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codeName="ThisWorkbook" defaultThemeVersion="124226"/>
  <mc:AlternateContent xmlns:mc="http://schemas.openxmlformats.org/markup-compatibility/2006">
    <mc:Choice Requires="x15">
      <x15ac:absPath xmlns:x15ac="http://schemas.microsoft.com/office/spreadsheetml/2010/11/ac" url="G:\work mswia\2020_PRZETARGI\10 jednorazówka\3. odpowiedzi\"/>
    </mc:Choice>
  </mc:AlternateContent>
  <xr:revisionPtr revIDLastSave="0" documentId="13_ncr:1_{2824D8B7-88C9-45EE-9587-6EFEE31A4275}" xr6:coauthVersionLast="45" xr6:coauthVersionMax="45" xr10:uidLastSave="{00000000-0000-0000-0000-000000000000}"/>
  <bookViews>
    <workbookView xWindow="57480" yWindow="-1425" windowWidth="29040" windowHeight="15840" xr2:uid="{00000000-000D-0000-FFFF-FFFF00000000}"/>
  </bookViews>
  <sheets>
    <sheet name="Formularz" sheetId="38" r:id="rId1"/>
    <sheet name="Słownie" sheetId="10" state="hidden" r:id="rId2"/>
  </sheets>
  <definedNames>
    <definedName name="_xlnm._FilterDatabase" localSheetId="0" hidden="1">Formularz!$A$1:$O$427</definedName>
    <definedName name="a" localSheetId="0">#REF!</definedName>
    <definedName name="a">#REF!</definedName>
    <definedName name="aaa" localSheetId="0">#REF!</definedName>
    <definedName name="aaa">#REF!</definedName>
    <definedName name="cz_k_p_1">#REF!</definedName>
    <definedName name="cz_k_p_2">#REF!</definedName>
    <definedName name="d_og">#REF!</definedName>
    <definedName name="d_ot">#REF!</definedName>
    <definedName name="d_roz">#REF!</definedName>
    <definedName name="dg">#REF!</definedName>
    <definedName name="dot">#REF!</definedName>
    <definedName name="dyr_z">#REF!</definedName>
    <definedName name="euro" localSheetId="0">#REF!</definedName>
    <definedName name="euro">#REF!</definedName>
    <definedName name="g_o_o">#REF!</definedName>
    <definedName name="g_s_o">#REF!</definedName>
    <definedName name="k_euro">#REF!</definedName>
    <definedName name="k_I">#REF!</definedName>
    <definedName name="k_II">#REF!</definedName>
    <definedName name="k_III">#REF!</definedName>
    <definedName name="m_i_p_k_I">#REF!</definedName>
    <definedName name="m_i_p_k_II">#REF!</definedName>
    <definedName name="m_i_p_k_II_A">#REF!</definedName>
    <definedName name="m_i_p_k_II_B">#REF!</definedName>
    <definedName name="m_i_p_k_II_C">#REF!</definedName>
    <definedName name="m_i_p_k_III">#REF!</definedName>
    <definedName name="m_i_p_k_III_A">#REF!</definedName>
    <definedName name="m_i_p_k_III_B">#REF!</definedName>
    <definedName name="m_i_p_k_III_C">#REF!</definedName>
    <definedName name="min" localSheetId="0">#REF!</definedName>
    <definedName name="min">#REF!</definedName>
    <definedName name="n_p">#REF!</definedName>
    <definedName name="nn">#REF!</definedName>
    <definedName name="np">#REF!</definedName>
    <definedName name="npost">#REF!</definedName>
    <definedName name="o_p">#REF!</definedName>
    <definedName name="_xlnm.Print_Area" localSheetId="0">Formularz!$A$1:$O$453</definedName>
    <definedName name="op">#REF!</definedName>
    <definedName name="os">#REF!</definedName>
    <definedName name="p_k_p">#REF!</definedName>
    <definedName name="p_vat">#REF!</definedName>
    <definedName name="pne">#REF!</definedName>
    <definedName name="pnp">#REF!</definedName>
    <definedName name="r_p">#REF!</definedName>
    <definedName name="Reszta1">Słownie!$B$28</definedName>
    <definedName name="rok">#REF!</definedName>
    <definedName name="s_k_p">#REF!</definedName>
    <definedName name="s_w_z_b">#REF!</definedName>
    <definedName name="s_w_z_b_e">#REF!</definedName>
    <definedName name="s_w_z_n">#REF!</definedName>
    <definedName name="s_w_z_n_e">#REF!</definedName>
    <definedName name="Słownie1">Słownie!$B$27</definedName>
    <definedName name="sw">#REF!</definedName>
    <definedName name="_xlnm.Print_Titles" localSheetId="0">Formularz!$1:$1</definedName>
    <definedName name="w_vat">#REF!</definedName>
    <definedName name="wadium_1">#REF!</definedName>
    <definedName name="Wartosc1">#REF!</definedName>
    <definedName name="Wartość1" localSheetId="0">#REF!</definedName>
    <definedName name="Wartość1">#REF!</definedName>
    <definedName name="Wartość2" localSheetId="0">#REF!</definedName>
    <definedName name="Wartość2">#REF!</definedName>
    <definedName name="z_p_k_p">#REF!</definedName>
    <definedName name="ZWR">#REF!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47" i="38" l="1"/>
  <c r="M447" i="38"/>
  <c r="L447" i="38"/>
  <c r="K425" i="38" l="1"/>
  <c r="L425" i="38"/>
  <c r="M425" i="38" s="1"/>
  <c r="K426" i="38"/>
  <c r="L426" i="38"/>
  <c r="M426" i="38" s="1"/>
  <c r="N426" i="38" l="1"/>
  <c r="N425" i="38"/>
  <c r="K3" i="38"/>
  <c r="K5" i="38"/>
  <c r="K6" i="38"/>
  <c r="K8" i="38"/>
  <c r="K10" i="38"/>
  <c r="K11" i="38"/>
  <c r="K12" i="38"/>
  <c r="K13" i="38"/>
  <c r="K14" i="38"/>
  <c r="K15" i="38"/>
  <c r="K16" i="38"/>
  <c r="K17" i="38"/>
  <c r="K18" i="38"/>
  <c r="K19" i="38"/>
  <c r="K20" i="38"/>
  <c r="K21" i="38"/>
  <c r="K22" i="38"/>
  <c r="K23" i="38"/>
  <c r="K24" i="38"/>
  <c r="K25" i="38"/>
  <c r="K26" i="38"/>
  <c r="K27" i="38"/>
  <c r="K28" i="38"/>
  <c r="K29" i="38"/>
  <c r="K30" i="38"/>
  <c r="K31" i="38"/>
  <c r="K32" i="38"/>
  <c r="K33" i="38"/>
  <c r="K34" i="38"/>
  <c r="K35" i="38"/>
  <c r="K36" i="38"/>
  <c r="K37" i="38"/>
  <c r="K38" i="38"/>
  <c r="K39" i="38"/>
  <c r="K40" i="38"/>
  <c r="K41" i="38"/>
  <c r="K42" i="38"/>
  <c r="K43" i="38"/>
  <c r="K44" i="38"/>
  <c r="K45" i="38"/>
  <c r="K46" i="38"/>
  <c r="K47" i="38"/>
  <c r="K48" i="38"/>
  <c r="K49" i="38"/>
  <c r="K51" i="38"/>
  <c r="K52" i="38"/>
  <c r="K53" i="38"/>
  <c r="K54" i="38"/>
  <c r="K55" i="38"/>
  <c r="K56" i="38"/>
  <c r="K57" i="38"/>
  <c r="K59" i="38"/>
  <c r="K61" i="38"/>
  <c r="K63" i="38"/>
  <c r="K65" i="38"/>
  <c r="K66" i="38"/>
  <c r="K68" i="38"/>
  <c r="K69" i="38"/>
  <c r="K70" i="38"/>
  <c r="K71" i="38"/>
  <c r="K72" i="38"/>
  <c r="K73" i="38"/>
  <c r="K74" i="38"/>
  <c r="K75" i="38"/>
  <c r="K76" i="38"/>
  <c r="K78" i="38"/>
  <c r="K79" i="38"/>
  <c r="K80" i="38"/>
  <c r="K81" i="38"/>
  <c r="K82" i="38"/>
  <c r="K83" i="38"/>
  <c r="K84" i="38"/>
  <c r="K85" i="38"/>
  <c r="K86" i="38"/>
  <c r="K87" i="38"/>
  <c r="K88" i="38"/>
  <c r="K89" i="38"/>
  <c r="K90" i="38"/>
  <c r="K91" i="38"/>
  <c r="K92" i="38"/>
  <c r="K93" i="38"/>
  <c r="K94" i="38"/>
  <c r="K95" i="38"/>
  <c r="K96" i="38"/>
  <c r="K97" i="38"/>
  <c r="K98" i="38"/>
  <c r="K100" i="38"/>
  <c r="K101" i="38"/>
  <c r="K439" i="38"/>
  <c r="K440" i="38"/>
  <c r="K441" i="38"/>
  <c r="K442" i="38"/>
  <c r="K443" i="38"/>
  <c r="K444" i="38"/>
  <c r="K445" i="38"/>
  <c r="K446" i="38"/>
  <c r="K428" i="38"/>
  <c r="K102" i="38"/>
  <c r="K103" i="38"/>
  <c r="K104" i="38"/>
  <c r="K106" i="38"/>
  <c r="K107" i="38"/>
  <c r="K108" i="38"/>
  <c r="K109" i="38"/>
  <c r="K110" i="38"/>
  <c r="K111" i="38"/>
  <c r="K112" i="38"/>
  <c r="K113" i="38"/>
  <c r="K114" i="38"/>
  <c r="K115" i="38"/>
  <c r="K116" i="38"/>
  <c r="K118" i="38"/>
  <c r="K119" i="38"/>
  <c r="K120" i="38"/>
  <c r="K122" i="38"/>
  <c r="K124" i="38"/>
  <c r="K434" i="38"/>
  <c r="K125" i="38"/>
  <c r="K126" i="38"/>
  <c r="K430" i="38"/>
  <c r="K432" i="38"/>
  <c r="K127" i="38"/>
  <c r="K129" i="38"/>
  <c r="K130" i="38"/>
  <c r="K131" i="38"/>
  <c r="K133" i="38"/>
  <c r="K134" i="38"/>
  <c r="K135" i="38"/>
  <c r="K136" i="38"/>
  <c r="K137" i="38"/>
  <c r="K138" i="38"/>
  <c r="K139" i="38"/>
  <c r="K140" i="38"/>
  <c r="K141" i="38"/>
  <c r="K143" i="38"/>
  <c r="K144" i="38"/>
  <c r="K145" i="38"/>
  <c r="K147" i="38"/>
  <c r="K148" i="38"/>
  <c r="K149" i="38"/>
  <c r="K150" i="38"/>
  <c r="K151" i="38"/>
  <c r="K152" i="38"/>
  <c r="K153" i="38"/>
  <c r="K154" i="38"/>
  <c r="K155" i="38"/>
  <c r="K156" i="38"/>
  <c r="K157" i="38"/>
  <c r="K158" i="38"/>
  <c r="K159" i="38"/>
  <c r="K160" i="38"/>
  <c r="K161" i="38"/>
  <c r="K162" i="38"/>
  <c r="K163" i="38"/>
  <c r="K164" i="38"/>
  <c r="K165" i="38"/>
  <c r="K166" i="38"/>
  <c r="K167" i="38"/>
  <c r="K415" i="38"/>
  <c r="K416" i="38"/>
  <c r="K417" i="38"/>
  <c r="K418" i="38"/>
  <c r="K419" i="38"/>
  <c r="K420" i="38"/>
  <c r="K421" i="38"/>
  <c r="K422" i="38"/>
  <c r="K168" i="38"/>
  <c r="K423" i="38"/>
  <c r="K424" i="38"/>
  <c r="K169" i="38"/>
  <c r="K170" i="38"/>
  <c r="K171" i="38"/>
  <c r="K172" i="38"/>
  <c r="K173" i="38"/>
  <c r="K174" i="38"/>
  <c r="K175" i="38"/>
  <c r="K176" i="38"/>
  <c r="K177" i="38"/>
  <c r="K178" i="38"/>
  <c r="K179" i="38"/>
  <c r="K181" i="38"/>
  <c r="K182" i="38"/>
  <c r="K183" i="38"/>
  <c r="K184" i="38"/>
  <c r="K185" i="38"/>
  <c r="K186" i="38"/>
  <c r="K187" i="38"/>
  <c r="K188" i="38"/>
  <c r="K189" i="38"/>
  <c r="K190" i="38"/>
  <c r="K191" i="38"/>
  <c r="K192" i="38"/>
  <c r="K193" i="38"/>
  <c r="K194" i="38"/>
  <c r="K195" i="38"/>
  <c r="K196" i="38"/>
  <c r="K197" i="38"/>
  <c r="K198" i="38"/>
  <c r="K199" i="38"/>
  <c r="K202" i="38"/>
  <c r="K204" i="38"/>
  <c r="K205" i="38"/>
  <c r="K207" i="38"/>
  <c r="K208" i="38"/>
  <c r="K209" i="38"/>
  <c r="K211" i="38"/>
  <c r="K213" i="38"/>
  <c r="K215" i="38"/>
  <c r="K217" i="38"/>
  <c r="K218" i="38"/>
  <c r="K219" i="38"/>
  <c r="K220" i="38"/>
  <c r="K221" i="38"/>
  <c r="K223" i="38"/>
  <c r="K224" i="38"/>
  <c r="K226" i="38"/>
  <c r="K228" i="38"/>
  <c r="K230" i="38"/>
  <c r="K231" i="38"/>
  <c r="K436" i="38"/>
  <c r="K437" i="38"/>
  <c r="K233" i="38"/>
  <c r="K235" i="38"/>
  <c r="K237" i="38"/>
  <c r="K239" i="38"/>
  <c r="K241" i="38"/>
  <c r="K243" i="38"/>
  <c r="K245" i="38"/>
  <c r="K247" i="38"/>
  <c r="K249" i="38"/>
  <c r="K251" i="38"/>
  <c r="K253" i="38"/>
  <c r="K255" i="38"/>
  <c r="K256" i="38"/>
  <c r="K257" i="38"/>
  <c r="K258" i="38"/>
  <c r="K259" i="38"/>
  <c r="K260" i="38"/>
  <c r="K261" i="38"/>
  <c r="K262" i="38"/>
  <c r="K263" i="38"/>
  <c r="K264" i="38"/>
  <c r="K265" i="38"/>
  <c r="K266" i="38"/>
  <c r="K268" i="38"/>
  <c r="K269" i="38"/>
  <c r="K270" i="38"/>
  <c r="K271" i="38"/>
  <c r="K272" i="38"/>
  <c r="K273" i="38"/>
  <c r="K275" i="38"/>
  <c r="K276" i="38"/>
  <c r="K278" i="38"/>
  <c r="K279" i="38"/>
  <c r="K280" i="38"/>
  <c r="K281" i="38"/>
  <c r="K282" i="38"/>
  <c r="K284" i="38"/>
  <c r="K285" i="38"/>
  <c r="K287" i="38"/>
  <c r="K288" i="38"/>
  <c r="K289" i="38"/>
  <c r="K290" i="38"/>
  <c r="K291" i="38"/>
  <c r="K293" i="38"/>
  <c r="K294" i="38"/>
  <c r="K295" i="38"/>
  <c r="K296" i="38"/>
  <c r="K298" i="38"/>
  <c r="K299" i="38"/>
  <c r="K300" i="38"/>
  <c r="K301" i="38"/>
  <c r="K302" i="38"/>
  <c r="K303" i="38"/>
  <c r="K304" i="38"/>
  <c r="K305" i="38"/>
  <c r="K306" i="38"/>
  <c r="K307" i="38"/>
  <c r="K308" i="38"/>
  <c r="K309" i="38"/>
  <c r="K310" i="38"/>
  <c r="K311" i="38"/>
  <c r="K312" i="38"/>
  <c r="K313" i="38"/>
  <c r="K314" i="38"/>
  <c r="K315" i="38"/>
  <c r="K316" i="38"/>
  <c r="K318" i="38"/>
  <c r="K319" i="38"/>
  <c r="K320" i="38"/>
  <c r="K321" i="38"/>
  <c r="K322" i="38"/>
  <c r="K323" i="38"/>
  <c r="K324" i="38"/>
  <c r="K325" i="38"/>
  <c r="K326" i="38"/>
  <c r="K327" i="38"/>
  <c r="K328" i="38"/>
  <c r="K329" i="38"/>
  <c r="K330" i="38"/>
  <c r="K331" i="38"/>
  <c r="K332" i="38"/>
  <c r="K333" i="38"/>
  <c r="K334" i="38"/>
  <c r="K335" i="38"/>
  <c r="K336" i="38"/>
  <c r="K337" i="38"/>
  <c r="K338" i="38"/>
  <c r="K339" i="38"/>
  <c r="K340" i="38"/>
  <c r="K341" i="38"/>
  <c r="K342" i="38"/>
  <c r="K343" i="38"/>
  <c r="K344" i="38"/>
  <c r="K345" i="38"/>
  <c r="K346" i="38"/>
  <c r="K347" i="38"/>
  <c r="K348" i="38"/>
  <c r="K349" i="38"/>
  <c r="K350" i="38"/>
  <c r="K351" i="38"/>
  <c r="K352" i="38"/>
  <c r="K353" i="38"/>
  <c r="K354" i="38"/>
  <c r="K355" i="38"/>
  <c r="K356" i="38"/>
  <c r="K357" i="38"/>
  <c r="K358" i="38"/>
  <c r="K359" i="38"/>
  <c r="K360" i="38"/>
  <c r="K361" i="38"/>
  <c r="K362" i="38"/>
  <c r="K363" i="38"/>
  <c r="K364" i="38"/>
  <c r="K365" i="38"/>
  <c r="K366" i="38"/>
  <c r="K367" i="38"/>
  <c r="K368" i="38"/>
  <c r="K369" i="38"/>
  <c r="K370" i="38"/>
  <c r="K371" i="38"/>
  <c r="K372" i="38"/>
  <c r="K373" i="38"/>
  <c r="K375" i="38"/>
  <c r="K376" i="38"/>
  <c r="K377" i="38"/>
  <c r="K378" i="38"/>
  <c r="K379" i="38"/>
  <c r="K380" i="38"/>
  <c r="K382" i="38"/>
  <c r="K383" i="38"/>
  <c r="K384" i="38"/>
  <c r="K385" i="38"/>
  <c r="K387" i="38"/>
  <c r="K389" i="38"/>
  <c r="K390" i="38"/>
  <c r="K392" i="38"/>
  <c r="K393" i="38"/>
  <c r="K394" i="38"/>
  <c r="K395" i="38"/>
  <c r="K397" i="38"/>
  <c r="K398" i="38"/>
  <c r="K399" i="38"/>
  <c r="K400" i="38"/>
  <c r="K401" i="38"/>
  <c r="K402" i="38"/>
  <c r="K403" i="38"/>
  <c r="K404" i="38"/>
  <c r="K405" i="38"/>
  <c r="K406" i="38"/>
  <c r="K407" i="38"/>
  <c r="K408" i="38"/>
  <c r="K409" i="38"/>
  <c r="K410" i="38"/>
  <c r="K411" i="38"/>
  <c r="K412" i="38"/>
  <c r="K413" i="38"/>
  <c r="K2" i="38"/>
  <c r="L413" i="38"/>
  <c r="L412" i="38"/>
  <c r="L411" i="38"/>
  <c r="L410" i="38"/>
  <c r="L409" i="38"/>
  <c r="L408" i="38"/>
  <c r="L407" i="38"/>
  <c r="L406" i="38"/>
  <c r="L405" i="38"/>
  <c r="L404" i="38"/>
  <c r="L403" i="38"/>
  <c r="L402" i="38"/>
  <c r="L401" i="38"/>
  <c r="L400" i="38"/>
  <c r="L399" i="38"/>
  <c r="L398" i="38"/>
  <c r="L397" i="38"/>
  <c r="L395" i="38"/>
  <c r="L394" i="38"/>
  <c r="L393" i="38"/>
  <c r="L392" i="38"/>
  <c r="L390" i="38"/>
  <c r="L389" i="38"/>
  <c r="L387" i="38"/>
  <c r="L388" i="38" s="1"/>
  <c r="L385" i="38"/>
  <c r="L384" i="38"/>
  <c r="L383" i="38"/>
  <c r="L382" i="38"/>
  <c r="L380" i="38"/>
  <c r="L379" i="38"/>
  <c r="L378" i="38"/>
  <c r="L377" i="38"/>
  <c r="L376" i="38"/>
  <c r="L375" i="38"/>
  <c r="L373" i="38"/>
  <c r="L372" i="38"/>
  <c r="L371" i="38"/>
  <c r="L370" i="38"/>
  <c r="L369" i="38"/>
  <c r="L368" i="38"/>
  <c r="L367" i="38"/>
  <c r="L366" i="38"/>
  <c r="L365" i="38"/>
  <c r="L364" i="38"/>
  <c r="L363" i="38"/>
  <c r="L362" i="38"/>
  <c r="L361" i="38"/>
  <c r="L360" i="38"/>
  <c r="L359" i="38"/>
  <c r="L358" i="38"/>
  <c r="L357" i="38"/>
  <c r="L356" i="38"/>
  <c r="L355" i="38"/>
  <c r="L354" i="38"/>
  <c r="L353" i="38"/>
  <c r="L352" i="38"/>
  <c r="L351" i="38"/>
  <c r="L350" i="38"/>
  <c r="L349" i="38"/>
  <c r="L348" i="38"/>
  <c r="L347" i="38"/>
  <c r="L346" i="38"/>
  <c r="L345" i="38"/>
  <c r="L344" i="38"/>
  <c r="L343" i="38"/>
  <c r="L342" i="38"/>
  <c r="L341" i="38"/>
  <c r="L340" i="38"/>
  <c r="L339" i="38"/>
  <c r="L338" i="38"/>
  <c r="L337" i="38"/>
  <c r="L336" i="38"/>
  <c r="L335" i="38"/>
  <c r="L334" i="38"/>
  <c r="L333" i="38"/>
  <c r="L332" i="38"/>
  <c r="L331" i="38"/>
  <c r="L330" i="38"/>
  <c r="L329" i="38"/>
  <c r="L328" i="38"/>
  <c r="L327" i="38"/>
  <c r="L326" i="38"/>
  <c r="L325" i="38"/>
  <c r="L324" i="38"/>
  <c r="L323" i="38"/>
  <c r="L322" i="38"/>
  <c r="L321" i="38"/>
  <c r="L320" i="38"/>
  <c r="L319" i="38"/>
  <c r="L318" i="38"/>
  <c r="L316" i="38"/>
  <c r="L315" i="38"/>
  <c r="L314" i="38"/>
  <c r="L313" i="38"/>
  <c r="L312" i="38"/>
  <c r="L311" i="38"/>
  <c r="L310" i="38"/>
  <c r="L309" i="38"/>
  <c r="L308" i="38"/>
  <c r="L307" i="38"/>
  <c r="L306" i="38"/>
  <c r="L305" i="38"/>
  <c r="L304" i="38"/>
  <c r="L303" i="38"/>
  <c r="L302" i="38"/>
  <c r="L301" i="38"/>
  <c r="L300" i="38"/>
  <c r="L299" i="38"/>
  <c r="L298" i="38"/>
  <c r="L296" i="38"/>
  <c r="L295" i="38"/>
  <c r="L294" i="38"/>
  <c r="L293" i="38"/>
  <c r="L291" i="38"/>
  <c r="L290" i="38"/>
  <c r="L289" i="38"/>
  <c r="L288" i="38"/>
  <c r="L287" i="38"/>
  <c r="L285" i="38"/>
  <c r="L284" i="38"/>
  <c r="L282" i="38"/>
  <c r="L281" i="38"/>
  <c r="L280" i="38"/>
  <c r="L279" i="38"/>
  <c r="L278" i="38"/>
  <c r="L276" i="38"/>
  <c r="L275" i="38"/>
  <c r="L273" i="38"/>
  <c r="L272" i="38"/>
  <c r="L271" i="38"/>
  <c r="L270" i="38"/>
  <c r="L269" i="38"/>
  <c r="L268" i="38"/>
  <c r="L266" i="38"/>
  <c r="L265" i="38"/>
  <c r="L264" i="38"/>
  <c r="L263" i="38"/>
  <c r="L262" i="38"/>
  <c r="L261" i="38"/>
  <c r="L260" i="38"/>
  <c r="L259" i="38"/>
  <c r="L258" i="38"/>
  <c r="L257" i="38"/>
  <c r="L256" i="38"/>
  <c r="L255" i="38"/>
  <c r="L253" i="38"/>
  <c r="L254" i="38" s="1"/>
  <c r="L251" i="38"/>
  <c r="L252" i="38" s="1"/>
  <c r="L249" i="38"/>
  <c r="L250" i="38" s="1"/>
  <c r="L247" i="38"/>
  <c r="L248" i="38" s="1"/>
  <c r="L245" i="38"/>
  <c r="L246" i="38" s="1"/>
  <c r="L243" i="38"/>
  <c r="L244" i="38" s="1"/>
  <c r="L241" i="38"/>
  <c r="L242" i="38" s="1"/>
  <c r="L239" i="38"/>
  <c r="L240" i="38" s="1"/>
  <c r="L237" i="38"/>
  <c r="L238" i="38" s="1"/>
  <c r="L235" i="38"/>
  <c r="L236" i="38" s="1"/>
  <c r="L233" i="38"/>
  <c r="L234" i="38" s="1"/>
  <c r="L437" i="38"/>
  <c r="L436" i="38"/>
  <c r="L231" i="38"/>
  <c r="L230" i="38"/>
  <c r="L228" i="38"/>
  <c r="L229" i="38" s="1"/>
  <c r="L226" i="38"/>
  <c r="L227" i="38" s="1"/>
  <c r="L224" i="38"/>
  <c r="L223" i="38"/>
  <c r="L221" i="38"/>
  <c r="L220" i="38"/>
  <c r="L219" i="38"/>
  <c r="L218" i="38"/>
  <c r="L217" i="38"/>
  <c r="L215" i="38"/>
  <c r="L216" i="38" s="1"/>
  <c r="L213" i="38"/>
  <c r="L214" i="38" s="1"/>
  <c r="L211" i="38"/>
  <c r="L212" i="38" s="1"/>
  <c r="L209" i="38"/>
  <c r="L208" i="38"/>
  <c r="L207" i="38"/>
  <c r="L205" i="38"/>
  <c r="L204" i="38"/>
  <c r="L202" i="38"/>
  <c r="L203" i="38" s="1"/>
  <c r="L199" i="38"/>
  <c r="L198" i="38"/>
  <c r="L197" i="38"/>
  <c r="L196" i="38"/>
  <c r="L195" i="38"/>
  <c r="L194" i="38"/>
  <c r="L193" i="38"/>
  <c r="L192" i="38"/>
  <c r="L191" i="38"/>
  <c r="L190" i="38"/>
  <c r="L189" i="38"/>
  <c r="L188" i="38"/>
  <c r="L187" i="38"/>
  <c r="L186" i="38"/>
  <c r="L185" i="38"/>
  <c r="L184" i="38"/>
  <c r="L183" i="38"/>
  <c r="L182" i="38"/>
  <c r="L181" i="38"/>
  <c r="L179" i="38"/>
  <c r="L178" i="38"/>
  <c r="L177" i="38"/>
  <c r="L176" i="38"/>
  <c r="L175" i="38"/>
  <c r="L174" i="38"/>
  <c r="L173" i="38"/>
  <c r="L172" i="38"/>
  <c r="L171" i="38"/>
  <c r="L170" i="38"/>
  <c r="L169" i="38"/>
  <c r="L424" i="38"/>
  <c r="L423" i="38"/>
  <c r="L168" i="38"/>
  <c r="L422" i="38"/>
  <c r="L421" i="38"/>
  <c r="L420" i="38"/>
  <c r="L419" i="38"/>
  <c r="L418" i="38"/>
  <c r="L417" i="38"/>
  <c r="L416" i="38"/>
  <c r="L415" i="38"/>
  <c r="L167" i="38"/>
  <c r="L166" i="38"/>
  <c r="L165" i="38"/>
  <c r="L164" i="38"/>
  <c r="L163" i="38"/>
  <c r="L162" i="38"/>
  <c r="L161" i="38"/>
  <c r="L160" i="38"/>
  <c r="L159" i="38"/>
  <c r="L158" i="38"/>
  <c r="L157" i="38"/>
  <c r="L156" i="38"/>
  <c r="L155" i="38"/>
  <c r="L154" i="38"/>
  <c r="L153" i="38"/>
  <c r="L152" i="38"/>
  <c r="L151" i="38"/>
  <c r="L150" i="38"/>
  <c r="L149" i="38"/>
  <c r="L148" i="38"/>
  <c r="L147" i="38"/>
  <c r="L145" i="38"/>
  <c r="L144" i="38"/>
  <c r="L143" i="38"/>
  <c r="L141" i="38"/>
  <c r="L140" i="38"/>
  <c r="L139" i="38"/>
  <c r="L138" i="38"/>
  <c r="L137" i="38"/>
  <c r="L136" i="38"/>
  <c r="L135" i="38"/>
  <c r="L134" i="38"/>
  <c r="L133" i="38"/>
  <c r="L131" i="38"/>
  <c r="L130" i="38"/>
  <c r="L129" i="38"/>
  <c r="L127" i="38"/>
  <c r="L432" i="38"/>
  <c r="L433" i="38" s="1"/>
  <c r="L430" i="38"/>
  <c r="L431" i="38" s="1"/>
  <c r="L126" i="38"/>
  <c r="L125" i="38"/>
  <c r="L434" i="38"/>
  <c r="L435" i="38" s="1"/>
  <c r="L124" i="38"/>
  <c r="L122" i="38"/>
  <c r="L123" i="38" s="1"/>
  <c r="L120" i="38"/>
  <c r="L119" i="38"/>
  <c r="L118" i="38"/>
  <c r="L116" i="38"/>
  <c r="L115" i="38"/>
  <c r="L114" i="38"/>
  <c r="L113" i="38"/>
  <c r="L112" i="38"/>
  <c r="L111" i="38"/>
  <c r="L110" i="38"/>
  <c r="L109" i="38"/>
  <c r="L108" i="38"/>
  <c r="L107" i="38"/>
  <c r="L106" i="38"/>
  <c r="L104" i="38"/>
  <c r="L103" i="38"/>
  <c r="L102" i="38"/>
  <c r="L428" i="38"/>
  <c r="L429" i="38" s="1"/>
  <c r="L446" i="38"/>
  <c r="L445" i="38"/>
  <c r="L444" i="38"/>
  <c r="L443" i="38"/>
  <c r="L442" i="38"/>
  <c r="L441" i="38"/>
  <c r="L440" i="38"/>
  <c r="L439" i="38"/>
  <c r="L101" i="38"/>
  <c r="L100" i="38"/>
  <c r="L98" i="38"/>
  <c r="L97" i="38"/>
  <c r="L96" i="38"/>
  <c r="L95" i="38"/>
  <c r="L94" i="38"/>
  <c r="L93" i="38"/>
  <c r="L92" i="38"/>
  <c r="L91" i="38"/>
  <c r="L90" i="38"/>
  <c r="L89" i="38"/>
  <c r="L88" i="38"/>
  <c r="L87" i="38"/>
  <c r="L86" i="38"/>
  <c r="L85" i="38"/>
  <c r="L84" i="38"/>
  <c r="L83" i="38"/>
  <c r="L82" i="38"/>
  <c r="L81" i="38"/>
  <c r="L80" i="38"/>
  <c r="L79" i="38"/>
  <c r="L78" i="38"/>
  <c r="L76" i="38"/>
  <c r="L75" i="38"/>
  <c r="L74" i="38"/>
  <c r="L73" i="38"/>
  <c r="L72" i="38"/>
  <c r="L71" i="38"/>
  <c r="L70" i="38"/>
  <c r="L69" i="38"/>
  <c r="L68" i="38"/>
  <c r="L66" i="38"/>
  <c r="L65" i="38"/>
  <c r="L63" i="38"/>
  <c r="L64" i="38" s="1"/>
  <c r="L61" i="38"/>
  <c r="L62" i="38" s="1"/>
  <c r="L59" i="38"/>
  <c r="L60" i="38" s="1"/>
  <c r="L57" i="38"/>
  <c r="L56" i="38"/>
  <c r="L55" i="38"/>
  <c r="L54" i="38"/>
  <c r="L53" i="38"/>
  <c r="L52" i="38"/>
  <c r="L51" i="38"/>
  <c r="L49" i="38"/>
  <c r="L48" i="38"/>
  <c r="L47" i="38"/>
  <c r="L46" i="38"/>
  <c r="L45" i="38"/>
  <c r="L44" i="38"/>
  <c r="L43" i="38"/>
  <c r="L42" i="38"/>
  <c r="L41" i="38"/>
  <c r="L40" i="38"/>
  <c r="L39" i="38"/>
  <c r="L38" i="38"/>
  <c r="L37" i="38"/>
  <c r="L36" i="38"/>
  <c r="L35" i="38"/>
  <c r="L34" i="38"/>
  <c r="L33" i="38"/>
  <c r="L32" i="38"/>
  <c r="L31" i="38"/>
  <c r="L30" i="38"/>
  <c r="L29" i="38"/>
  <c r="L28" i="38"/>
  <c r="L27" i="38"/>
  <c r="L26" i="38"/>
  <c r="L25" i="38"/>
  <c r="L24" i="38"/>
  <c r="L23" i="38"/>
  <c r="L22" i="38"/>
  <c r="L21" i="38"/>
  <c r="L20" i="38"/>
  <c r="L19" i="38"/>
  <c r="L18" i="38"/>
  <c r="L17" i="38"/>
  <c r="L16" i="38"/>
  <c r="L15" i="38"/>
  <c r="L14" i="38"/>
  <c r="L13" i="38"/>
  <c r="L12" i="38"/>
  <c r="L11" i="38"/>
  <c r="L10" i="38"/>
  <c r="L8" i="38"/>
  <c r="L9" i="38" s="1"/>
  <c r="L6" i="38"/>
  <c r="L5" i="38"/>
  <c r="L3" i="38"/>
  <c r="L2" i="38"/>
  <c r="L232" i="38" l="1"/>
  <c r="L438" i="38"/>
  <c r="L427" i="38"/>
  <c r="L267" i="38"/>
  <c r="L274" i="38"/>
  <c r="L58" i="38"/>
  <c r="L67" i="38"/>
  <c r="L77" i="38"/>
  <c r="L105" i="38"/>
  <c r="L117" i="38"/>
  <c r="L391" i="38"/>
  <c r="L50" i="38"/>
  <c r="L132" i="38"/>
  <c r="L146" i="38"/>
  <c r="L200" i="38"/>
  <c r="L206" i="38"/>
  <c r="L210" i="38"/>
  <c r="L222" i="38"/>
  <c r="L277" i="38"/>
  <c r="L283" i="38"/>
  <c r="L297" i="38"/>
  <c r="L396" i="38"/>
  <c r="L414" i="38"/>
  <c r="L317" i="38"/>
  <c r="L4" i="38"/>
  <c r="L7" i="38"/>
  <c r="L99" i="38"/>
  <c r="L121" i="38"/>
  <c r="L128" i="38"/>
  <c r="L142" i="38"/>
  <c r="L180" i="38"/>
  <c r="L225" i="38"/>
  <c r="L286" i="38"/>
  <c r="L292" i="38"/>
  <c r="L374" i="38"/>
  <c r="L381" i="38"/>
  <c r="L386" i="38"/>
  <c r="N5" i="38"/>
  <c r="M5" i="38"/>
  <c r="N11" i="38"/>
  <c r="M11" i="38"/>
  <c r="N15" i="38"/>
  <c r="M15" i="38"/>
  <c r="N17" i="38"/>
  <c r="M17" i="38"/>
  <c r="N21" i="38"/>
  <c r="M21" i="38"/>
  <c r="N23" i="38"/>
  <c r="M23" i="38"/>
  <c r="N27" i="38"/>
  <c r="M27" i="38"/>
  <c r="N31" i="38"/>
  <c r="M31" i="38"/>
  <c r="N33" i="38"/>
  <c r="M33" i="38"/>
  <c r="N37" i="38"/>
  <c r="M37" i="38"/>
  <c r="N39" i="38"/>
  <c r="M39" i="38"/>
  <c r="N43" i="38"/>
  <c r="M43" i="38"/>
  <c r="N47" i="38"/>
  <c r="M47" i="38"/>
  <c r="N52" i="38"/>
  <c r="M52" i="38"/>
  <c r="N54" i="38"/>
  <c r="M54" i="38"/>
  <c r="N59" i="38"/>
  <c r="N60" i="38" s="1"/>
  <c r="M59" i="38"/>
  <c r="M60" i="38" s="1"/>
  <c r="N66" i="38"/>
  <c r="M66" i="38"/>
  <c r="N69" i="38"/>
  <c r="M69" i="38"/>
  <c r="N73" i="38"/>
  <c r="M73" i="38"/>
  <c r="N78" i="38"/>
  <c r="M78" i="38"/>
  <c r="N82" i="38"/>
  <c r="M82" i="38"/>
  <c r="N84" i="38"/>
  <c r="M84" i="38"/>
  <c r="N88" i="38"/>
  <c r="M88" i="38"/>
  <c r="N92" i="38"/>
  <c r="M92" i="38"/>
  <c r="N96" i="38"/>
  <c r="M96" i="38"/>
  <c r="N101" i="38"/>
  <c r="M101" i="38"/>
  <c r="N442" i="38"/>
  <c r="M442" i="38"/>
  <c r="N446" i="38"/>
  <c r="M446" i="38"/>
  <c r="N104" i="38"/>
  <c r="M104" i="38"/>
  <c r="N3" i="38"/>
  <c r="M3" i="38"/>
  <c r="N6" i="38"/>
  <c r="M6" i="38"/>
  <c r="N10" i="38"/>
  <c r="M10" i="38"/>
  <c r="N12" i="38"/>
  <c r="M12" i="38"/>
  <c r="N14" i="38"/>
  <c r="M14" i="38"/>
  <c r="N16" i="38"/>
  <c r="M16" i="38"/>
  <c r="N18" i="38"/>
  <c r="M18" i="38"/>
  <c r="N20" i="38"/>
  <c r="M20" i="38"/>
  <c r="N22" i="38"/>
  <c r="M22" i="38"/>
  <c r="N24" i="38"/>
  <c r="M24" i="38"/>
  <c r="N26" i="38"/>
  <c r="M26" i="38"/>
  <c r="N28" i="38"/>
  <c r="M28" i="38"/>
  <c r="N30" i="38"/>
  <c r="M30" i="38"/>
  <c r="N32" i="38"/>
  <c r="M32" i="38"/>
  <c r="N34" i="38"/>
  <c r="M34" i="38"/>
  <c r="N36" i="38"/>
  <c r="M36" i="38"/>
  <c r="N38" i="38"/>
  <c r="M38" i="38"/>
  <c r="N40" i="38"/>
  <c r="M40" i="38"/>
  <c r="N42" i="38"/>
  <c r="M42" i="38"/>
  <c r="N44" i="38"/>
  <c r="M44" i="38"/>
  <c r="N46" i="38"/>
  <c r="M46" i="38"/>
  <c r="N48" i="38"/>
  <c r="M48" i="38"/>
  <c r="N51" i="38"/>
  <c r="M51" i="38"/>
  <c r="N53" i="38"/>
  <c r="M53" i="38"/>
  <c r="N55" i="38"/>
  <c r="M55" i="38"/>
  <c r="N57" i="38"/>
  <c r="M57" i="38"/>
  <c r="N61" i="38"/>
  <c r="N62" i="38" s="1"/>
  <c r="M61" i="38"/>
  <c r="M62" i="38" s="1"/>
  <c r="N65" i="38"/>
  <c r="N67" i="38" s="1"/>
  <c r="M65" i="38"/>
  <c r="M67" i="38" s="1"/>
  <c r="N68" i="38"/>
  <c r="M68" i="38"/>
  <c r="N70" i="38"/>
  <c r="M70" i="38"/>
  <c r="N72" i="38"/>
  <c r="M72" i="38"/>
  <c r="N74" i="38"/>
  <c r="M74" i="38"/>
  <c r="N76" i="38"/>
  <c r="M76" i="38"/>
  <c r="N79" i="38"/>
  <c r="M79" i="38"/>
  <c r="N81" i="38"/>
  <c r="M81" i="38"/>
  <c r="N83" i="38"/>
  <c r="M83" i="38"/>
  <c r="N85" i="38"/>
  <c r="M85" i="38"/>
  <c r="N87" i="38"/>
  <c r="M87" i="38"/>
  <c r="N89" i="38"/>
  <c r="M89" i="38"/>
  <c r="N91" i="38"/>
  <c r="M91" i="38"/>
  <c r="N93" i="38"/>
  <c r="M93" i="38"/>
  <c r="N95" i="38"/>
  <c r="M95" i="38"/>
  <c r="N97" i="38"/>
  <c r="M97" i="38"/>
  <c r="N100" i="38"/>
  <c r="M100" i="38"/>
  <c r="N439" i="38"/>
  <c r="M439" i="38"/>
  <c r="N441" i="38"/>
  <c r="M441" i="38"/>
  <c r="N443" i="38"/>
  <c r="M443" i="38"/>
  <c r="N445" i="38"/>
  <c r="M445" i="38"/>
  <c r="N428" i="38"/>
  <c r="N429" i="38" s="1"/>
  <c r="M428" i="38"/>
  <c r="M429" i="38" s="1"/>
  <c r="N103" i="38"/>
  <c r="M103" i="38"/>
  <c r="N106" i="38"/>
  <c r="M106" i="38"/>
  <c r="N108" i="38"/>
  <c r="M108" i="38"/>
  <c r="N110" i="38"/>
  <c r="M110" i="38"/>
  <c r="N112" i="38"/>
  <c r="M112" i="38"/>
  <c r="N114" i="38"/>
  <c r="M114" i="38"/>
  <c r="N116" i="38"/>
  <c r="M116" i="38"/>
  <c r="N119" i="38"/>
  <c r="M119" i="38"/>
  <c r="N122" i="38"/>
  <c r="N123" i="38" s="1"/>
  <c r="M122" i="38"/>
  <c r="M123" i="38" s="1"/>
  <c r="N434" i="38"/>
  <c r="N435" i="38" s="1"/>
  <c r="M434" i="38"/>
  <c r="M435" i="38" s="1"/>
  <c r="N126" i="38"/>
  <c r="M126" i="38"/>
  <c r="N432" i="38"/>
  <c r="N433" i="38" s="1"/>
  <c r="M432" i="38"/>
  <c r="M433" i="38" s="1"/>
  <c r="N129" i="38"/>
  <c r="M129" i="38"/>
  <c r="N131" i="38"/>
  <c r="M131" i="38"/>
  <c r="N134" i="38"/>
  <c r="M134" i="38"/>
  <c r="N136" i="38"/>
  <c r="M136" i="38"/>
  <c r="N138" i="38"/>
  <c r="M138" i="38"/>
  <c r="N140" i="38"/>
  <c r="M140" i="38"/>
  <c r="N143" i="38"/>
  <c r="M143" i="38"/>
  <c r="N145" i="38"/>
  <c r="M145" i="38"/>
  <c r="N148" i="38"/>
  <c r="M148" i="38"/>
  <c r="N150" i="38"/>
  <c r="M150" i="38"/>
  <c r="N152" i="38"/>
  <c r="M152" i="38"/>
  <c r="N154" i="38"/>
  <c r="M154" i="38"/>
  <c r="N156" i="38"/>
  <c r="M156" i="38"/>
  <c r="N158" i="38"/>
  <c r="M158" i="38"/>
  <c r="N160" i="38"/>
  <c r="M160" i="38"/>
  <c r="N162" i="38"/>
  <c r="M162" i="38"/>
  <c r="N164" i="38"/>
  <c r="M164" i="38"/>
  <c r="N166" i="38"/>
  <c r="M166" i="38"/>
  <c r="N415" i="38"/>
  <c r="M415" i="38"/>
  <c r="N417" i="38"/>
  <c r="M417" i="38"/>
  <c r="N419" i="38"/>
  <c r="M419" i="38"/>
  <c r="N421" i="38"/>
  <c r="M421" i="38"/>
  <c r="N168" i="38"/>
  <c r="M168" i="38"/>
  <c r="N424" i="38"/>
  <c r="M424" i="38"/>
  <c r="N170" i="38"/>
  <c r="M170" i="38"/>
  <c r="N172" i="38"/>
  <c r="M172" i="38"/>
  <c r="N174" i="38"/>
  <c r="M174" i="38"/>
  <c r="N176" i="38"/>
  <c r="M176" i="38"/>
  <c r="N178" i="38"/>
  <c r="M178" i="38"/>
  <c r="N181" i="38"/>
  <c r="M181" i="38"/>
  <c r="N183" i="38"/>
  <c r="M183" i="38"/>
  <c r="N185" i="38"/>
  <c r="M185" i="38"/>
  <c r="N187" i="38"/>
  <c r="M187" i="38"/>
  <c r="N189" i="38"/>
  <c r="M189" i="38"/>
  <c r="N191" i="38"/>
  <c r="M191" i="38"/>
  <c r="N193" i="38"/>
  <c r="M193" i="38"/>
  <c r="N195" i="38"/>
  <c r="M195" i="38"/>
  <c r="N197" i="38"/>
  <c r="M197" i="38"/>
  <c r="N199" i="38"/>
  <c r="M199" i="38"/>
  <c r="N204" i="38"/>
  <c r="M204" i="38"/>
  <c r="N207" i="38"/>
  <c r="M207" i="38"/>
  <c r="N209" i="38"/>
  <c r="M209" i="38"/>
  <c r="N213" i="38"/>
  <c r="N214" i="38" s="1"/>
  <c r="M213" i="38"/>
  <c r="M214" i="38" s="1"/>
  <c r="N217" i="38"/>
  <c r="M217" i="38"/>
  <c r="N219" i="38"/>
  <c r="M219" i="38"/>
  <c r="N221" i="38"/>
  <c r="M221" i="38"/>
  <c r="N224" i="38"/>
  <c r="M224" i="38"/>
  <c r="N228" i="38"/>
  <c r="N229" i="38" s="1"/>
  <c r="M228" i="38"/>
  <c r="M229" i="38" s="1"/>
  <c r="N231" i="38"/>
  <c r="M231" i="38"/>
  <c r="N437" i="38"/>
  <c r="M437" i="38"/>
  <c r="N235" i="38"/>
  <c r="N236" i="38" s="1"/>
  <c r="M235" i="38"/>
  <c r="M236" i="38" s="1"/>
  <c r="N239" i="38"/>
  <c r="N240" i="38" s="1"/>
  <c r="M239" i="38"/>
  <c r="M240" i="38" s="1"/>
  <c r="N243" i="38"/>
  <c r="N244" i="38" s="1"/>
  <c r="M243" i="38"/>
  <c r="M244" i="38" s="1"/>
  <c r="N247" i="38"/>
  <c r="N248" i="38" s="1"/>
  <c r="M247" i="38"/>
  <c r="M248" i="38" s="1"/>
  <c r="N251" i="38"/>
  <c r="N252" i="38" s="1"/>
  <c r="M251" i="38"/>
  <c r="M252" i="38" s="1"/>
  <c r="N255" i="38"/>
  <c r="M255" i="38"/>
  <c r="N257" i="38"/>
  <c r="M257" i="38"/>
  <c r="N259" i="38"/>
  <c r="M259" i="38"/>
  <c r="N261" i="38"/>
  <c r="M261" i="38"/>
  <c r="N263" i="38"/>
  <c r="M263" i="38"/>
  <c r="N265" i="38"/>
  <c r="M265" i="38"/>
  <c r="N268" i="38"/>
  <c r="M268" i="38"/>
  <c r="N270" i="38"/>
  <c r="M270" i="38"/>
  <c r="N272" i="38"/>
  <c r="M272" i="38"/>
  <c r="N275" i="38"/>
  <c r="M275" i="38"/>
  <c r="N278" i="38"/>
  <c r="M278" i="38"/>
  <c r="N280" i="38"/>
  <c r="M280" i="38"/>
  <c r="N282" i="38"/>
  <c r="M282" i="38"/>
  <c r="N285" i="38"/>
  <c r="M285" i="38"/>
  <c r="N288" i="38"/>
  <c r="M288" i="38"/>
  <c r="N290" i="38"/>
  <c r="M290" i="38"/>
  <c r="N293" i="38"/>
  <c r="M293" i="38"/>
  <c r="N295" i="38"/>
  <c r="M295" i="38"/>
  <c r="N298" i="38"/>
  <c r="M298" i="38"/>
  <c r="N300" i="38"/>
  <c r="M300" i="38"/>
  <c r="N302" i="38"/>
  <c r="M302" i="38"/>
  <c r="N304" i="38"/>
  <c r="M304" i="38"/>
  <c r="N306" i="38"/>
  <c r="M306" i="38"/>
  <c r="N308" i="38"/>
  <c r="M308" i="38"/>
  <c r="N310" i="38"/>
  <c r="M310" i="38"/>
  <c r="N312" i="38"/>
  <c r="M312" i="38"/>
  <c r="N314" i="38"/>
  <c r="M314" i="38"/>
  <c r="N316" i="38"/>
  <c r="M316" i="38"/>
  <c r="N319" i="38"/>
  <c r="M319" i="38"/>
  <c r="N321" i="38"/>
  <c r="M321" i="38"/>
  <c r="N323" i="38"/>
  <c r="M323" i="38"/>
  <c r="N325" i="38"/>
  <c r="M325" i="38"/>
  <c r="N327" i="38"/>
  <c r="M327" i="38"/>
  <c r="N329" i="38"/>
  <c r="M329" i="38"/>
  <c r="N331" i="38"/>
  <c r="M331" i="38"/>
  <c r="N333" i="38"/>
  <c r="M333" i="38"/>
  <c r="N335" i="38"/>
  <c r="M335" i="38"/>
  <c r="N337" i="38"/>
  <c r="M337" i="38"/>
  <c r="N339" i="38"/>
  <c r="M339" i="38"/>
  <c r="N341" i="38"/>
  <c r="M341" i="38"/>
  <c r="N343" i="38"/>
  <c r="M343" i="38"/>
  <c r="N345" i="38"/>
  <c r="M345" i="38"/>
  <c r="N347" i="38"/>
  <c r="M347" i="38"/>
  <c r="N349" i="38"/>
  <c r="M349" i="38"/>
  <c r="N351" i="38"/>
  <c r="M351" i="38"/>
  <c r="N353" i="38"/>
  <c r="M353" i="38"/>
  <c r="N355" i="38"/>
  <c r="M355" i="38"/>
  <c r="N357" i="38"/>
  <c r="M357" i="38"/>
  <c r="N359" i="38"/>
  <c r="M359" i="38"/>
  <c r="N361" i="38"/>
  <c r="M361" i="38"/>
  <c r="N363" i="38"/>
  <c r="M363" i="38"/>
  <c r="N365" i="38"/>
  <c r="M365" i="38"/>
  <c r="N367" i="38"/>
  <c r="M367" i="38"/>
  <c r="N369" i="38"/>
  <c r="M369" i="38"/>
  <c r="N371" i="38"/>
  <c r="M371" i="38"/>
  <c r="N373" i="38"/>
  <c r="M373" i="38"/>
  <c r="N376" i="38"/>
  <c r="M376" i="38"/>
  <c r="N378" i="38"/>
  <c r="M378" i="38"/>
  <c r="N380" i="38"/>
  <c r="M380" i="38"/>
  <c r="N383" i="38"/>
  <c r="M383" i="38"/>
  <c r="N385" i="38"/>
  <c r="M385" i="38"/>
  <c r="N389" i="38"/>
  <c r="M389" i="38"/>
  <c r="N392" i="38"/>
  <c r="M392" i="38"/>
  <c r="N394" i="38"/>
  <c r="M394" i="38"/>
  <c r="N397" i="38"/>
  <c r="M397" i="38"/>
  <c r="N399" i="38"/>
  <c r="M399" i="38"/>
  <c r="N401" i="38"/>
  <c r="M401" i="38"/>
  <c r="N403" i="38"/>
  <c r="M403" i="38"/>
  <c r="N405" i="38"/>
  <c r="M405" i="38"/>
  <c r="N407" i="38"/>
  <c r="M407" i="38"/>
  <c r="N409" i="38"/>
  <c r="M409" i="38"/>
  <c r="N411" i="38"/>
  <c r="M411" i="38"/>
  <c r="N413" i="38"/>
  <c r="M413" i="38"/>
  <c r="N8" i="38"/>
  <c r="N9" i="38" s="1"/>
  <c r="M8" i="38"/>
  <c r="M9" i="38" s="1"/>
  <c r="N13" i="38"/>
  <c r="M13" i="38"/>
  <c r="N19" i="38"/>
  <c r="M19" i="38"/>
  <c r="N25" i="38"/>
  <c r="M25" i="38"/>
  <c r="N29" i="38"/>
  <c r="M29" i="38"/>
  <c r="N35" i="38"/>
  <c r="M35" i="38"/>
  <c r="N41" i="38"/>
  <c r="M41" i="38"/>
  <c r="N45" i="38"/>
  <c r="M45" i="38"/>
  <c r="N49" i="38"/>
  <c r="M49" i="38"/>
  <c r="N56" i="38"/>
  <c r="M56" i="38"/>
  <c r="N63" i="38"/>
  <c r="N64" i="38" s="1"/>
  <c r="M63" i="38"/>
  <c r="M64" i="38" s="1"/>
  <c r="N71" i="38"/>
  <c r="M71" i="38"/>
  <c r="N75" i="38"/>
  <c r="M75" i="38"/>
  <c r="N80" i="38"/>
  <c r="M80" i="38"/>
  <c r="N86" i="38"/>
  <c r="M86" i="38"/>
  <c r="N90" i="38"/>
  <c r="M90" i="38"/>
  <c r="N94" i="38"/>
  <c r="M94" i="38"/>
  <c r="N98" i="38"/>
  <c r="M98" i="38"/>
  <c r="N440" i="38"/>
  <c r="M440" i="38"/>
  <c r="N444" i="38"/>
  <c r="M444" i="38"/>
  <c r="N102" i="38"/>
  <c r="M102" i="38"/>
  <c r="N107" i="38"/>
  <c r="M107" i="38"/>
  <c r="N109" i="38"/>
  <c r="M109" i="38"/>
  <c r="N111" i="38"/>
  <c r="M111" i="38"/>
  <c r="N113" i="38"/>
  <c r="M113" i="38"/>
  <c r="N115" i="38"/>
  <c r="M115" i="38"/>
  <c r="N118" i="38"/>
  <c r="M118" i="38"/>
  <c r="N120" i="38"/>
  <c r="M120" i="38"/>
  <c r="N124" i="38"/>
  <c r="M124" i="38"/>
  <c r="N125" i="38"/>
  <c r="M125" i="38"/>
  <c r="N430" i="38"/>
  <c r="N431" i="38" s="1"/>
  <c r="M430" i="38"/>
  <c r="M431" i="38" s="1"/>
  <c r="N127" i="38"/>
  <c r="M127" i="38"/>
  <c r="N130" i="38"/>
  <c r="M130" i="38"/>
  <c r="N133" i="38"/>
  <c r="M133" i="38"/>
  <c r="N135" i="38"/>
  <c r="M135" i="38"/>
  <c r="N137" i="38"/>
  <c r="M137" i="38"/>
  <c r="N139" i="38"/>
  <c r="M139" i="38"/>
  <c r="N141" i="38"/>
  <c r="M141" i="38"/>
  <c r="N144" i="38"/>
  <c r="M144" i="38"/>
  <c r="N147" i="38"/>
  <c r="M147" i="38"/>
  <c r="N149" i="38"/>
  <c r="M149" i="38"/>
  <c r="N151" i="38"/>
  <c r="M151" i="38"/>
  <c r="N153" i="38"/>
  <c r="M153" i="38"/>
  <c r="N155" i="38"/>
  <c r="M155" i="38"/>
  <c r="N157" i="38"/>
  <c r="M157" i="38"/>
  <c r="N159" i="38"/>
  <c r="M159" i="38"/>
  <c r="N161" i="38"/>
  <c r="M161" i="38"/>
  <c r="N163" i="38"/>
  <c r="M163" i="38"/>
  <c r="N165" i="38"/>
  <c r="M165" i="38"/>
  <c r="N167" i="38"/>
  <c r="M167" i="38"/>
  <c r="N416" i="38"/>
  <c r="M416" i="38"/>
  <c r="N418" i="38"/>
  <c r="M418" i="38"/>
  <c r="N420" i="38"/>
  <c r="M420" i="38"/>
  <c r="N422" i="38"/>
  <c r="M422" i="38"/>
  <c r="N423" i="38"/>
  <c r="M423" i="38"/>
  <c r="N169" i="38"/>
  <c r="M169" i="38"/>
  <c r="N171" i="38"/>
  <c r="M171" i="38"/>
  <c r="N173" i="38"/>
  <c r="M173" i="38"/>
  <c r="N175" i="38"/>
  <c r="M175" i="38"/>
  <c r="N177" i="38"/>
  <c r="M177" i="38"/>
  <c r="N179" i="38"/>
  <c r="M179" i="38"/>
  <c r="N182" i="38"/>
  <c r="M182" i="38"/>
  <c r="N184" i="38"/>
  <c r="M184" i="38"/>
  <c r="N186" i="38"/>
  <c r="M186" i="38"/>
  <c r="N188" i="38"/>
  <c r="M188" i="38"/>
  <c r="N190" i="38"/>
  <c r="M190" i="38"/>
  <c r="N192" i="38"/>
  <c r="M192" i="38"/>
  <c r="N194" i="38"/>
  <c r="M194" i="38"/>
  <c r="N196" i="38"/>
  <c r="M196" i="38"/>
  <c r="N198" i="38"/>
  <c r="M198" i="38"/>
  <c r="N202" i="38"/>
  <c r="N203" i="38" s="1"/>
  <c r="M202" i="38"/>
  <c r="M203" i="38" s="1"/>
  <c r="N205" i="38"/>
  <c r="M205" i="38"/>
  <c r="N208" i="38"/>
  <c r="M208" i="38"/>
  <c r="N211" i="38"/>
  <c r="N212" i="38" s="1"/>
  <c r="M211" i="38"/>
  <c r="M212" i="38" s="1"/>
  <c r="N215" i="38"/>
  <c r="N216" i="38" s="1"/>
  <c r="M215" i="38"/>
  <c r="M216" i="38" s="1"/>
  <c r="N218" i="38"/>
  <c r="M218" i="38"/>
  <c r="N220" i="38"/>
  <c r="M220" i="38"/>
  <c r="N223" i="38"/>
  <c r="M223" i="38"/>
  <c r="N226" i="38"/>
  <c r="N227" i="38" s="1"/>
  <c r="M226" i="38"/>
  <c r="M227" i="38" s="1"/>
  <c r="N230" i="38"/>
  <c r="N232" i="38" s="1"/>
  <c r="M230" i="38"/>
  <c r="N436" i="38"/>
  <c r="N438" i="38" s="1"/>
  <c r="M436" i="38"/>
  <c r="M438" i="38" s="1"/>
  <c r="N233" i="38"/>
  <c r="N234" i="38" s="1"/>
  <c r="M233" i="38"/>
  <c r="M234" i="38" s="1"/>
  <c r="N237" i="38"/>
  <c r="N238" i="38" s="1"/>
  <c r="M237" i="38"/>
  <c r="M238" i="38" s="1"/>
  <c r="N241" i="38"/>
  <c r="N242" i="38" s="1"/>
  <c r="M241" i="38"/>
  <c r="M242" i="38" s="1"/>
  <c r="N245" i="38"/>
  <c r="N246" i="38" s="1"/>
  <c r="M245" i="38"/>
  <c r="M246" i="38" s="1"/>
  <c r="N249" i="38"/>
  <c r="N250" i="38" s="1"/>
  <c r="M249" i="38"/>
  <c r="M250" i="38" s="1"/>
  <c r="N253" i="38"/>
  <c r="N254" i="38" s="1"/>
  <c r="M253" i="38"/>
  <c r="M254" i="38" s="1"/>
  <c r="N256" i="38"/>
  <c r="M256" i="38"/>
  <c r="N258" i="38"/>
  <c r="M258" i="38"/>
  <c r="N260" i="38"/>
  <c r="M260" i="38"/>
  <c r="N262" i="38"/>
  <c r="M262" i="38"/>
  <c r="N264" i="38"/>
  <c r="M264" i="38"/>
  <c r="N266" i="38"/>
  <c r="M266" i="38"/>
  <c r="N269" i="38"/>
  <c r="M269" i="38"/>
  <c r="N271" i="38"/>
  <c r="M271" i="38"/>
  <c r="N273" i="38"/>
  <c r="M273" i="38"/>
  <c r="N276" i="38"/>
  <c r="M276" i="38"/>
  <c r="N279" i="38"/>
  <c r="M279" i="38"/>
  <c r="N281" i="38"/>
  <c r="M281" i="38"/>
  <c r="N284" i="38"/>
  <c r="M284" i="38"/>
  <c r="N287" i="38"/>
  <c r="M287" i="38"/>
  <c r="N289" i="38"/>
  <c r="M289" i="38"/>
  <c r="N291" i="38"/>
  <c r="M291" i="38"/>
  <c r="N294" i="38"/>
  <c r="M294" i="38"/>
  <c r="N296" i="38"/>
  <c r="M296" i="38"/>
  <c r="N299" i="38"/>
  <c r="M299" i="38"/>
  <c r="N301" i="38"/>
  <c r="M301" i="38"/>
  <c r="N303" i="38"/>
  <c r="M303" i="38"/>
  <c r="N305" i="38"/>
  <c r="M305" i="38"/>
  <c r="N307" i="38"/>
  <c r="M307" i="38"/>
  <c r="N309" i="38"/>
  <c r="M309" i="38"/>
  <c r="N311" i="38"/>
  <c r="M311" i="38"/>
  <c r="N313" i="38"/>
  <c r="M313" i="38"/>
  <c r="N315" i="38"/>
  <c r="M315" i="38"/>
  <c r="N318" i="38"/>
  <c r="M318" i="38"/>
  <c r="N320" i="38"/>
  <c r="M320" i="38"/>
  <c r="N322" i="38"/>
  <c r="M322" i="38"/>
  <c r="N324" i="38"/>
  <c r="M324" i="38"/>
  <c r="N326" i="38"/>
  <c r="M326" i="38"/>
  <c r="N328" i="38"/>
  <c r="M328" i="38"/>
  <c r="N330" i="38"/>
  <c r="M330" i="38"/>
  <c r="N332" i="38"/>
  <c r="M332" i="38"/>
  <c r="N334" i="38"/>
  <c r="M334" i="38"/>
  <c r="N336" i="38"/>
  <c r="M336" i="38"/>
  <c r="N338" i="38"/>
  <c r="M338" i="38"/>
  <c r="N340" i="38"/>
  <c r="M340" i="38"/>
  <c r="N342" i="38"/>
  <c r="M342" i="38"/>
  <c r="N344" i="38"/>
  <c r="M344" i="38"/>
  <c r="N346" i="38"/>
  <c r="M346" i="38"/>
  <c r="N348" i="38"/>
  <c r="M348" i="38"/>
  <c r="N350" i="38"/>
  <c r="M350" i="38"/>
  <c r="N352" i="38"/>
  <c r="M352" i="38"/>
  <c r="N354" i="38"/>
  <c r="M354" i="38"/>
  <c r="N356" i="38"/>
  <c r="M356" i="38"/>
  <c r="N358" i="38"/>
  <c r="M358" i="38"/>
  <c r="N360" i="38"/>
  <c r="M360" i="38"/>
  <c r="N362" i="38"/>
  <c r="M362" i="38"/>
  <c r="N364" i="38"/>
  <c r="M364" i="38"/>
  <c r="N366" i="38"/>
  <c r="M366" i="38"/>
  <c r="N368" i="38"/>
  <c r="M368" i="38"/>
  <c r="N370" i="38"/>
  <c r="M370" i="38"/>
  <c r="N372" i="38"/>
  <c r="M372" i="38"/>
  <c r="N375" i="38"/>
  <c r="M375" i="38"/>
  <c r="N377" i="38"/>
  <c r="M377" i="38"/>
  <c r="N379" i="38"/>
  <c r="M379" i="38"/>
  <c r="N382" i="38"/>
  <c r="M382" i="38"/>
  <c r="N384" i="38"/>
  <c r="M384" i="38"/>
  <c r="N387" i="38"/>
  <c r="N388" i="38" s="1"/>
  <c r="M387" i="38"/>
  <c r="M388" i="38" s="1"/>
  <c r="N390" i="38"/>
  <c r="M390" i="38"/>
  <c r="N393" i="38"/>
  <c r="M393" i="38"/>
  <c r="N395" i="38"/>
  <c r="M395" i="38"/>
  <c r="N398" i="38"/>
  <c r="M398" i="38"/>
  <c r="N400" i="38"/>
  <c r="M400" i="38"/>
  <c r="N402" i="38"/>
  <c r="M402" i="38"/>
  <c r="N404" i="38"/>
  <c r="M404" i="38"/>
  <c r="N406" i="38"/>
  <c r="M406" i="38"/>
  <c r="N408" i="38"/>
  <c r="M408" i="38"/>
  <c r="N410" i="38"/>
  <c r="M410" i="38"/>
  <c r="N412" i="38"/>
  <c r="M412" i="38"/>
  <c r="N2" i="38"/>
  <c r="N4" i="38" s="1"/>
  <c r="M2" i="38"/>
  <c r="M4" i="38" s="1"/>
  <c r="B13" i="10"/>
  <c r="M232" i="38" l="1"/>
  <c r="N414" i="38"/>
  <c r="M427" i="38"/>
  <c r="M414" i="38"/>
  <c r="N427" i="38"/>
  <c r="M180" i="38"/>
  <c r="M317" i="38"/>
  <c r="M274" i="38"/>
  <c r="M267" i="38"/>
  <c r="N180" i="38"/>
  <c r="N317" i="38"/>
  <c r="M374" i="38"/>
  <c r="N374" i="38"/>
  <c r="M99" i="38"/>
  <c r="N99" i="38"/>
  <c r="M286" i="38"/>
  <c r="M225" i="38"/>
  <c r="N286" i="38"/>
  <c r="N225" i="38"/>
  <c r="N386" i="38"/>
  <c r="N381" i="38"/>
  <c r="N292" i="38"/>
  <c r="N142" i="38"/>
  <c r="N128" i="38"/>
  <c r="N121" i="38"/>
  <c r="N396" i="38"/>
  <c r="N391" i="38"/>
  <c r="N297" i="38"/>
  <c r="N283" i="38"/>
  <c r="N277" i="38"/>
  <c r="N274" i="38"/>
  <c r="N267" i="38"/>
  <c r="N222" i="38"/>
  <c r="N210" i="38"/>
  <c r="N206" i="38"/>
  <c r="N200" i="38"/>
  <c r="N146" i="38"/>
  <c r="N132" i="38"/>
  <c r="N117" i="38"/>
  <c r="N105" i="38"/>
  <c r="N77" i="38"/>
  <c r="N58" i="38"/>
  <c r="N50" i="38"/>
  <c r="N7" i="38"/>
  <c r="M386" i="38"/>
  <c r="M381" i="38"/>
  <c r="M292" i="38"/>
  <c r="M142" i="38"/>
  <c r="M128" i="38"/>
  <c r="M121" i="38"/>
  <c r="M396" i="38"/>
  <c r="M391" i="38"/>
  <c r="M297" i="38"/>
  <c r="M283" i="38"/>
  <c r="M277" i="38"/>
  <c r="M222" i="38"/>
  <c r="M210" i="38"/>
  <c r="M206" i="38"/>
  <c r="M200" i="38"/>
  <c r="M146" i="38"/>
  <c r="M132" i="38"/>
  <c r="M117" i="38"/>
  <c r="M105" i="38"/>
  <c r="M77" i="38"/>
  <c r="M58" i="38"/>
  <c r="M50" i="38"/>
  <c r="M7" i="38"/>
  <c r="D14" i="10"/>
  <c r="C14" i="10"/>
  <c r="B28" i="10" l="1"/>
  <c r="C24" i="10"/>
  <c r="B24" i="10"/>
  <c r="A24" i="10"/>
  <c r="C20" i="10"/>
  <c r="B20" i="10"/>
  <c r="A20" i="10"/>
  <c r="D17" i="10"/>
  <c r="C16" i="10"/>
  <c r="B16" i="10"/>
  <c r="A16" i="10"/>
  <c r="A17" i="10" s="1"/>
  <c r="C17" i="10" l="1"/>
  <c r="B17" i="10"/>
  <c r="D21" i="10"/>
  <c r="A21" i="10"/>
  <c r="C21" i="10"/>
  <c r="B21" i="10"/>
  <c r="D25" i="10"/>
  <c r="A25" i="10"/>
  <c r="C25" i="10"/>
  <c r="B25" i="10"/>
  <c r="B27" i="10" l="1"/>
</calcChain>
</file>

<file path=xl/sharedStrings.xml><?xml version="1.0" encoding="utf-8"?>
<sst xmlns="http://schemas.openxmlformats.org/spreadsheetml/2006/main" count="1627" uniqueCount="756">
  <si>
    <t>SŁOWNIK</t>
  </si>
  <si>
    <t/>
  </si>
  <si>
    <t>jeden</t>
  </si>
  <si>
    <t>jedenaście</t>
  </si>
  <si>
    <t>dziesięć</t>
  </si>
  <si>
    <t>sto</t>
  </si>
  <si>
    <t>tysiąc</t>
  </si>
  <si>
    <t>milion</t>
  </si>
  <si>
    <t>dwa</t>
  </si>
  <si>
    <t>dwanaście</t>
  </si>
  <si>
    <t>dwadzieścia</t>
  </si>
  <si>
    <t>dwieście</t>
  </si>
  <si>
    <t>tysiące</t>
  </si>
  <si>
    <t>miliony</t>
  </si>
  <si>
    <t>trzy</t>
  </si>
  <si>
    <t>trzynaście</t>
  </si>
  <si>
    <t>trzydzieści</t>
  </si>
  <si>
    <t>trzysta</t>
  </si>
  <si>
    <t>cztery</t>
  </si>
  <si>
    <t>czternaście</t>
  </si>
  <si>
    <t>czterdzieści</t>
  </si>
  <si>
    <t>czterysta</t>
  </si>
  <si>
    <t>pięć</t>
  </si>
  <si>
    <t>piętnaście</t>
  </si>
  <si>
    <t>pięćdziesiąt</t>
  </si>
  <si>
    <t>pięćset</t>
  </si>
  <si>
    <t>tysięcy</t>
  </si>
  <si>
    <t>milionów</t>
  </si>
  <si>
    <t>sześć</t>
  </si>
  <si>
    <t>szesnaście</t>
  </si>
  <si>
    <t>sześćdziesiąt</t>
  </si>
  <si>
    <t>sześćset</t>
  </si>
  <si>
    <t>siedem</t>
  </si>
  <si>
    <t>siedemnaście</t>
  </si>
  <si>
    <t>siedemdziesiąt</t>
  </si>
  <si>
    <t>siedemset</t>
  </si>
  <si>
    <t>osiem</t>
  </si>
  <si>
    <t>osiemnaście</t>
  </si>
  <si>
    <t>osiemdziesiąt</t>
  </si>
  <si>
    <t>osiemset</t>
  </si>
  <si>
    <t>dziewięć</t>
  </si>
  <si>
    <t>dziewiętnaście</t>
  </si>
  <si>
    <t>dziewięćdziesiąt</t>
  </si>
  <si>
    <t>dziewięćset</t>
  </si>
  <si>
    <t>Wartość1:</t>
  </si>
  <si>
    <t>sekcja setek</t>
  </si>
  <si>
    <t>dodatek</t>
  </si>
  <si>
    <t>sekcja tysięcy</t>
  </si>
  <si>
    <t>sekcja milionów</t>
  </si>
  <si>
    <t>Słownie1:</t>
  </si>
  <si>
    <t>Reszta1:</t>
  </si>
  <si>
    <t>Część</t>
  </si>
  <si>
    <t>Lp.</t>
  </si>
  <si>
    <t>Nazwa części</t>
  </si>
  <si>
    <t>Nazwa asortymentu</t>
  </si>
  <si>
    <t>Parametry techniczne i jakościowe</t>
  </si>
  <si>
    <t>Wielkość opakowania (ilość sztuk w opakowaniu)</t>
  </si>
  <si>
    <t>Jedn. miary</t>
  </si>
  <si>
    <t xml:space="preserve">Ilość </t>
  </si>
  <si>
    <t>Cena jednostkowa netto</t>
  </si>
  <si>
    <t>Stawka VAT</t>
  </si>
  <si>
    <t>Cena jednostkowa brutto</t>
  </si>
  <si>
    <t>Wartość netto</t>
  </si>
  <si>
    <t>Wartość brutto</t>
  </si>
  <si>
    <t>Aparaty do mierzenia ciśnienia</t>
  </si>
  <si>
    <t>Aparat do mierzenia ciśnienia
zegarowy dla dzieci ze stetoskopem</t>
  </si>
  <si>
    <t>sztuka</t>
  </si>
  <si>
    <t>Aparat do mierzenia ciśnienia
zegarowy ze stetoskopem</t>
  </si>
  <si>
    <t>Aparaty do przetaczania płynów i krwi</t>
  </si>
  <si>
    <t>Aparat do przetaczania krwi</t>
  </si>
  <si>
    <t>Aparat do przetaczania płynu</t>
  </si>
  <si>
    <t>komora kroplowa wykonana z PP o długości min 60 mm (w części przezroczystej). Całość wolna od ftalanów.</t>
  </si>
  <si>
    <t>Automat do iniekcji kostnych</t>
  </si>
  <si>
    <t>igła doszpikowa, dla dzieci i dorosłych.</t>
  </si>
  <si>
    <t>Cewniki, dreny, zgłębniki</t>
  </si>
  <si>
    <t>Cewnik do odsysania dla dzieci zmrożona powierzchnia cewnika, dwa otwory naprzemianległe</t>
  </si>
  <si>
    <t>CH 6</t>
  </si>
  <si>
    <t>CH 8</t>
  </si>
  <si>
    <t>CH 10</t>
  </si>
  <si>
    <t>CH 12</t>
  </si>
  <si>
    <t>Cewnik do odsysania zmrożona powierzchnia cewnika, dwa otwory naprzemianległe</t>
  </si>
  <si>
    <t>CH 16, dł. 580-620 mm</t>
  </si>
  <si>
    <t>CH 18, dł. 580-620 mm</t>
  </si>
  <si>
    <t>Cewnik do odsysania, zmrożona powierzchnia cewnika, dwa otwory naprzemianległe</t>
  </si>
  <si>
    <t>CH 14, dł. 580-620 mm</t>
  </si>
  <si>
    <t>Cewnik do podawania tlenu przez nos</t>
  </si>
  <si>
    <t>jednorazowy, sterylny, dwudrożny tzw. Wąsy</t>
  </si>
  <si>
    <t>Cewnik do podawania tlenu przez nos dla dzieci, sterylny</t>
  </si>
  <si>
    <t>Cewnik do podawania tlenu
przez nos dla dzieci, sterylny</t>
  </si>
  <si>
    <t>Cewnik Foleya dla dzieci</t>
  </si>
  <si>
    <t>Cewnik Foleya sterylizowany tlenkiem etylenu</t>
  </si>
  <si>
    <t>CH 16</t>
  </si>
  <si>
    <t>CH 18</t>
  </si>
  <si>
    <t>CH 20</t>
  </si>
  <si>
    <t>CH 22</t>
  </si>
  <si>
    <t>Cewnik Foleya, sterylizowany tlenkiem etylenu</t>
  </si>
  <si>
    <t>CH 14</t>
  </si>
  <si>
    <t>Cewnik Nelaton</t>
  </si>
  <si>
    <t>Cewnik rektalny</t>
  </si>
  <si>
    <t>CH 28</t>
  </si>
  <si>
    <t>Cewnik Tieman</t>
  </si>
  <si>
    <t>Dren do drenażu dróg żółciowych. Wykonany ze 100% silikonu klasy medycznej. Pasek kontrastujący w promieniach RTG na całej długości obydwu ramion drenu, długość ramion 18x45cm. Dren zakończony odłączączanym łącznikiem large lock przeznaczonym do połaczenia z workiem zabezpieczającym dedykowanym do drenu. Rozmiary: CH 08-CH 24. Atraumatyczne, miękkie zakończenie drenu. Sterylny, pakowany podwójnie: opakowanie wewnętrzne perforowana folia, zewnętrzne papier folia.</t>
  </si>
  <si>
    <t>Dren do odsysania pola operacyjnego</t>
  </si>
  <si>
    <t>dł.210cm CH24, lejek-lejek cut-to-fit</t>
  </si>
  <si>
    <t>Dren Peccer</t>
  </si>
  <si>
    <t>Dren Redon</t>
  </si>
  <si>
    <t>Dren Redon , sterylny</t>
  </si>
  <si>
    <t>Dren Redon, opakowanie folia- papier, sterylny</t>
  </si>
  <si>
    <t>Dren Redon, sterylny</t>
  </si>
  <si>
    <t>Dren Thorax</t>
  </si>
  <si>
    <t>Dren wielokanalikowy. Wykonany ze 100% silikonu klasy medycznej. Siedem połączonych niezależnych kapilarów drenujących. Możliwość rozdzielania kanalików w celu zwiększenia obszaru drenażu. Długość 40cm. Materiał w całości kontrastujący w promieniach RTG. Sterylny, pakowany podwójnie- opakowanie zewnętrzne papier-folia, wewnętrzne folia perforowana.</t>
  </si>
  <si>
    <t>Końcówka do odsysania pola operacyjnego bez kontroli siły ssania</t>
  </si>
  <si>
    <t>Yankauer, CH 23, 4 otwory boczne</t>
  </si>
  <si>
    <t>Przyrząd do odsysania ran</t>
  </si>
  <si>
    <t>butelka 200 ml,– sterylny, płaski</t>
  </si>
  <si>
    <t>Rurka doodbytnicza</t>
  </si>
  <si>
    <t>CH 30</t>
  </si>
  <si>
    <t>Worek zabezpieczający do drenów grawitacyjnych. Wyposażony w samoprzylepny pierścień i orginalny otwór dostosowany do drenów o max. średnicy 20mm. Worek wyposażony w zawór spustowy typu przesuwnego, skalowany od 50ml co 25ml. Sterylny, pakowany podwójnie: wewnętrzny worek foliowy oraz zewnętrzne opakowanie folia-papier.</t>
  </si>
  <si>
    <t>Wymienny worek do drenażu dróg żółciowych. Transparentny worek zbiorczy o pojemności 400ml. Worek posiada własny system podwieszenia w postaci dwóch taśm wykonanych z tworzywa sztucznego oraz klamrę zaciskową umożliwiającą zamknięcie worka po odłączeniu od drenu. Skalowany co 50ml- skala pionowa oraz ukośna. Łącznik typu Larde-Lock do podłączenie z drenem T-Kehr. Pakowany podwójnie: opakowanie wewnętrzne perforowana folia, zewnętrzne papier folia</t>
  </si>
  <si>
    <t>Zestaw do odsysania pola operacyjnego</t>
  </si>
  <si>
    <t>z końcówką standardową
(bez kontroli odsysania)</t>
  </si>
  <si>
    <t>Zgłębnik żołądkowy</t>
  </si>
  <si>
    <t>CH 26</t>
  </si>
  <si>
    <t>Zgłębnik żołądkowy, opakowanie folia- papier, sterylny</t>
  </si>
  <si>
    <t>Elektrody i żele</t>
  </si>
  <si>
    <t>Elektroda do defibrylacji, kardiowersji i monitorowania do defibrylatora Lifepak 15</t>
  </si>
  <si>
    <t>2 sztuki</t>
  </si>
  <si>
    <t>opakowanie</t>
  </si>
  <si>
    <t>Elektroda do EKG dla dorosłych</t>
  </si>
  <si>
    <t>50 sztuk</t>
  </si>
  <si>
    <t>Elektroda do EKG dla dzieci</t>
  </si>
  <si>
    <t>Elektrody do Holtera</t>
  </si>
  <si>
    <t>Pas do EKG</t>
  </si>
  <si>
    <t>gumowy, 10 cm</t>
  </si>
  <si>
    <t>Żel do EKG</t>
  </si>
  <si>
    <t xml:space="preserve"> poj. 250 ml</t>
  </si>
  <si>
    <t>Żel do USG</t>
  </si>
  <si>
    <t>poj. 0,5 l</t>
  </si>
  <si>
    <t>Igła prosta</t>
  </si>
  <si>
    <t>Igła prosta o specjalnym profilowanym zakończeniu łyżeczkowym zalecana do krótkoterminowych wlewów do portów naczyniowych</t>
  </si>
  <si>
    <t>22 G 35-40 mm</t>
  </si>
  <si>
    <t>Kleszczyki</t>
  </si>
  <si>
    <t>Kleszczyki Magilla’a dla dorosłych</t>
  </si>
  <si>
    <t>Klipsy</t>
  </si>
  <si>
    <t>Klipsy do zaopatrzenia dróg żółciowych</t>
  </si>
  <si>
    <t>typ średnio-duże w magazynku po max. 6 szt. zamknięcie oczkowe dł. Klipsa otwartego 7,9 mm szer. Klipsa otwartego 8,1 mm profil wewnętrzny ząbkowanie krzyżowe. Klipsy muszą być kompatybilne z posiadaną klipsownicą firmy Aesculap AG.</t>
  </si>
  <si>
    <t>Kołnierze szyjne</t>
  </si>
  <si>
    <t>Kołnierz szyjny dla dorosłych</t>
  </si>
  <si>
    <t>wielokrotnego użytku, regulacja podparcia potylicy, pole regulacji, blokada regulacji, otwory dostępu do szyi, skala rozmiarów, regulacja części żuchwowej</t>
  </si>
  <si>
    <t>Kołnierz szyjny dla dzieci</t>
  </si>
  <si>
    <t>wielokrotnego użytku, regulacja podparcia potylicy, pole regulacji, blokada regulacji, otwory dostępu do szyi, skala rozmiarów, regulacja części żuchwowej.</t>
  </si>
  <si>
    <t>Materiały higieniczne "A"</t>
  </si>
  <si>
    <t>Jednorazowe myjki do mycia ciała w formie rękawicy nie wymagające spłukiwania oraz namaczania</t>
  </si>
  <si>
    <t xml:space="preserve">rozmiar 15 cm x 22cm, z możliwością podgrzania w mikrofalówce. Bezzapachowe, pakowane w opakowania a'8 sztuk.Na opakowaniu jednostkowym typu "Flow wrap"nadrukowana instrukcja użycia, ilość , skład. Nie zawierają lateksu, niesterylne. Zawierające w składzie m.in. dimetikon, polisorbat 20. Termin ważności: 24 m-ce od daty produkcji. Zarejestrowane jako produkt kosmetyczny. </t>
  </si>
  <si>
    <t>8 sztuk</t>
  </si>
  <si>
    <t>rozmiar 15 cm x 22cm, z możliwością podgrzania w mikrofalówce. Zapachowe, pakowane w opakowania a'8 sztuk. Na opakowaniu jednostkowym typu "Flow wrap"nadrukowana instrukcja użycia, ilość , skład. Nie zawierają lateksu, niesterylne. Zawierające w składzie m.in. dimetikon, polisorbat 20. Termin ważności: 24 m-ce od daty produkcji. Zarejestrowane jako produkt kosmetyczny.</t>
  </si>
  <si>
    <t>Jednorazowe, włókninowe myjki do mycia ciała w formie ściereczki nie wymagające spłukiwania oraz namaczania</t>
  </si>
  <si>
    <t>rozmiar 33cm x 22cm, z możliwością podgrzania w mikrofalówce. Zapachowe, pakowane w opakowania a'10 sztuk. Na opakowaniu jednostkowym typu "Flow wrap"nadrukowana instrukcja użycia, ilość , skład. Nie zawierają lateksu, niesterylne. Zawierające w składzie m.in. dimetikon, polisorbat 20. Termin ważności: 24 m-ce od daty produkcji. Zarejestrowane jako produkt kosmetyczny.</t>
  </si>
  <si>
    <t>10 sztuk</t>
  </si>
  <si>
    <t>rozmiar 33cm x 22cm, z możliwością podgrzania w mikrofalówce. Bezzapachowe, pakowane w opakowania a'10 sztuk. Na opakowaniu jednostkowym typu "Flow wrap"nadrukowana instrukcja użycia, ilość , skład. Nie zawierają lateksu, niesterylne. Zawierające w składzie m.in. dimetikon, polisorbat 20. Termin ważności: 24 m-ce od daty produkcji. Zarejestrowane jako produkt kosmetyczny.</t>
  </si>
  <si>
    <t xml:space="preserve">Jednorazowy czepek do bezwodnego mycia głowy. </t>
  </si>
  <si>
    <t xml:space="preserve">Zewnętrzna warstwa polietylenowa, wewnętrzna warstwa włókniny nasączony substancjami myjącymi oraz odżywką. Nie wymagający namoczenia oraz spłukiwania. Pakowany pojedynczo, z możliwością podgrzania w mikrofalówce. Zapachowy, pakowany pojedynczo. Na opakowaniu nadrukowany skład oraz instrukcja użycia Nie zawiera latexu. Termin ważności: 24 m-ce od daty produkcji. Zarejestrowany jako produkt kosmetyczny. </t>
  </si>
  <si>
    <t xml:space="preserve">Myjka do ciała jednostronnie nasączona mydłem </t>
  </si>
  <si>
    <t>rozmiar 20cm x 20 cm</t>
  </si>
  <si>
    <t>Podkład chłonny</t>
  </si>
  <si>
    <t>wykonany z 5 warstw: laminat+wata celulozowa + pulpa cleulozowa + wata celulozowa + włóknina polipropylenowa. Posiada wkład chłonny z pikowaniami. Część spodnia podfoliowana, nieprzemakalna. Rozmiar 60x90.</t>
  </si>
  <si>
    <t>25 sztuk</t>
  </si>
  <si>
    <t>Podkład chłonny podfoliowany</t>
  </si>
  <si>
    <t>rozmiar 60 x 90; wkład chłonny wyposażony w superabsorbent , umożliwiający trwałe zatrzymanie płynu w rdzeniu, redukuje zapach. Chłonność 1600 ml wg EN ISO 11948-1. Zapewnia trwałe zatrzymanie bakterii, w tym MRSA, E.coli w chłonnym rdzeniu</t>
  </si>
  <si>
    <t>112 sztuk</t>
  </si>
  <si>
    <t xml:space="preserve">Suche chusteczki przeznaczone do tradycyjnego mycia ciała z użyciem wody i żelu oraz do oczyszczania okolic intymnych po zastosowaniu pianki
 </t>
  </si>
  <si>
    <t>o rozmiarze 32 x 28 cm i gramaturze 46 g/m2. Wykonane z mieszanki włókien polipropylenu, wiskozy i bawełny zapewniajacych wysoką chłonność, wytrzymałość i miękkość. Jednorazowego użytku, niesterylne. Pakowane po 100 sztuk. Opakowanie jednostkowe foliowe z perforacją umożliwiającą wyciąganie chusteczek po 1 sztuce z nadrukowanym miejscem do opisu danych pacjenta oraz informacją: nie wrzucać do toalety, nie macerować.</t>
  </si>
  <si>
    <t>100 sztuk</t>
  </si>
  <si>
    <t>Materiały higieniczne "B"</t>
  </si>
  <si>
    <t>Balsam regenerujący do skóry suchej z masłem kakaowym, wyciągiem z nagietka</t>
  </si>
  <si>
    <t>poj. 250 ml</t>
  </si>
  <si>
    <t>Chusteczki nasączone o powiększonym rozmiarze 20x30cm z wyciągiem z aloesu, alantoiny i gliceryny</t>
  </si>
  <si>
    <t>80 sztuk</t>
  </si>
  <si>
    <t>Emulsja nawilżająca do skóry suchej z 4% mocznikiem UREA, argininą, trehalozą</t>
  </si>
  <si>
    <t>poj. 500 ml</t>
  </si>
  <si>
    <t>Krem ochronny tlenkiem cynku, ekstraktem z rumianku oraz substancją neutralizującą zapach moczu</t>
  </si>
  <si>
    <t>poj. 200 ml</t>
  </si>
  <si>
    <t>Krem ochronny z argininą, wyciągiem z pestek winogron, olejem Canola</t>
  </si>
  <si>
    <t>Lotion myjąco-natłuszczający do ciała z zawartością oliwki, prowitaminy B5 i z kompleksem lnianym</t>
  </si>
  <si>
    <t>Myjka higieniczna dla dorosłych niepodfoliowana</t>
  </si>
  <si>
    <t>Myjka higieniczna dla dorosłych podfoliowana</t>
  </si>
  <si>
    <t>Neutralizator zapachów</t>
  </si>
  <si>
    <t xml:space="preserve">Ochronny krem do stóp z mocznikiem 7% UREA, alantoiną, gliceryną </t>
  </si>
  <si>
    <t>poj. 75 ml</t>
  </si>
  <si>
    <t>Odżywczy krem do rąk z mocznikiem 3% UREA, kwasem mlekowym, witaminą E</t>
  </si>
  <si>
    <t>Olejek pielęgnacyjny z ekstraktem z nagietka lekarskiego</t>
  </si>
  <si>
    <t>poj. 150 ml</t>
  </si>
  <si>
    <t xml:space="preserve">Pianka delikatnie oczyszczająca do pielęgnacji chorych, z biokompleksem lnianym oraz substancją neutralizującą zapach moczu, do użycia bez wody, </t>
  </si>
  <si>
    <t xml:space="preserve">Pieluchomajtki dla dorosłych, rozmiar L - obwód bioder 130-170 cm, wykonane z laminatu paroprzepuszczalnego na całej zewnętrznej powierzchni wyrobu chłonnego (100% powierzchni wyrobu), podwójne dwuwarstwowe przylepcorzepy, indykator wilgotności, podwójny wkład chłonny z antybakteryjnym superabsorbentem z właściwością neutralizacji nieprzyjemnego zapachu, elastyczne ściągacze w kroczu i falbanki przeciwwyciekowe skierowane na zewnątrz. Wyrób nie może zawierać elementów lateksowych. Minimalna chłonność wyrobu według metody ISO 11948-1 </t>
  </si>
  <si>
    <t>2400 ml.</t>
  </si>
  <si>
    <t xml:space="preserve">Pieluchomajtki dla dorosłych, rozmiar M - obwód bioder 100-150 cm, wykonane z laminatu paroprzepuszczalnego na całej zewnętrznej powierzchni wyrobu chłonnego (100% powierzchni wyrobu), podwójne dwuwarstwowe przylepcorzepy, podwójny indykator wilgotności, podwójny wkład chłonny z antybakteryjnym superabsorbentem z właściwością neutralizacji nieprzyjemnego zapachu, elastyczne ściągacze w kroczu i falbanki przeciwwyciekowe skierowane na zewnątrz. Wyrób nie może zawierać elementów lateksowych. Minimalna chłonność wyrobu według metody ISO 11948-1 </t>
  </si>
  <si>
    <t>Pieluchomajtki dla dorosłych, rozmiar XL - obwód bioder 100-150 cm, wykonane z laminatu paroprzepuszczalnego na całej zewnętrznej powierzchni wyrobu chłonnego (100% powierzchni wyrobu), podwójne dwuwarstwowe przylepcorzepy, podwójny indykator wilgotności, podwójny wkład chłonny z antybakteryjnym superabsorbentem z właściwością neutralizacji nieprzyjemnego zapachu, elastyczne ściągacze w kroczu i falbanki przeciwwyciekowe skierowane na zewnątrz. Wyrób nie może zawierać elementów lateksowych. Minimalna chłonność wyrobu według metody ISO 11948-1</t>
  </si>
  <si>
    <t>Podkłady higieniczne z wkładem chłonnym z pulpy celulozowej o podstawowej chłonności, zewnętrzna warstwa z nieprzepuszczalnej dla płynów z folii antypoślizgowej i wewnętrznej warstwy z delikatnej włókniny, rozmiar 60x60 cm. Minimalna chłonność wyrobu według metody ISO 11948-1</t>
  </si>
  <si>
    <t>600 ml.</t>
  </si>
  <si>
    <t>Podkłady higieniczne z wkładem chłonnym z pulpy celulozowej o podstawowej chłonności, zewnętrzna warstwa z nieprzepuszczalnej dla płynów z folii antypoślizgowej i wewnętrznej warstwy z delikatnej włókniny, rozmiar 60x90 cm. Minimalna chłonność wyrobu według metody ISO 11948-1</t>
  </si>
  <si>
    <t>950 ml.</t>
  </si>
  <si>
    <t>1600 ml.</t>
  </si>
  <si>
    <t>Szampon do włosów nawilżający z 3% mocznikiem UREA, kwasem mlekowym, d-pantenol</t>
  </si>
  <si>
    <t>Żel do mycia ciała i włosów do delikatnego mycia i pielęgnacji wrażliwej skórę i włosów dziecka z zawartością pantenolu i oliwy z oliwek</t>
  </si>
  <si>
    <t>300 ml</t>
  </si>
  <si>
    <t>Materiały zużywalne</t>
  </si>
  <si>
    <t>Opaska uciskowa automatyczna</t>
  </si>
  <si>
    <t>Patyczki do wymazów sterylne</t>
  </si>
  <si>
    <t>dł. 15-20 cm z wacikiem</t>
  </si>
  <si>
    <t>Pojemnik na próbki histopatologiczne</t>
  </si>
  <si>
    <t>poj. 20-30ml niesterylny z zakrętką</t>
  </si>
  <si>
    <t>poj. 50-60ml niesterylny z zakrętką</t>
  </si>
  <si>
    <t>poj. 200-250ml niesterylny z zakrętką</t>
  </si>
  <si>
    <t>poj. 500ml niesterylny z zakrętką</t>
  </si>
  <si>
    <t>poj. 1000ml niesterylny z zakrętką</t>
  </si>
  <si>
    <t>poj. 2000ml niesterylny z zakrętką</t>
  </si>
  <si>
    <t>poj.5 l niesterylny z szerokim otworem z przykrywką</t>
  </si>
  <si>
    <t>poj. 10 l niesterylny z szerokim otworem z przykrywką</t>
  </si>
  <si>
    <t>Szczoteczki do wymazów cytologicznych sterylne,pakowane pojedyńczo</t>
  </si>
  <si>
    <t>Szkiełka mikroskopowe nakrywkowe</t>
  </si>
  <si>
    <t>18 x 18 mm</t>
  </si>
  <si>
    <t xml:space="preserve">Szkiełka mikroskopowe nakrywkowe </t>
  </si>
  <si>
    <t>24 x 24 mm</t>
  </si>
  <si>
    <t>Szkiełka mikroskopowe podstawowe z polem do zapisu szlifowane</t>
  </si>
  <si>
    <t>Papiery do EKG, USG i inne</t>
  </si>
  <si>
    <t>Papier do defibrylatora</t>
  </si>
  <si>
    <t>do defibrylatora typu Lifepak 15, 106,5x23/108x23</t>
  </si>
  <si>
    <t>Papier do defibrylatora BH D3</t>
  </si>
  <si>
    <t>50 x 20</t>
  </si>
  <si>
    <t>Papier do EKG</t>
  </si>
  <si>
    <t>ASC, A4, 112 x 25</t>
  </si>
  <si>
    <t>do aparatu Aspel Mister Gold,
210mm x 25</t>
  </si>
  <si>
    <t>do aparatu Helliga EK 53/56</t>
  </si>
  <si>
    <t>Papier do EKG Ascard 31</t>
  </si>
  <si>
    <t>60 x 10</t>
  </si>
  <si>
    <t>Papier do spirometru Aspel GPK 16 bez nadruku</t>
  </si>
  <si>
    <t>112 x 25</t>
  </si>
  <si>
    <t>Papier do USG</t>
  </si>
  <si>
    <t>do aparatu Videoprinter K-65 HM Mitsubishi oryginał, 110 x 20</t>
  </si>
  <si>
    <t>do aparatu Videoprinter K-61 B Mitsubishi oryginał, 110 x 20</t>
  </si>
  <si>
    <t xml:space="preserve"> do aparatu Sony UPP 110 HG oryginał 110 x 20</t>
  </si>
  <si>
    <t>Papier rejestrujący USG</t>
  </si>
  <si>
    <t>do aparatu SONY UPP 84 HG</t>
  </si>
  <si>
    <t>porty i zestawy do kaniulacji</t>
  </si>
  <si>
    <t>Podskórny port podawania leków</t>
  </si>
  <si>
    <t>- jednokomorowy, komora ceramiczma, cewnik silikonowy z oznaczeniem długości o średnicy wew&gt;1,0mm, igła do nakłucia membrany portu, tunelizator, jednorazowego użytku, jałowy</t>
  </si>
  <si>
    <t xml:space="preserve">zestaw do kaniulacji centralnego naczynia żylnego z igłą rozrywalną </t>
  </si>
  <si>
    <t>jednorazowego użytku, jałowy, kaniula rozrywalna ok 8,5Fr (adekwatna do średnicy zew. Cewnika), kaniula do nakłucia żylnego, sonda Seldingera, trzyczęściowa strzykawka 10-12mm</t>
  </si>
  <si>
    <t>Przyrząd do rozpuszczania leków</t>
  </si>
  <si>
    <t>Przyrząd do rozpuszczania jednorazowych dawek leków w postaci suchej substancji z fiolek</t>
  </si>
  <si>
    <t xml:space="preserve"> 75 sztuk</t>
  </si>
  <si>
    <t>Rękawiczki jednorazowe</t>
  </si>
  <si>
    <t>Rękawice diagnostyczne nitrylowe</t>
  </si>
  <si>
    <t>250 sztuk</t>
  </si>
  <si>
    <t>Rękawiczki diagnostyczne</t>
  </si>
  <si>
    <t>nitrylowe, bezpudrowe,
rozmiary S, M, L, XL</t>
  </si>
  <si>
    <t>winylowe, bezpudrowe,
rozmiary S, M, L, XL</t>
  </si>
  <si>
    <t>lateksowe, wzmocnione
rozmiary S, M, L, XL</t>
  </si>
  <si>
    <t>Rękawiczki foliowe</t>
  </si>
  <si>
    <t>rozmiar M</t>
  </si>
  <si>
    <t>Rękawiczki lateksowe</t>
  </si>
  <si>
    <t>niesterylne, bezpudrowe, pogrubione, wzmocnione,
z przedłużonym mankietem, stosowane w ratownictwie medycznym w stanach zwiększonego ryzyka zakażenia, rozmiary: S, M, L, XL
Rękawice mają zapewnić wzmocnioną ochronę przed niepożądanymi lub niebezpiecznymi substancjami.
Rękawice grubsze niż standardowe rękawice diagnostyczne,
pożądana grubość dla pojedynczej ścianki dłoń 0,30 mm,palce 0,40 mm,mankiet 0,20 mm długość min,290 mm .
Wyrób zakwalifikowany jest zgodnie z Dyrektywą 93/42/EEC jako wyrób medyczny klasy I.</t>
  </si>
  <si>
    <t>Rękawiczki sterylne pudrowane</t>
  </si>
  <si>
    <t>rozmiary od 6,5 do 8,5</t>
  </si>
  <si>
    <t>50 par</t>
  </si>
  <si>
    <t>Siatki do leczenia przepuklin brzusznych i pachwinowych</t>
  </si>
  <si>
    <t>kształt płaski rozmiar 8x15 cm (+ 2cm)</t>
  </si>
  <si>
    <t>kształt płaski rozmiar 30x30 cm (+ 2cm)</t>
  </si>
  <si>
    <t>kształt płaski rozmiar 15x15 cm (+ 2cm)</t>
  </si>
  <si>
    <t>Sprzęt laryngologiczny</t>
  </si>
  <si>
    <t>Laryngoskop jednorazowy</t>
  </si>
  <si>
    <t>Duoscope 4/3</t>
  </si>
  <si>
    <t>Lusterko laryngologiczne, jednorazowe</t>
  </si>
  <si>
    <t>rozmiar M średnica 22, długość rączki 18 cm</t>
  </si>
  <si>
    <t>Łącznik</t>
  </si>
  <si>
    <t>(końcówka luer-record) Combifix</t>
  </si>
  <si>
    <t>Łącznik do ssaka prosty o gładkiej powierzchni zewnętrznej, sterylny</t>
  </si>
  <si>
    <t>Łyżka laryngoskopowa światłowodowa jednorazowego użytku .</t>
  </si>
  <si>
    <t>Strzykawka 100 ml z końcówką do płukania ucha jednorazowego użytku</t>
  </si>
  <si>
    <t>Wzierniek do ucha jednorazowy</t>
  </si>
  <si>
    <t>wziernik uszny do otoskopu</t>
  </si>
  <si>
    <t>Wzierniki uszne jednorazowego użytku w kolorze ciemnoszarym w wymiarach 4,0 mm</t>
  </si>
  <si>
    <t>Zestaw jednorazowy laryngologiczny</t>
  </si>
  <si>
    <t>(wziernik do nosa, wziernik do ucha, szpatułka laryngologiczna)
Wziernik do nosa o całkowitej dł. ok. 15 cm z 2 ruchomymi rączkami na sprężynie.
Wziernik uszny niedający odblasków o dł. 3 cm œrednicy otworów 5 mm, a z zewnątrz 2,8 – 3 cm.
Szpatuka sztywna do gardła</t>
  </si>
  <si>
    <t>Staplery i ładunki</t>
  </si>
  <si>
    <t>Liniowy stapler</t>
  </si>
  <si>
    <t xml:space="preserve"> rozmiar efektywnej długości zespolenia 40-50 mm</t>
  </si>
  <si>
    <t>Ładunki do staplera</t>
  </si>
  <si>
    <t xml:space="preserve"> rozmiar 40-50 mm</t>
  </si>
  <si>
    <t>Staplery okrężne zakrzywione jednorazowego użytku</t>
  </si>
  <si>
    <t>Dwie linie zszywek tytanowych średnica zewnętrzna 24-31 mm(różne rozmiary w zależności od potrzeb) dł. Trzonu 28cm +/-2 cm</t>
  </si>
  <si>
    <t>Strzykawki, igły iniekcyjne jednorazowego użytku, sterylne.</t>
  </si>
  <si>
    <t>Aparat do przetaczania płynów infuzyjnych bursztynowy. Wykonany z bezlateksowych materiałów.</t>
  </si>
  <si>
    <t>Dren o długości 150 cm z dodatkowym portem do podawania leków. Nie zawiera ftalanów.</t>
  </si>
  <si>
    <t>1 sztuka</t>
  </si>
  <si>
    <t>Igła iniekcyjna</t>
  </si>
  <si>
    <t>0,5 x 25 mm</t>
  </si>
  <si>
    <t>0,6 x 30 mm</t>
  </si>
  <si>
    <t>0,7 x 30 mm</t>
  </si>
  <si>
    <t>0,8 x 40 mm</t>
  </si>
  <si>
    <t>0,9 x 40 mm</t>
  </si>
  <si>
    <t>1,1 x 40 mm</t>
  </si>
  <si>
    <t>1,2 x 40 mm</t>
  </si>
  <si>
    <t>Kaniula 1,1 różowa</t>
  </si>
  <si>
    <t>Kaniula bezpieczna z automatycznym mechanizmem zabezpieczającym przed zakłuciem</t>
  </si>
  <si>
    <t>Kaniula 1,3 zielona</t>
  </si>
  <si>
    <t>Kaniula 1,5 biała</t>
  </si>
  <si>
    <t>Kaniula Venflon</t>
  </si>
  <si>
    <t>niebieska 22G</t>
  </si>
  <si>
    <t>różowa 20G</t>
  </si>
  <si>
    <t>zielona 18G</t>
  </si>
  <si>
    <t>biała 17G</t>
  </si>
  <si>
    <t>szara 16G</t>
  </si>
  <si>
    <t>pomarańczowa 14G</t>
  </si>
  <si>
    <t>Koreczki do kaniuli sterylne</t>
  </si>
  <si>
    <t>Kranik trójdrożny, wykonany z poliwęglanu, transparentna obudowa, niepirogenny, nietoksyczny, sterylizowany tlenkiem etylenu.</t>
  </si>
  <si>
    <t>Neoflon dla dzieci</t>
  </si>
  <si>
    <t>26G</t>
  </si>
  <si>
    <t>24G</t>
  </si>
  <si>
    <t xml:space="preserve">Pojemnik na odpady szpitalne,na materiał zakaźny, kolor czerwony </t>
  </si>
  <si>
    <t>poj. 60 l</t>
  </si>
  <si>
    <t>poj. 30 l</t>
  </si>
  <si>
    <t>poj. 1 l</t>
  </si>
  <si>
    <t>poj. 2 l</t>
  </si>
  <si>
    <t>poj. 3,5 l</t>
  </si>
  <si>
    <t>poj. 5 l</t>
  </si>
  <si>
    <t>poj. 10 l</t>
  </si>
  <si>
    <t>Port bezigłowy podwójny. Port do iniekcji z przedłużaczami do użytku przez 7 dni lub 140 aktywacji. Posiadający przeźroczystą obudowę wykonaną z poliwęglanu. Bez części metalowych. Posiada dreny z zaciskami przesuwnymi oraz obrotowym łącznikiem luer-lock zabezpieczonym koreczkiem. Pakowany pojedyńczo.</t>
  </si>
  <si>
    <t>Dostępne w dwóch średnicach 1,2x2,5mm oraz 3,0x4,1mm. Długość całkowita 12,5 cm.</t>
  </si>
  <si>
    <t>Przedłużacz do pompy infuzyjnej</t>
  </si>
  <si>
    <t>długość 1,50 m</t>
  </si>
  <si>
    <t>Pudełko na zużyte igły</t>
  </si>
  <si>
    <t>poj.0,7 l</t>
  </si>
  <si>
    <t>Pudełko na zużyte igły czerwone spłaszczone bocznie o podstawie eliptycznej</t>
  </si>
  <si>
    <t>Strzykawka do insuliny (100 I.U/ml) z igłą 0,40x13mm</t>
  </si>
  <si>
    <t xml:space="preserve"> poj.1 ml j.u.</t>
  </si>
  <si>
    <t>Strzykawka do pomp infuzyjnych dla leków wrażliwych na światło koloru bursztynowego, luer- lock, trzyczęściowa z zabezpieczeniem przed przypadkowym wysunięciem tłoka, jednorazowego użytku, sterylna, czarna wyraźna, kontrastująca skala, rozszerzona do 60 ml ; nazwa producenta na cylindrze, opakowanie papierowo - foliowe</t>
  </si>
  <si>
    <t>poj. 50 ml</t>
  </si>
  <si>
    <t>Strzykawka do pompy infuzyjnej jednorazowego użytku</t>
  </si>
  <si>
    <t>poj. 20 ml</t>
  </si>
  <si>
    <t>Strzykawka do pompy infuzyjnej jednorazowego użytku trzyczęściowa luer-lock, z zabezpieczeniem przed przypadkowym wysunięciem tłoka, sterylna, czarna wyraźna, dwustronna, kontrastująca skala rozszerzona do 60 ml, nazwa producenta na cylindrze, opakowanie papierowo - foliowe</t>
  </si>
  <si>
    <t>Strzykawka jednorazowego użytku, biały kontrastujący tłok, skala rozrzerzona o 10%, nazwa strzykawki oraz logo producenta na opakowaniu</t>
  </si>
  <si>
    <t>poj. 20 ml.</t>
  </si>
  <si>
    <t xml:space="preserve"> 50 sztuk</t>
  </si>
  <si>
    <t>poj. 10 ml.</t>
  </si>
  <si>
    <t>poj. 5 ml.</t>
  </si>
  <si>
    <t>poj. 2 ml.</t>
  </si>
  <si>
    <t>Strzykawka jednorazowego użytku,typu Janeta</t>
  </si>
  <si>
    <t>poj. 100 ml</t>
  </si>
  <si>
    <t>Strzykawka trzyczęściowa bezpieczna, z końcówką luer look, poj. 10Ml, posiadająca mechanizm umożliwiający schowanie igły w cylindrze po użyciu oraz zabezpieczanie przed ponownym użyciem strzykawki.</t>
  </si>
  <si>
    <t>Strzykawka trzyczęściowa bezpieczna, z końcówką luer look, poj. 5 ml, posiadająca mechanizm umożliwiający schowanie igły w cylindrze po użyciu oraz zabezpieczanie przed ponownym użyciem strzykawki</t>
  </si>
  <si>
    <t>Strzykawka trzyczęściowa, Luer Look,</t>
  </si>
  <si>
    <t xml:space="preserve"> wymiary 200 x 300mm</t>
  </si>
  <si>
    <t>System próżniowy</t>
  </si>
  <si>
    <t xml:space="preserve"> Probówko-strzykawka do uzyskiwania surowicy z żelem separującym do szybkiego wirowania</t>
  </si>
  <si>
    <t>(2-3 ml)</t>
  </si>
  <si>
    <t>Igła motylkowa do pobierania krwi na posiew</t>
  </si>
  <si>
    <t>0,8 mm, dł. drenu min.200mm , sterylna, jednoczęściowa bez konieczności montażu</t>
  </si>
  <si>
    <t>Igła motylkowa do trudnych pobrań</t>
  </si>
  <si>
    <t>(0,7 – 0,9 mm)</t>
  </si>
  <si>
    <t>Igła systemowa</t>
  </si>
  <si>
    <t>(0,7 – 0,9 mm)długość 38 mm +/- 2mm</t>
  </si>
  <si>
    <t>(0,7 – 0,9 mm)długość 25 mm +/- 2mm</t>
  </si>
  <si>
    <t>Igła systemowa bezpieczna</t>
  </si>
  <si>
    <t>Łącznik do końcówek</t>
  </si>
  <si>
    <t>typ Luer</t>
  </si>
  <si>
    <t>Łącznik membranowy do gazometrii</t>
  </si>
  <si>
    <t>Probowko -strzykawka do uzyskiwania surowicy z aktywatorem wykrzepiania (1-1,2)</t>
  </si>
  <si>
    <t>œr.8 mm</t>
  </si>
  <si>
    <t>Probówko-strzykawka do badań koagulologicznych</t>
  </si>
  <si>
    <t>(cytrynian trójsodowy 3,1-3,2 %),(2-3 ml)</t>
  </si>
  <si>
    <t>Probówko-strzykawka do glukozy z fluorkiem</t>
  </si>
  <si>
    <t>( 2-3ml)</t>
  </si>
  <si>
    <t>Probówko-strzykawka do hematologii K3EDTA</t>
  </si>
  <si>
    <t>(1-2 ml)</t>
  </si>
  <si>
    <t>Probówko-strzykawka do OB.(wersja logarytmiczna</t>
  </si>
  <si>
    <t>3,5-4ml</t>
  </si>
  <si>
    <t>Probówko-strzykawka do uzyskiwania surowicy z aktywatorem wykrzepiania</t>
  </si>
  <si>
    <t>4-5 ml</t>
  </si>
  <si>
    <t>Probówko-strzykawka do uzyskiwania surowicy z żelem separującym do szybkiego wirowania</t>
  </si>
  <si>
    <t>(4- 5 ml)</t>
  </si>
  <si>
    <t>Strzykawka do gazometrii</t>
  </si>
  <si>
    <t>2-2,5ml,z odpowietrzaczem, z heparyną litową zbalansowaną wapniem z nałożonym fabrycznie filtrem odpowietrzającym</t>
  </si>
  <si>
    <t xml:space="preserve">Zestaw „mikro” do morfologii </t>
  </si>
  <si>
    <t>200 µl</t>
  </si>
  <si>
    <t>Zestaw „mikro” do pozyskiwania surowicy</t>
  </si>
  <si>
    <t>500µl</t>
  </si>
  <si>
    <t>150-200. µl</t>
  </si>
  <si>
    <t>Taśma TOT</t>
  </si>
  <si>
    <t>Taśma TOT- do korekcji wysiłkowego nietrzymania moczu</t>
  </si>
  <si>
    <t>Termometry</t>
  </si>
  <si>
    <t>Termometr bezdotykowy do pomiaru temperatury ciała</t>
  </si>
  <si>
    <t>Termometr lekarski elektroniczny</t>
  </si>
  <si>
    <t>Zestawy do wkłucia centralnego lub znieczuleń</t>
  </si>
  <si>
    <t>Zestaw do wkłucia centralnego 1 kanałowy</t>
  </si>
  <si>
    <t xml:space="preserve">kateter jednokanałowy 7Fx15cm oraz 20cm, rozmiar kanału 13G, prowadnik J. 0,38 x 60cm, rozszerzacz 8F x 12cm, 
igła prosta 18G x 7cm, strzykawka 10ml, skalpel, motylek z zaciskiem </t>
  </si>
  <si>
    <t xml:space="preserve">Zestaw do wkłucia centralnego 2 kanałowy </t>
  </si>
  <si>
    <t>Zestaw do kaniulizacji dużych naczyń dwukanałowe 8 F x 15cm oraz 20cm</t>
  </si>
  <si>
    <t xml:space="preserve">Zestaw zewnątrzoponowy do znieczulenia dla dorosłych </t>
  </si>
  <si>
    <t>igła Tuohy G18, kateter epiduralny (cewnik G 19 lub G 20), 
filtr przeciwbakteryjny płaski 0,2  µm, strzykawka niskooporowa 10ml, strzykawka 10ml, grot do napięcia skóry</t>
  </si>
  <si>
    <t>Zestaw porodowy</t>
  </si>
  <si>
    <t>jednorazowego użytku składający się z trzech pakietów:
- pakiet przedporodowy
- pakiet porodowy
- pakiet poporodowy</t>
  </si>
  <si>
    <t>zestaw</t>
  </si>
  <si>
    <t xml:space="preserve"> Linie krwi typu "A"</t>
  </si>
  <si>
    <t>Linie krwi do HD</t>
  </si>
  <si>
    <t>Linie krwi typu "B"</t>
  </si>
  <si>
    <t>na dwa wkłucia pasujące do aparatu typu FRESENIUS 4008 (Zestaw linii tętniczo-żylnych, z igłą „SPIKE” do butelki, łącznikiem do recyrkulacji i workiem do odbioru płynów)</t>
  </si>
  <si>
    <t>Dializatory</t>
  </si>
  <si>
    <t>Dializator</t>
  </si>
  <si>
    <t>z błoną polisulfonową, polyetherosulfinową (sterylizowane parą wodną lub promieniami Gamma) powierzchnia 1,7-1,8 m2 lub traktowane jako równoważne dializatory z błoną polyamix o powieszchni 1,7m2</t>
  </si>
  <si>
    <t>Igły dializacyjne</t>
  </si>
  <si>
    <t>Igła dializacyjna tętnicza</t>
  </si>
  <si>
    <t>(rozmiar wg. potrzeb)</t>
  </si>
  <si>
    <t>Igła dializacyjna żylna</t>
  </si>
  <si>
    <t>Wodorowęglan sodu typu "A"</t>
  </si>
  <si>
    <t>Wodorowęglan sodu</t>
  </si>
  <si>
    <t>w postaci suchej do HD pasujący do aparatu typu GAMBRO, GAMBRO AK96 [pozwalający na wykonanie jednej HD]</t>
  </si>
  <si>
    <t>Wodorowęglan sodu typu "B"</t>
  </si>
  <si>
    <t>w postaci suchej do HD pasujący do aparatu typu FRESENIUS, FREZENIUS 4008s [pozwalający na wykonanie jednej HD]</t>
  </si>
  <si>
    <t>Koncentrat do HD</t>
  </si>
  <si>
    <t>10 L</t>
  </si>
  <si>
    <t>składnik kwaśny, kanistry max.10l (o różnych składach)</t>
  </si>
  <si>
    <t>Paski testowe</t>
  </si>
  <si>
    <t>do DIALOXU SteriChek op.100szt.</t>
  </si>
  <si>
    <t>Cewnik</t>
  </si>
  <si>
    <t>Cewnik do HD ostrej</t>
  </si>
  <si>
    <t>zestaw z wygiętymi końcami, różne rozmiary</t>
  </si>
  <si>
    <t>Sterylny opatrunek</t>
  </si>
  <si>
    <t>ze spongostanem tamujący krwawienie</t>
  </si>
  <si>
    <t>Preparat typu Dialox</t>
  </si>
  <si>
    <t>Preparat typu DIALOX</t>
  </si>
  <si>
    <t>5 l</t>
  </si>
  <si>
    <t>Paski testowe "A"</t>
  </si>
  <si>
    <t xml:space="preserve">do badania twardości wody </t>
  </si>
  <si>
    <t>Paski testowe "B"</t>
  </si>
  <si>
    <t>do oznaczania stężenia chloru całkowitego</t>
  </si>
  <si>
    <t>Filtr "A"</t>
  </si>
  <si>
    <t>Filtr do aparatu typu GAMBRO</t>
  </si>
  <si>
    <t>ultrafiltr U9000</t>
  </si>
  <si>
    <t>Filtr "B"</t>
  </si>
  <si>
    <t>Filtr do aparatu typu FRESENIUS 4008S</t>
  </si>
  <si>
    <t>DIASAFE</t>
  </si>
  <si>
    <t>preparat typu Sporotal</t>
  </si>
  <si>
    <t>Do czyszczenia i dezynfekcji aparatów do hemodializy</t>
  </si>
  <si>
    <t>typ FREZENIUS 4008S-Sporotal</t>
  </si>
  <si>
    <t>5 kg</t>
  </si>
  <si>
    <t>preparat typu Citrosteril</t>
  </si>
  <si>
    <t>Środek do dezynfekcji i dekalcyfikacji aparatów do hemodializy</t>
  </si>
  <si>
    <t>typu FRESENIUS -Citrosteril</t>
  </si>
  <si>
    <t>5 L</t>
  </si>
  <si>
    <t>Zestaw cewników</t>
  </si>
  <si>
    <t>Zestaw cewników naczyniowych permanentnych</t>
  </si>
  <si>
    <t>miękki cewnik, wykonany z Carbothanu z mufą dakronową, kształt kanałów „podwójne D”; końcówka dystalna cewnika schodkowa z otworami lub bez do wyboru; silikonowe ramiona zapobiegające załamywaniu się z laserowym nadrukiem objętości wypełnienia.
Wymagane rozmiary:
14,5 Fr i dł. 19/36 cm; 23/40 cm; 28/45 cm; 33/50 cm;
W skład zestawu wchodzi: cewnik 14,5 Fr; igła wprowadzająca grub.18G; prowadnica J-prosta 0,96 mm x 70 cm; rozrywana koszulka z zaworem / rozszerzacz (pull-apart) 16 Fr z PTFE; mandryn tunelujący; rozszerzacz tkankowy 12 Fr i 14 Fr.; strzykawka 12ml; skalpel nr 11; 4 szt. gaziki 10x10cm; samoprzylepny opatrunek na ranę; 2 nasadki;</t>
  </si>
  <si>
    <t>Cewnik typu "B"</t>
  </si>
  <si>
    <t>Cewniki do HD ostrej</t>
  </si>
  <si>
    <t>zestaw z prostymi końcówkami, różne rozmiary</t>
  </si>
  <si>
    <t>Zestawy do dializ na intensywnej terapii</t>
  </si>
  <si>
    <t>worki na filtrat</t>
  </si>
  <si>
    <t>Worki na filtrat 10 litrów z zaworem spustowym</t>
  </si>
  <si>
    <t>worek</t>
  </si>
  <si>
    <t>cytryniana sodu</t>
  </si>
  <si>
    <t>4% Cytrynian sodu (136 mmol/l) w workach po 1500 ml</t>
  </si>
  <si>
    <t>cewnik silikonowy</t>
  </si>
  <si>
    <t>Cewnik silikonowy dwuświatłowy 11,5 lub 13,5 Fr o długości 15, 20 lub 24cm</t>
  </si>
  <si>
    <t>igła plastikowa</t>
  </si>
  <si>
    <t>Igła plastikowa typu Spike o długości 72 mm</t>
  </si>
  <si>
    <t>rozdzielacz</t>
  </si>
  <si>
    <t>Rozdzielacz 2 x 4 umożliwiający podłączenie 4 worków płynu do hemodializy z drenem substytutu/dializatu</t>
  </si>
  <si>
    <t>Środek farmakologiczny do zabezpieczania wkłucia głębokiego</t>
  </si>
  <si>
    <t>Środek farmakologiczny do zabezpieczania wkłucia głębokiego typu Citra-Lock C (46,7 % cytrynian sodu) w fiolkach a'5 ml</t>
  </si>
  <si>
    <t>20 sztuk</t>
  </si>
  <si>
    <t>Wodorowęglanowy dializat</t>
  </si>
  <si>
    <t>Wodorowęglanowy dializat o składzie: - potas 2 lub 4 mmol/l (zależnie od potrzeb), - sód 133 mmol/l, - wapń 0 mmol/l (bezwapniowy), - wodorowęglan 20 mmol/l, - magnez 0,75 lub 1 mmol/l (zależnie od potrzeb), - fosforany 0 lub 1,25 mmol/l (zależnie od potrzeb) w workach po 5000 ml</t>
  </si>
  <si>
    <t>Wodorowęglanowy płyn do hemofiltracji</t>
  </si>
  <si>
    <t>Wodorowęglanowy płyn do hemofiltracji buforowany glukozą w stężeniu fizjologicznym 5,55 mmol/l. Skład elektrolitowy: - sód 140 mmol/l, - potas 0 lub 2 lub 3 lub 4 mmol/l (zależnie od potrzeb), - wapń 1,5 mmol/l, - magnez 0,5 mmol/l, - dwuwęglany 35 mmol/l w workach po 5000 ml</t>
  </si>
  <si>
    <t xml:space="preserve">zestaw do ciągłej hemodializy </t>
  </si>
  <si>
    <t>Zestaw do ciągłej hemodiafiltracji z regionalną antykoagulacją cytrynianową składający się z jałowych, pakowanych osobno elementów: – zmodyfikowanej kasety integrującej 5 drenów: tętniczy, żylny, filtratu, cytrynianu (z końcówką Safe-Lock), roztworu wapnia (z igłą „spike” z napowietrzaniem); – hemofiltra z polisulfonową błoną półprzepuszczalną o pow. dyfuzyjnej 1,8 m2, – drenu dializatu; - dren substytutu</t>
  </si>
  <si>
    <t>Zestaw do ciągłej hemodializy z regionalną antykoagulacją cytrynianową dedykowany do leczenia wstrząsu septycznego składający się z jałowych, pakowanych osobno elementów: – zmodyfikowanej kasety integrującej 5 drenów: tętniczy, żylny, filtratu, cytrynianu (z końcówką Safe-Lock), roztworu wapnia (z igłą „spike” z napowietrzaniem); – hemofiltra z polisulfonową błoną półprzepuszczalną o pow. dyfuzyjnej 1,8 m2 i punkcie odcięcia 40-45 kD, – drenu dializatu</t>
  </si>
  <si>
    <t>Zestaw do ciągłej hemodializy z regionalną antykoagulacją cytrynianową składający się z jałowych, pakowanych osobno elementów: – zmodyfikowanej kasety integrującej 5 drenów: tętniczy, żylny, filtratu, cytrynianu (z końcówką Safe-Lock), roztworu wapnia (z igłą „spike” z napowietrzaniem); – hemofiltra z polisulfonową błoną półprzepuszczalną o pow. dyfuzyjnej 1,8 m2, – drenu dializatu;</t>
  </si>
  <si>
    <t>Zestaw do plazmaferezy</t>
  </si>
  <si>
    <t>Zestaw do plazmaferezy leczniczej dla pacjentów dorosłych z plazmafiltrem o pow. 0,6 m2</t>
  </si>
  <si>
    <t>Wyroby medyczne "A"</t>
  </si>
  <si>
    <t>Kieliszki do leków dostępne w 5 różnych kolorach</t>
  </si>
  <si>
    <t>plastikowe, poj. 30</t>
  </si>
  <si>
    <t>90 sztuk</t>
  </si>
  <si>
    <t>Kruszarka do leków w formie moździerza dostosowana do rozdrabniania leków bezpośrednio w kieliszku jednorazowym z pokrywką zapobiegającą wypadaniu leków podczas kruszenia.</t>
  </si>
  <si>
    <t>Łopatka do języka</t>
  </si>
  <si>
    <t>drewniana</t>
  </si>
  <si>
    <t>Ostrza chirurgiczne</t>
  </si>
  <si>
    <t>Przyrząd do aspiracji z butelek</t>
  </si>
  <si>
    <t>Wziernik ginekologiczny, jednorazowy</t>
  </si>
  <si>
    <t>rozm. XS, S, M</t>
  </si>
  <si>
    <t>Wyroby medyczne "B"</t>
  </si>
  <si>
    <t>Zestaw do resuscytacji dla dorosłych z możliwością sterylizacji worka i maski</t>
  </si>
  <si>
    <t>Zestaw do resuscytacji dla dzieci z możliwością sterylizacji worka i maski</t>
  </si>
  <si>
    <t>Wyroby medyczne "C"</t>
  </si>
  <si>
    <t xml:space="preserve">Jednorazowa szczoteczka do zębów wykonana z polipropylenu z możliwością odsysania. </t>
  </si>
  <si>
    <t>Z jednej strony pokryta miękkim włosiem, z drugiej gąbką. Łączna długość 18cm, długość części czyszczącej 2,5cm. Otwór odsysający zarówno od strony włosia jak i w przestrzeni pomiędzy gąbką i włosiem. Pakowana pojedynczo w opakowania foliowe</t>
  </si>
  <si>
    <t xml:space="preserve">Jednorazowy aplikator gąbkowy do nawilżania jamy ustnej. </t>
  </si>
  <si>
    <t>Długość całkowita 15 cm (±2 mm), długość części gąbkowej 2,5cm. Uchwyt wykonany z poliestru, gąbka wykonana z polipropylenu. Pakowany pojedynczo w opakowanie foliowe</t>
  </si>
  <si>
    <t xml:space="preserve">Koc jednorazowy ogrzewający. Niejałowy. Posiada przeszycia na całej powierzchni zapobiegające przemieszczaniu się elementów poszczególnych warstw. Szwy ultradźwiękowe. </t>
  </si>
  <si>
    <t>Rozmiar 210x110 cm.</t>
  </si>
  <si>
    <t>Osłonka na głowicę ginekologiczną</t>
  </si>
  <si>
    <t xml:space="preserve">Szczotka chirurgiczna sucha </t>
  </si>
  <si>
    <t>Sterylna szczoteczka chirurgiczna z czyścikiem, Wymiary 90 x 45 x 40mm (+/-3mm). 
SterylizowanaEO. Opakowanie folia-papier.Opakowanie zbiorcze w formie dyspensera</t>
  </si>
  <si>
    <t>Wyroby medyczne "D"</t>
  </si>
  <si>
    <t>Worki na mocz</t>
  </si>
  <si>
    <t>poj. 2 000 ml z odpływem, posiadające zawór spustowy</t>
  </si>
  <si>
    <t>Zestaw do lewatywy</t>
  </si>
  <si>
    <t>poj. 1500 ml</t>
  </si>
  <si>
    <t>Wyroby medyczne "E"</t>
  </si>
  <si>
    <t>Basen plastikowy</t>
  </si>
  <si>
    <t>Kaczka plastikowa męska</t>
  </si>
  <si>
    <t>Miska nerkowa 300 ml</t>
  </si>
  <si>
    <t>Miska nerkowa 700 ml</t>
  </si>
  <si>
    <t>Pojemnik plastikowy do dobowej zbiórki moczu z uchwytem i podziałką</t>
  </si>
  <si>
    <t>Wyroby medyczne "F"</t>
  </si>
  <si>
    <t>Jednorazowy worek na wydzieliny pacjentów</t>
  </si>
  <si>
    <t>z możliwością zamknięcia.</t>
  </si>
  <si>
    <t>Koc przeciwwstrząsowy</t>
  </si>
  <si>
    <t xml:space="preserve">
tzw. folia życia</t>
  </si>
  <si>
    <t>Opaska identyfikacyjna na zwłoki dla dorosłych</t>
  </si>
  <si>
    <t>Worek na zwłoki</t>
  </si>
  <si>
    <t>na zamek, z uchwytami</t>
  </si>
  <si>
    <t>Wyroby medyczne "G"</t>
  </si>
  <si>
    <t>Aparat do przetaczania leków w pompie infuzyjnej objętościowej Infusomat Space z silikonowym elementem kontaktującym się z pompą. Komora kroplowa dł. 9,5 cm i filtrem 15 μm w komorze. Górna część komory przystosowana do czujnika kropli, Dren dł. ok. 250cm. Opakowanie folia-papier, sterylny</t>
  </si>
  <si>
    <t>Igła Veressa</t>
  </si>
  <si>
    <t>długość 12 cm</t>
  </si>
  <si>
    <t>długość 15 cm</t>
  </si>
  <si>
    <t>Igła  wykonana ze stali nierdzewnej z bardzo gładką  powierzchnią 1x użytku,do bezpiecznego pobierania i rozpuszczania leków tępe z  otworem ułożonym centralnie , ostrze igły ścięte pod kątem 45 stopni bez filtra , rozmiar 18 G (1,2mm x40 mm) sterylizowane tlenkiem etylenu, op A'100</t>
  </si>
  <si>
    <t>Igła  wykonana ze stali nierdzewnej z bardzo gładką  powierzchnią 1x użytku,do bezpiecznego pobierania i rozpuszczania leków tępe z  otworem ułożonym centralnie , ostrze igły ścięte pod kątem 45 stopni z filtrem 5 mikronów , rozmiar 18 G (1,2mm x40 mm) sterylizowane tlenkiem etylenu op A'100</t>
  </si>
  <si>
    <t>Kaniula dotętnicza wykonana z podwójnie oczyszczonego PTFE widocznego w USG, z zaworem suwakowo-kulkowym typu FloSwitch ( czerwony suwak), skrzydełka boczne z okrągłymi otworami umożliwiającymi podszycie, Ø 20 G (1,1 mm) dł. 45 mm, przepływ: 49ml/min. Bez PCV i DEHP. Sztywne opakowanie typu Tyvek. Sterylizowana EtO. Czas utrzymania w naczyniu do 30 dni.</t>
  </si>
  <si>
    <t>Koc do ogrzewacza Equator</t>
  </si>
  <si>
    <t>Kranik trójdrożny</t>
  </si>
  <si>
    <t xml:space="preserve">typu bezpiecznego z systemem safety-lock 
zabezpieczającym przed przypadkowym rozłączeniem, wszystkie wyjścia kranika zabezpieczone koreczkami, wyczuwalny indykator pozycji otwarty/zamknięty, kolorowy przełącznik trójramienny - obrotowy o 360°, dodatkowe niebieskie i czerwone znaczniki określające rodzaj linii żyły lub tętnicy, pakowane indywidualnie w zestawie - kraniki pakowane w opakowanie folia/papier z szerokim szewronem, datą ważności i numerem </t>
  </si>
  <si>
    <t xml:space="preserve">Kranik trójdrożny z przedłużką 10-25cm </t>
  </si>
  <si>
    <t xml:space="preserve">Łącznik kątowy polipropylenowy typu martwa przestrzeń kątowy podwójnie obrotowy z zatyczką do odsysania i bronchoskopi, o długości 7/16 cm rozciągliwy, złącze 15M – złącze pacjenta 22M/15F, sterylny
</t>
  </si>
  <si>
    <t>Sonda Sengstaken Ch 18-21 posiadająca znacznik RTG między dwoma balonami, balon wykonany z mieszaniny silikonu i lateksu</t>
  </si>
  <si>
    <t>Zamknięty system do pobierania próbek z drzewa oskrzelowego z kontrolą siły odsysania i lejkiem; – sterylny, przezroczysta probówka 10ml, naklejka i nakrętka umożliwiające oznaczenie próbki i jej transport, łączniki pasujące do każdego typu cewnika do odsysania</t>
  </si>
  <si>
    <t>Zastawka dostępu bezigłowego - pojedyncza o ergonomicznym kształcie, długości 33 mm, zapewniającym pewny uchwyt w palcach i chroniącym przed przypadkowym dotknięciem końcówek w trakcie manipulacji, z przezroczystą obudową, przezierną silikonową membraną i dobrze widoczną drogą przepływu, (droga przepływu nie może przebiegać przez otwory w membranie tylko widoczną drogą pomiędzy obudową, a membraną), pozbawiona części metalowych, umożliwiająca stosowanie do min. 216 dostępów, automatyczny system zapobiegający cofaniu się leku/krwi w kierunku zastawki po odłączeniu strzykawki lub linii infuzyjnej. „Wyrzut pozytywny” 0,03 ml zapewnijący wytworzenia tzw. "korka" w cewniku naczyniowym, pakowana pojedynczo, sterylna.</t>
  </si>
  <si>
    <t>Zestaw do cewnikowania żył centralnych metodą Seldingera czteroświatłowy cieniujący w RTG ze znakowaną końcówką, w zestawie: prowadnica 0,032” / 60 cm z podajnikiem, rozszerzadło tkankowe, igła prowadząca 18Ga/6,35cm, strzykawka 5 ml, podwójne mocowanie cewnika, na opakowaniu jednostkowym podany przepływ i wypełnienie cewnika . 8,5Fr 18G/14G/18G/16G Dł. 16cm</t>
  </si>
  <si>
    <t xml:space="preserve">Zestaw do cewnikowania żył centralnych metodą Seldingera trzyświatłowy cieniujący w RTG ze znakowaną końcówką, w zestawie: prowadnica 0,032” / 60 cm z podajnikiem, rozszerzadło tkankowe, igła prowadząca 18Ga/6,35cm, strzykawka 5 ml, podwójne mocowanie cewnika, na opakowaniu jednostkowym podany przepływ i wypełnienie cewnika . 7Fr
16G / 18G / 18G
dł. 20cm
</t>
  </si>
  <si>
    <t>Zestaw do ciągłego znieczulenia zewnątrzoponowego , kateter epiduralny z miękką końcówką; Igły Tuohy G 18 x 80 mm; strzykawka niskooporowa 10ml; filtr zewątrzoponowy 0,2 µm, system mocowania filtra do skóry pacjenta; naklejka epidural</t>
  </si>
  <si>
    <t>Zestaw do godzinowej zbiórki moczu sterylny z komorą pomiarową o poj. 500 ml ze skalą pomiarową co 1ml do min 40ml, z workiem o pojemności 2l z tylną białą ścianką , zastawką antyzwrotną w łączniku z cewnikiem Foley'a i worku z filtrem hydrofobowym w worku i komorze oraz odpływem, dren dwukanałowy wyposażony w port bezigłowy do pobierania próbek moczu</t>
  </si>
  <si>
    <t>Zestaw do kaniulacji tętnicy zakładany metodą Seldingera do monitorowania ciśnienia tętniczego metoda krwawą, igła wprowadzająca 0,8 x 50 mm, prowadnik drutowy prosty, 0,021 x 25 cm, cewnik wykonany z Fep ze skrzydełkami w odcinku proksymalnym, kolorowe kodowanie łączników luer – lock (żółty), 22G x 80 mm lub 20G x 160 mm w zależności od potrzeb</t>
  </si>
  <si>
    <t>Zestaw z przetwornikiem pojedynczym do inwazyjnego pomiaru ciśnienia wyposażony w linię pomiarową o dł. 125cm + 25cm z eliminatorem zakłóceń rezonansowych (ROSE) którego zadaniem jest dodatkowe podniesienie współczynnika tłumienia i dokładności odwzorowania poprzez usunięcie ewentualnych zakłóceń sygnału, przetwornik  ze  zintergrowanym  systemem  płuczącym  3ml/h z 2 x możliwościami przepłukiwania. System  wypełniania  linii  pomiarowej wyposażony  w zakrzywioną  igłę  zapobiegającą  zapowietrzaniu  się  systemu  pomiarowego. Zestaw wyposażony w koreczek tłumiący zamknięty zabezpieczający system pomiarowy przed przypadkową kontaminacją. Zestaw kompatybilny z monitorami poprzez kabel typu PMSET z okrągłym wtykiem pinowym</t>
  </si>
  <si>
    <t>Wyroby medyczne "H"</t>
  </si>
  <si>
    <t xml:space="preserve">Aparat do przetaczania płynów z regulatorem prędkości </t>
  </si>
  <si>
    <t>Cewnik do odsysania z dróg oddechowych w systemie zamknietyym , z możliwością stosowania min. 72 h . Sterylny, pakowany w 1 integralnym opakowaniu opakowanie folia-papier .Do rurek intubacyjnych długość cewnika min 58 cm. Do rurek tracheostomijnych długość cewnika min 36 cm, Rozmiary 12CH, 14 CH, 16 CH</t>
  </si>
  <si>
    <t xml:space="preserve">Dren do kapnografii </t>
  </si>
  <si>
    <t xml:space="preserve">Dren Tlenowy </t>
  </si>
  <si>
    <t xml:space="preserve">210cm </t>
  </si>
  <si>
    <t xml:space="preserve">Dren z trokarem do drenażu opłucnej </t>
  </si>
  <si>
    <t>Ewakuator laparoskopowy o poj.200ml składający się z elastycznego woreczka wyposażonego w drucik z pamięcią kształtu - ułatwiający otwieranie oraz zachowanie pozycji otwartej po umieszczeniu w jamie ciała</t>
  </si>
  <si>
    <t>Filtr do ssaka z obudową przezroczystą (bez rowków) umożliwiającą obserwację zabrudzenia , membrana z wlókna szklanego, min 16cm2, przeciwbakteryjny,przeciwwirusowy ,z końcówką schodkową do wyboru na 3 średnice drenu: 6mm-8; 8mm oraz 11mm</t>
  </si>
  <si>
    <t xml:space="preserve">Filtr elektrostartyczny bez wymiennika ciepła i wilgoci 
antybakteryjny, antywirusowy, sterylny 8-godzinny, z wkładem płaskim, z wyjściem do kapnografu </t>
  </si>
  <si>
    <t>Filtr elektrostatyczny z wymiennikiem ciepła i wilgoci 
antybakteryjny, antywirusowy, sterylny 24-godzinny, z wkładem płaskim , z wyjściem do kapnografu.</t>
  </si>
  <si>
    <t>Filtr mechaniczny hydrofobowy maszynowy do stosowania przy respiratorze, skuteczność filtracji 100%w środowisku wilgotnym, objętość 90ml, opór przepływu 1,0cm H2O/60L/min, czas stosowania do 24 godzin z możliwościa wydłużenia jeśli nie jest stosowana nebulizacja.</t>
  </si>
  <si>
    <t>Filtr mechaniczny hydrofobowy stosowany przy pacjencie, skuteczność filtracji w środowisku wilgotnym: 100%, objętość 35ml, waga 26g, opór przepływu 3,5-3,6cm H2O/60L/min, czas użycia dla jednego pacjenta do 24godz., sterylizowany radiacyjnie; opakowanie typu blister pack</t>
  </si>
  <si>
    <t>Filtr mechaniczny hydrofobowy, 48h z portem kapno, (skuteczność filtracji w środowisku wilgotnym: 100% ), objętość 85ml, waga 47g, sterylizowany radiacyjnie, opakowanie blister pack</t>
  </si>
  <si>
    <t xml:space="preserve">Igła do znieczulenia p/pajęcz </t>
  </si>
  <si>
    <t>22G-27G x 90mm-130mm</t>
  </si>
  <si>
    <t xml:space="preserve">Łącznik do drenażu opłucnej do wyboru prosty lub Y </t>
  </si>
  <si>
    <t xml:space="preserve">Martwa przestrzeń łącznik między respiratorem a rurką intubacyjną pacjenta sterylny, o długości 15cm podwójnie obrotowy z zatyczką do odsysania i bronchospkopii </t>
  </si>
  <si>
    <t xml:space="preserve">Martwa przestrzeń łącznik między respiratorem a rurką intubacyjną pacjenta sterylny, prosty o długości 15cm </t>
  </si>
  <si>
    <t xml:space="preserve">Maska dla dorosłych z nebulizatorem i drenem </t>
  </si>
  <si>
    <t xml:space="preserve">Maska dla dzieci z nebulizatorem i drenem </t>
  </si>
  <si>
    <t>Maska krtaniowa jednorazowego użytku z mankietem silikonowym oraz rurką PCV, rozmiary do wyboru 1-6</t>
  </si>
  <si>
    <t xml:space="preserve">Maska nadkrtaniowa żelowa, jednorazowego użytku , bezlateksowa, pozbawiona PCV zawierajaca kanał gastryczny oraz bloker zgryzu. Maska kodowana kolorystycznie </t>
  </si>
  <si>
    <t xml:space="preserve">Maska NIV jednorazowa. Lekka maska wykonana z miękkiego materiału, który maksymalizuje komfort pozostając w miejscu z dobrym uszczelnieniem. Posiada wbudowany łącznik o średnicy 22 mm (średnica wewnętrzna,) ułatwia to bezpośrednie połączenie ze złączem kolankowym lub pacjentem za pośrednictwem złącza-Y. Zastosowanie dla jednego pacjenta pomaga zapobiegać zakażeniu krzyżowemu. Jednorazowa maska zaprojektowana specjalnie do nieinwazyjnej wentylacji. Wykonana z PC, poduszka silikonowa. </t>
  </si>
  <si>
    <t>Dostępna w trzech rozmiarach S,M,L</t>
  </si>
  <si>
    <t xml:space="preserve">Maska tlenowa do resuscytatora Ambu jednorazowego użytku </t>
  </si>
  <si>
    <t>do wyboru rozmiary 2-5</t>
  </si>
  <si>
    <t xml:space="preserve">Maska tlenowa z przewodem do wyboru dla dorosłych i dzieci </t>
  </si>
  <si>
    <t xml:space="preserve">Maska tlenowa z rezerwuarem tlenowym </t>
  </si>
  <si>
    <t>Nawilżacz do dozownika rotametrycznego O₂, jednorazowy RespiFlo. Pojemnik plastikowy, jednorazowy, z wodą destylowaną, pojemność 325-500 ml do wyboru. Sterylna woda + adapter w jednym opakowaniu</t>
  </si>
  <si>
    <t>Nebulizator do podawania leku w obwodzie oddechowym , z antyprzelewową konstrukcją pozwalającą na skuteczne działanie w zakresie 0-90 stopni, ze stabilną podstawką dyfuzora w zakresie 0-360 stopni, o pojemności 6 ml, skalowany z podziałką co 1 ml,,  z łącznikiem T wyposażonym w mechanizm samodomykania podczas odłączania nebulizatora, średnia średnica nebulizowanych cząstek  (MMAD)  2,7 µm potwierdzona w katalogach producenta, czysty biologicznie. W zestawie przestrzeń martwa 12 cm i dren 210 cm.</t>
  </si>
  <si>
    <t>Obwod oddechowy do respiratora transportowego ParaPac wykonany z PCV z pojedynczym ramieniem 180 cm z aworem PEEP i DEMAND bez wewnętrznej lini onitorowania</t>
  </si>
  <si>
    <t xml:space="preserve">Obwód oddechowy do aparatu do znieczulania długość rur 180cm, dodatkowa rura 120 cm, worek oddechowy 2l </t>
  </si>
  <si>
    <t>Obwód oddechowy do aparatu do znieczulenia 
rozciągliwy w zakresie 0,42 – 2m, wykonany z rury elastycznej, karbowanej (2 rury), 
w zestawie trzecia gałąź o rozpiętości do 1,5m, 
worek oddechowy 3l oraz łącznik.</t>
  </si>
  <si>
    <t>Obwód oddechowy do respiratora bez pułapek dla dorosłych sterylny o długości ramion 150-180 cm, trójnik z łącznikiem kątowym z portem do kapnografii</t>
  </si>
  <si>
    <t xml:space="preserve">Obwód oddechowy do respiratora Carina </t>
  </si>
  <si>
    <t>Obwód oddechowy do respiratora wykonany z rury gładkiej, dł. układu 1,6m, złącza elastomerowe, dwie pułapki wodne,
łącznik Y z dwoma portami, układ zakończony kapturkiem zabezpieczającym</t>
  </si>
  <si>
    <t xml:space="preserve">Pojemnik 2l kompatybilny z wkładami wyżej wymienionymi </t>
  </si>
  <si>
    <t>Prowadnica do trudnych intubacji typu Bougie z wygiętym końcem, 15Ch/60 cm, wielorazowa, wykonana z plecionki włókien poliestrowych pokrytej powłoką żywiczną, w sztywnym futerale z instrukcją czyszczenia</t>
  </si>
  <si>
    <t xml:space="preserve">Prowadnica jednorazowa do rurek intubacyjnych rózne rozmiary </t>
  </si>
  <si>
    <t>Przyrząd do szybkiego przetaczania krwi</t>
  </si>
  <si>
    <t xml:space="preserve">Resuscytator dla jednego pacjenta z rezerwuarem tlenu, maska nr 5 </t>
  </si>
  <si>
    <t>Rurka intubacyjna zbrojona z prowadnicą w jednym integralnym opakowaniu</t>
  </si>
  <si>
    <t xml:space="preserve">Rurka nosowo - gardłowa sterylna rozm. 2,5-9 </t>
  </si>
  <si>
    <t xml:space="preserve">Rurka trachestomijna z mankietem </t>
  </si>
  <si>
    <t>Rurka ustno - gardłowa</t>
  </si>
  <si>
    <t xml:space="preserve">Rozmiar 000,00,0,1, 2,3,4,5 </t>
  </si>
  <si>
    <t>Rurki intubacyjne z maniektem baryłkowym, niskociśnieniowym wykonane z wysokiej jakości medycznego PCV , ze znacznikiem głębokości intubacji w postaci grubego oringu wokół rurki , z oznaczeniem rozmiaru na rurce i łączniku, gładkie krawędzie, linia RTG na całej długości rurki, skalowane co 1 cm, sterylne; rozm. 2,5-10 co 0,5</t>
  </si>
  <si>
    <t xml:space="preserve">Sonda sengstakena CH21 </t>
  </si>
  <si>
    <t>System wkładów jednorazowych typu Flovac 2000ml – wykonany z polietylenu, zgrzany hermetrycznie do sztywnej pokrywy, posiadający filtr hydrofobowo – antybakteryjny. Wkład umieszczony w specjalnym zbiorniku wielokrotnego użytku z poliwęglanu z możliwością dezynfekcji i sterylizacji.</t>
  </si>
  <si>
    <t xml:space="preserve">Szczotka do czyszczenia rurek tracheostomijnych </t>
  </si>
  <si>
    <t xml:space="preserve">Urządzenie do atomizacji leków na śluzówkę krtani i tchawicy składające się z trzyczęściowej strzykawki 3ml z luerlock, z oznaczeniem nie do użycia dożylnego, z drenem długości co najmniej 21cm z końcówką atomizującą cząsteczki wielkości od 30 do 100 mikrometrów. Dren z możliwością swobodnego kształtowania, z pamięcią kształtu. Do szerokiego zastosowania w trudnej intubacji oraz przy bronchoskopii, gastroskopii. Na opakowaniu oznaczenie CE, data produkcji i data przydatności do użycia. </t>
  </si>
  <si>
    <t>Ustnik plastikowy do spirometru diagnostycznego Aspel GPK 16</t>
  </si>
  <si>
    <t xml:space="preserve">Ustnik z nebulizatorem i drenem </t>
  </si>
  <si>
    <t>Wkład workowy jednorazowy do odsysania o poj. 2 litr z automatycznym uszczelnieniem po włączeniu ssania posiadający w pokrywie obrotowy króciec przełączeniowy typu schodkowego o średnicy wewnętrznej 7mm, szeroki port do pobierania próbek. Wkład wyposażony w filtr przeciwbakteryjny, pełniący jednocześnie funkcję zastawki przeciwprzepełnieniowej zamykającej się automatycznie po napełnieniu wkładu. Wkład pasujący do pojemnika 2L Serres będący na wyposażeniu szpitala</t>
  </si>
  <si>
    <t>Wymiennik ciepła i wilgoci do rurek tracheostomijnych z portem do tlenu</t>
  </si>
  <si>
    <t>Zestaw do drenażu opłucnej dwubutlowy</t>
  </si>
  <si>
    <t>Zestaw do konikotomii metodą jednostopniową zawierający:igłę punkcyjną z nałożoną kaniulą , strzykawkę, tasiemkę do mocowania kaniuli</t>
  </si>
  <si>
    <t>Zestaw do ratunkowej konikotomii w zestawie z rurką tracheostomijną, sklapelem, igłą Veressa, wymiennikiem ciepła i wilgoci</t>
  </si>
  <si>
    <t>Zestaw infuzyjny do OCŻ</t>
  </si>
  <si>
    <t xml:space="preserve">Złącze Transition do połaczenia strzykawki dojelitowej z męską końcówką typuOral/Luer ze zgłębnikiem dojelitowym </t>
  </si>
  <si>
    <t>Wyroby medyczne "I"</t>
  </si>
  <si>
    <t>Basen jednorazowy głęboki</t>
  </si>
  <si>
    <t>Igła do biopsji gruboigłowej</t>
  </si>
  <si>
    <t>wymiary 6GA x15cm</t>
  </si>
  <si>
    <t>Kaczka jednorazowa</t>
  </si>
  <si>
    <t>Kapturki do termometru do pomiaru temperatury głębokiej</t>
  </si>
  <si>
    <t>200 sztuk</t>
  </si>
  <si>
    <t>Port służący do zamykania portów infuzyjnych</t>
  </si>
  <si>
    <t>Przeznaczony do wielokrotnych, bezigłowych iniekcji (podaży płynnych leków, pobrania próbek krwi) Zabezpieczający linie infuzyjną przed zanieczyszczeniem i infekcją podczas dożylnej terapii infuzyjnej. Posiadający obudowę z poliwęglanu, wysokiej jakości silikonową membranę oraz płaską powierzchnię wstrzyknięcia ułatwiającą dezynfekcję Nie zawierający metalu, może być stosowany podczas badania MRI. Nie zawiera lateksu ani ftalanów. O objętości wypełnienia 0,09 ml i przepływie 350 ml/min. Posiadający wytrzymałość na ciśnienie płynu iniekcyjnego 3 bary (44PSI) oraz na ciśnienie zwrotne 2 bary (29PSI). Sterylizowany tlenkiem etylenu.</t>
  </si>
  <si>
    <t>Przyrząd do przygotowania i pobierania leków z worka lub butelki z samozamykającym się zaworem z gładką owierzchnią do wielokrotnej dezynfekcji do zastosowania do 96h</t>
  </si>
  <si>
    <t xml:space="preserve">dł linii rórnej 6cm (+/- 0,5mm), dł całości 9cm(+/- 0,5mm) </t>
  </si>
  <si>
    <t>30 sztuk</t>
  </si>
  <si>
    <t>Wyroby medyczne "J"</t>
  </si>
  <si>
    <t>Areozol do bezbolesnego i szybkiego usuwania sprzętu stomijnego i opatrunków z przylepcem.</t>
  </si>
  <si>
    <t>Hypoalergiczny - nie powoduje uczuleń (100% silikon). Nie pozostawia tłustej warstwy na skórze. Nie wpływa negatywnie na jakość przylegania sprzętu stomijnego. Areozol 50ml</t>
  </si>
  <si>
    <t>Pasta uszczelniająco-gojąca</t>
  </si>
  <si>
    <t>Wykonana z materiału hydrokoloidowego składającego się z trzech różnych hydrokoloidów, posiadająca właściwości ochronne i gojące. Lepka konsystencja pasty doskonale uszczelnia przestrzeń pomiędzy brzegiem otworu płytki lub przylepca, a stomią, zapobiega podciekaniu treści jelitowej lub moczu pod płytkę, uszczelniając ją w okolicy stomii. Wypełnia nierówności na skórze wokół stomii. Zawiera alkohol. Tuba 60g.</t>
  </si>
  <si>
    <t>Puder stomijny</t>
  </si>
  <si>
    <t>Wwykonany z materiału hydrokoloidowego składającego się z trzech różnych hydrokoloidów, łagodzi stany zapalne, przyspiesza proces gojenia podrażnionej skóry i pochłania wysięk surowiczy, przez co poprawia szczelność i przyleganie sprzętu stomijnego do skóry oraz przedłuża czas jego utrzymania.</t>
  </si>
  <si>
    <t>25 g</t>
  </si>
  <si>
    <t xml:space="preserve">Worek ileostomijny otwarty, przezroczysty z przylepcem do docinania nożyczkami. </t>
  </si>
  <si>
    <t>Przylepiec hydrokoloidowy posiada właściwości ochronne i gojące, które zapobiegają powstawaniu powikłań skórnych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Możliwosć docięcia przylepca od 20mm do 70mm.</t>
  </si>
  <si>
    <t>Wyroby medyczne "K"</t>
  </si>
  <si>
    <t>Sterylny worek laparoskopowy jednorazowego użytku do usuwania materiału tkankowego przy zabiegach laparoskopowych chirurgicznych i ginekologicznych</t>
  </si>
  <si>
    <t>Wyroby medyczne "L"</t>
  </si>
  <si>
    <t>Jednorazowa elektroda neutralna</t>
  </si>
  <si>
    <t>o powierzchni przewodzenia 110 cm2 do diatermii elektrochirurgicznej EMED</t>
  </si>
  <si>
    <t>Jednorazowy uchwyt elektrody monopolarnej</t>
  </si>
  <si>
    <t>z dwoma przyciskami, kablem 3 m, wtyczką 3 - pin i elektrodą lancet owalny, do diatermii elektrochirurgicznej EMED</t>
  </si>
  <si>
    <t>Wyroby medyczne "M"</t>
  </si>
  <si>
    <t>Jednorazowy system do kontrolowanej zbiórki luźnego stolca wyposażony w silikonowy rękaw o długości 167 cm, posiadający niskociśnieniowy balonik retencyjny, z niebieską kieszonką do umieszczenia palca wiodącego, port do napełniania balonika retencyjnego z sygnalizatorem napełnienia, port do irygacji umozliwiający doodbytnicze podanie leków, z klamrą zamykającą światło drenu w celu utrzymania leku w miejscu podania. System posiada port do pobierania próbek stolca do badania, pasek koralikowy do podwieszania kompatybilny z ramami łóżek szpitalnych z miejscem na opis. System przebadany klinicznie-ocena bezpieczeństwa stosowania systemu do 29 dni, system biologicznie czysty. W zestawie 3 worki do zbiórki stolca o pojemności 1000ml, z zastawką zabezpieczającą przed wylaniem zawartości, skalowane co 25 ml, w tym numerycznie co 100 ml z wbudowanym filtrem węglowym.</t>
  </si>
  <si>
    <t>Worki wymienne kompatybilne z zestawem do kontrolowanej zbiórki stolca, pojemność 1000 ml, skalowane co 25ml w tym numerycznie co 100 ml nieprzeźroczyste z okienkiem podglądu z zastawką zabezpieczającą przed wylaniem zawartości, z filtrem węglowym pochłaniającym nieprzyjemne zapachy i zapobiegającym balonowaniu worka. Worki biologicznie czyste</t>
  </si>
  <si>
    <t>Wyroby medyczne "N"</t>
  </si>
  <si>
    <t>Bezpieczny zestaw do punkcji opłucnej</t>
  </si>
  <si>
    <t>Bezpieczny zestaw do punkcji opłucnej (dedykowany również do punkcji osierdzia i otrzewnej) składający się z igły Veressa ograniczającej ryzyko omyłkowego nakłucia płuca (poprzez sygnalizację za pomocą zielonego wskaźnika), cewnika wykonanego z poliuretanu, widocznego w rtg, z możliwością utrzymania w pacjencie do 29 dni, dostępnego w dwóch rozmiarach 9Ch i 12Ch, 15Ch zakończonego układem z automatycznymi zastawkami jednokierunkowymi (bez konieczności regulacji przepływu za pomocą kraników), posiadający możliwość przełączenia w tryb drenażu z pominięciem zastawek, strzykawki luer lock 60ml, worka do drenażu 2000ml z kranikiem spustowym, skalpela do nacięcia skóry z zatrzaskowym zabezpieczeniem ostrza przed zakłuciem oraz łącznika do systemu drenażowego, posiadający dodatkowo linię do przedłużenia cewnika o długości 50cm montowaną pomiędzy układem zastawek, a cewnikiem, zacisk nożyczkowy i komplet mocowań cewnika do skóry pacjenta.</t>
  </si>
  <si>
    <t>Dren z trokarem ostrym</t>
  </si>
  <si>
    <t>Dren z trokarem ostrym typu trójgraniec, wykonany z miękkiego termoplastycznego PCW, otwory ssące i otwór końcowy gładko wykończone, linia rtg., znaczniki co 2 cm, oznaczenie rozmiaru na drenie, zintegrowany łącznik, podwójne pakowany z dodatkowym zabezpieczeniem przed uszkodzeniem opakowania przez trokar, sterylny, rozmiary: 16F/28cm, 20F/40cm, 24F/40cm, 28F/40cm, 32F/40cm</t>
  </si>
  <si>
    <t>Dwuświatłowy system do odsysania w układzie zamkniętym do rurek intubacyjnych, na 72 godziny, suwak zaworu sterującego ssaniem z blokadą przypadkowego użycia, długość 57cm, rozmiary: 12F, 14F, 16F</t>
  </si>
  <si>
    <t>Dwuświatłowy system do odsysania w układzie zamkniętym do rurek tracheostomijnych, na 72 godziny, suwak zaworu sterującego ssaniem z blokadą przypadkowego użycia, długość 30cm, rozmiary: 12F, 14F</t>
  </si>
  <si>
    <t>Elastyczna jednorazowa prowadnica do trudnych intubacji, typu Bougie z wygiętym końcem, znaczniki głębokości co 1cm, wymiary 15Ch/70cm</t>
  </si>
  <si>
    <t>Kompletny zestaw do przezskórnej tracheotomii metodą Griggsa</t>
  </si>
  <si>
    <t>Kompletny zestaw do przezskórnej tracheotomii metodą Griggsa, z wielorazowym peanem,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7,0mm, 8,0mm, 9,0mm</t>
  </si>
  <si>
    <t>Prowadnica do trudnych intubacji typu Bougie z wygiętym końcem, 15Ch/60 cm, wielorazowa, wykonana z plecionki włókien poliestrowych pokrytej powłoką żywiczną</t>
  </si>
  <si>
    <t>Prowadnica intubacyjna do ukształtowania, z gładkim, wygiętym końcem, pokryta miękkim tworzywem typu Ivory PCV, sterylna, rozmiary:
2,0 mm / 22,5 cm- do rurek o średnicy 2,5-4,5 mm
4,0 mm / 33,5 cm - do rurek o średnicy 5,0-8,0 mm
5,0 mm / 36,5 cm - do rurek o średnicy 8,5-11,5 mm</t>
  </si>
  <si>
    <t>Przepływowy przyrząd do ćwiczeń oddechowych z możliwością ustawienia poziomu przepływu wdychanego powietrza w zakresie 100–600 ml/s, z portem do jednoczesnego podawanie tlenu, z rozciągliwą rurką łączącą i wymiennym ustnikiem, z uchwytem pozwalającym na przenoszenie lub zawieszenie na poręczy łóżka.</t>
  </si>
  <si>
    <t>Rurka tracheostomijna z miękkim, cienkościennym mankietem</t>
  </si>
  <si>
    <t>Rurka tracheostomijna z miękkim, cienkościennym mankietem niskociśnieniowym oraz systemem ograniczania wzrostu ciśnienia wewnątrz mankietu typu Soft Seal z balonikiem kontrolnym wyraźnie wskazującym na wypełnienie mankietu (płaski przed wypełnieniem) posiadający oznaczenia rozmiaru rurki oraz rodzaju i średnicy mankietu, wykonana z termoplastycznego PCW, posiadająca elastyczny, przezroczysty kołnierz z oznaczeniem rozmiaru i długości rurki oraz samoblokujący się mandryn z otworem na prowadnicę Seldingera umożliwiający założenie bądź wymianę rurki, sterylne, pakowane w opakowanie typu blister. Rozmiary od 6,0mm do 10,0mm co 1,0mm oraz 7,5mm i 8,5mm</t>
  </si>
  <si>
    <t>Rurka tracheostomijna z regulowanym położeniem kołnierza</t>
  </si>
  <si>
    <t>Rurka tracheostomijna z regulowanym położeniem kołnierza posiadająca mechanizm blokujący umożliwiający przesuwanie kołnierza wzdłuż osi rurki oraz obracanie o kąt 360º, z miękkim, cienkościennym mankietem niskociśnieniowym oraz systemem ograniczania wzrostu ciśnienia wewnątrz mankietu typu Soft Seal z balonikiem kontrolnym wyraźnie wskazującym na wypełnienie mankietu (płaski przed wypełnieniem), wykonana z mieszaniny silikonu i PCW - półprzezroczysta, z oznaczeniem rozmiaru rurki, rodzaju i średnicy mankietu na baloniku kontrolnym i zakresem zmiennej długości podanym na kołnierzu.Rozmiary od 6,0mm do 10,0mm co 1,0mm</t>
  </si>
  <si>
    <t xml:space="preserve">Rurka tracheostomijna z regulowanym położeniem kołnierza, wykonana z czystego silikonu, z mankietem typu Aire-Cuf, zbrojona, z centymetrowymi znacznikami głębokości, z oznaczeniem na kołnierzu średnicy wew. i zew. długości, rodzaju i średnicy mankietu, w zestawie z opaską do mocowania oraz klinem do rozłączania obwodu oddechowego, sterylna, rozmiary: Śr. wew. (mm) / Śr. zew. (mm) / Długość (mm)
6,0 / 8,7 / 110
7,0 / 10,0 / 120
8,0 / 11,0 / 130
9,0 / 12,3 / 140
</t>
  </si>
  <si>
    <t>Rurka tracheotomijna z odsysaniem z przestrzeni podgłośniowe</t>
  </si>
  <si>
    <t>Rurka tracheotomijna z odsysaniem z przestrzeni podgłośniowej, z miękkim, cienkościennym mankietem niskociśnieniowym oraz systemem ograniczania wzrostu ciśnienia wewnątrz mankietu typu Soft Seal z  balonikiem kontrolnym posiadający oznaczenia rozmiaru rurki oraz rodzaju i średnicy mankietu, wykonana z termoplastycznego PCW, posiadająca elastyczny, przezroczysty kołnierz z oznaczeniem rozmiaru i  długości rurki oraz samoblokujący się mandryn z otworem na prowadnicę Seldingera umożliwiający założenie bądź wymianę rurki, sterylna. Rozmiary od 6,0mm do 10,0mm co 1,0mm oraz 7,5mm i 8,5mm.</t>
  </si>
  <si>
    <t>Uzupełniający zestaw do przezskórnej tracheotomii metodą Griggs</t>
  </si>
  <si>
    <t>Uzupełniający zestaw do przezskórnej tracheotomii metodą Griggsa oparty na użyciu peana,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7,0mm, 8,0mm, 9,0mm</t>
  </si>
  <si>
    <t>Zestaw do drenażu opłucne</t>
  </si>
  <si>
    <t>Zestaw do drenażu opłucnej (aktywnego i grawitacyjnego) z mechaniczną regulacją siły ssania (regulacja za pomocą słupa wody wykluczona) wyposażony w wyskalowane pokrętło umieszczone na przedniej ścianie umożliwiające regulację w  zakresie od 5-40cmH2O, komora o objętości 2100ml wyskalowana co 5ml w zakresie 0-200ml i co 10ml do 2000ml, posiadający wskaźnik pływakowy umożliwiający wizualizację prawidłowego działania drenażu, zastawkę bezpieczeństwa do uwolnienia wysokiego podciśnienia, automatyczny zawór uwalniający dodatnie ciśnienie, port do pobierania próbek drenowanego płynu, o wysokości do 25 cm i konstrukcji nie wymagającej mocowania na stojaku w  przypadku umieszczenia na podłodze, z uchwytem umożliwiającym przenoszenie lub powieszenie, z możliwością położenia w pozycji horyzontalnej (poziomej) na krótki czas niepowodującego wymieszania roztworów wewnątrz komory, zapakowany podwójnie, sterylny, z pojedynczym drenem łączącym bezlateksowym zabezpieczonym przed zagięciem, z możliwością odłączenia</t>
  </si>
  <si>
    <t>Zestaw do szybkiej, bezpiecznej konikotomii z igłą Veresa, z rurką 6,0mm z mankietem. W zestawie dodatkowo skalpel, strzykawka 10 ml, miękka opaska, wymiennik ciepła i wilgoci typu thermovent T oraz szew chirurgiczny z igłą.</t>
  </si>
  <si>
    <t xml:space="preserve">Zestaw do znieczulenia zewnątrzoponowego: </t>
  </si>
  <si>
    <t>igła Tuohy kodowana kolorem, z opcjonalnie zdejmowanymi „skrzydełkami”; cewnik z trzema otworami bocznymi 90cm; filtr zewnątrzoponowy płaski na 96h; strzykawka niskooporowa 10ml; zatrzaskowy łącznik do cewnika; prowadnik; zatrzaskowe mocowanie cewnika z przezroczystą, sztywną, płaską częścią zatrzaskową i gąbkową częścią przylepną, niskoprofilowy (wysokość do 5mm); etykieta identyfikacyjna cewnika ZO, rozmiary: 16G/8cm, 18G/8cm</t>
  </si>
  <si>
    <t>1 Suma</t>
  </si>
  <si>
    <t>2 Suma</t>
  </si>
  <si>
    <t>3 Suma</t>
  </si>
  <si>
    <t>4 Suma</t>
  </si>
  <si>
    <t>5 Suma</t>
  </si>
  <si>
    <t>6 Suma</t>
  </si>
  <si>
    <t>7 Suma</t>
  </si>
  <si>
    <t>8 Suma</t>
  </si>
  <si>
    <t>9 Suma</t>
  </si>
  <si>
    <t>10 Suma</t>
  </si>
  <si>
    <t>11 Suma</t>
  </si>
  <si>
    <t>12 Suma</t>
  </si>
  <si>
    <t>13 Suma</t>
  </si>
  <si>
    <t>14 Suma</t>
  </si>
  <si>
    <t>15 Suma</t>
  </si>
  <si>
    <t>16 Suma</t>
  </si>
  <si>
    <t>17 Suma</t>
  </si>
  <si>
    <t>18 Suma</t>
  </si>
  <si>
    <t>19 Suma</t>
  </si>
  <si>
    <t>20 Suma</t>
  </si>
  <si>
    <t>21 Suma</t>
  </si>
  <si>
    <t>22 Suma</t>
  </si>
  <si>
    <t>23 Suma</t>
  </si>
  <si>
    <t>24 Suma</t>
  </si>
  <si>
    <t>25 Suma</t>
  </si>
  <si>
    <t>26 Suma</t>
  </si>
  <si>
    <t>27 Suma</t>
  </si>
  <si>
    <t>28 Suma</t>
  </si>
  <si>
    <t>29 Suma</t>
  </si>
  <si>
    <t>30 Suma</t>
  </si>
  <si>
    <t>31 Suma</t>
  </si>
  <si>
    <t>32 Suma</t>
  </si>
  <si>
    <t>33 Suma</t>
  </si>
  <si>
    <t>34 Suma</t>
  </si>
  <si>
    <t>35 Suma</t>
  </si>
  <si>
    <t>36 Suma</t>
  </si>
  <si>
    <t>37 Suma</t>
  </si>
  <si>
    <t>38 Suma</t>
  </si>
  <si>
    <t>39 Suma</t>
  </si>
  <si>
    <t>40 Suma</t>
  </si>
  <si>
    <t>41 Suma</t>
  </si>
  <si>
    <t>42 Suma</t>
  </si>
  <si>
    <t>43 Suma</t>
  </si>
  <si>
    <t>44 Suma</t>
  </si>
  <si>
    <t>45 Suma</t>
  </si>
  <si>
    <t>46 Suma</t>
  </si>
  <si>
    <t>47 Suma</t>
  </si>
  <si>
    <t>48 Suma</t>
  </si>
  <si>
    <t>49 Suma</t>
  </si>
  <si>
    <t>50 Suma</t>
  </si>
  <si>
    <t>51 Suma</t>
  </si>
  <si>
    <t>52 Suma</t>
  </si>
  <si>
    <t>53 Suma</t>
  </si>
  <si>
    <t>54 Suma</t>
  </si>
  <si>
    <t>56 Suma</t>
  </si>
  <si>
    <t>57 Suma</t>
  </si>
  <si>
    <t>58 Suma</t>
  </si>
  <si>
    <t>Zestaw „mikro”do OB</t>
  </si>
  <si>
    <t>55 Suma</t>
  </si>
  <si>
    <t>Wartość VAT</t>
  </si>
  <si>
    <t xml:space="preserve">Wymagane właściwości w/w systemu próżniowego doczyczy wszytskich pozycji części 21:
1. System zamknięty powinien gwarantować całkowitą ochronę przed kontaktem z krwią.
2. Wszystkie elementy systemu muszą pochodzić od jednego producenta.
3. Możliwość wyboru techniki pobierania (aspiracyjna i próżniowa).
4. Probówki muszą posiadać korek, który eliminuje efekt aerozolowy.
5. Probówki muszą być wykonane z nietłukącego i niełamliwego tworzywa sztucznego.
6. Igła systemowa musi być jednoczęściowa (kaniula zespolona z nasadką).
7. Probówki muszą być nasadzane w igłę systemową bez konieczności utrzymywania ich podczas pobierania.
8. Sposób wytwarzania próżni musi gwarantować brak możliwości utraty szczelności podczas przechowywania.
9. Termin ważności probówek min 8 miesięcy od dnia dostawy do zamawiającego.
10. Probówki powinny posiadać naklejone etykiety z nr serii, datą ważności, danymi dotyczącymi antykoagulantów, aktywatorów wykrzepiania itp.
11. Mikroprobówki z poz.16,17,18,19- muszą posiadać widoczny znacznik napełniania oraz dane dotyczące jaki zastosowano antykoagulant, z korkiem zakładanym na zewnątrz, a nie ściskanym do środka.
12. Wymagane dostarczenie czytnika do OB.
</t>
  </si>
  <si>
    <t>na dwa wkłucia pasujące do aparatu typu GAMBRO AK95(Zestaw linii tętniczo-żylnych, z igłą „SPIKE” do butelki, łącznikiem do recyrkulacji i workiem do odbioru płynów)</t>
  </si>
  <si>
    <t>z błoną polyamix lub błoną polisulfonową, polyetherosulfinową (sterylizowane parą wodną lub promieniami Gamma) powierzchnia 1,0 -1,1 m2</t>
  </si>
  <si>
    <t>z błoną polyamix lub z błoną polisulfonową, polyetherosulfinową (sterylizowane parą wodną lub promieniami Gamma) powierzchnia 1,5-1,6 m2</t>
  </si>
  <si>
    <t>z błoną polyamix lub z błoną polisulfonową, polyetherosulfinową (sterylizowane parą wodną lub promieniami Gamma) powierzchnia 2,0 m2 lub traktowane jako równoważne dializatory z błoną polyamix o powieszchni 2,1m2</t>
  </si>
  <si>
    <t>z błoną polisulfonową, polyetherosulfinową (sterylizowane parą wodną lub promieniami Gamma) powierzchnia 2,2 m2 lub traktowane jako równoważne dializatory z błoną polyamix o powieszchni 2,1m2</t>
  </si>
  <si>
    <t>wodowo-węglanowy 8.4% kanistry max.10l</t>
  </si>
  <si>
    <t>do oznaczania stężenia chloru wolnego (opakowanie 100 szt.)</t>
  </si>
  <si>
    <t>Zamknięty system do nieinwazyjnego pomiaru ciśnienia śródbrzusznego metodą manometryczą, dren manometryczny wyposażony w filtr biologiczny, umieszczony pomiędzy cewnik foley a zestawem do godzinowej zbiórki moczu, zapewniający właściwe odpowietrzanie. zastawka antyzwrotna wbudowana w łącznik zapobiuega cofaniu się moczu z zestawu do godzinowej zbiórki moczu do lini pomiarowej. zintegrowany zacisk drenu pozwalajacy na wyrównanie ciśnień i precyzyjny odczyt wartości ciśnienia śrdbrzusznego, bezigłowy port do pobierania próbek, linia pomiarowa wyskalowana w mm Hg, czas użycia do 7 dni.</t>
  </si>
  <si>
    <t xml:space="preserve">……………….….……. </t>
  </si>
  <si>
    <t xml:space="preserve"> ………….………..</t>
  </si>
  <si>
    <t>……………..…….………....….…….</t>
  </si>
  <si>
    <t>(miejscowość)</t>
  </si>
  <si>
    <t>dnia</t>
  </si>
  <si>
    <t>(podpis osoby upoważnionej)</t>
  </si>
  <si>
    <t>Nazwa handlowa produktu/nr katalogowy/nazwa producenta,</t>
  </si>
  <si>
    <t>Pojemnik 2000ml kompatybilnyz wkładami opisanymi w pozycji 341</t>
  </si>
  <si>
    <t>59 Suma</t>
  </si>
  <si>
    <t>225x160mm</t>
  </si>
  <si>
    <t>- jednokomorowy
- komora portu tytanowa
- obudowa portu z polisulfonu z silikonowymi zakończeniami umożliwiającymi przyszycie portu w celu zabezpieczenia go przez przekręceniem
- płaska membrana silikonowa
- cewnik silikonowy z oznczeniem długości
- średnica wew. 1,0 mm
- średnica zew. 2,2 mm
- igła do nakłucia membrany portu (prosta i zakrzywiona z cewnikiem do kilkakrotnego podawania)
- tunelizator tępo zakończony
- wysokośc portu 13,2 mm
- wymiary portu 35x27,5 mm
- masa 8,6 g
- objętość komory 0,5 ml
- średnica membrany 12 mm
- jednorozawego uzytku, jałowy
- port pakowany wraz z zestawem do kaniulacji w jednym opakowaniu zbiorczym
- broszura informacyjna dla pacjenta oraz broszura informacyjna dla pielegniarek (dotycząca użytkowania i pielęgnacji portu) w języku polskim</t>
  </si>
  <si>
    <t>Rękawice nitrylowe, bezpudrowe, niesterylne, z warstwą ochronno -pielęgnacyjną, chlorowane od wewnątrz, tekstura na końcach palców, grubość na palcu 0,10mm +/-0,01mm, na dłoni 0,07+/- 0,01 mm, na mankiecie 0,06+/- 0,01 mm, AQL 1.0, siła zrywu min 6N wg EN 455. Zgodne z normami EN ISO 374-1, EN 374-2, EN 16523-1, EN 374-4 oraz odporne na przenikanie bakterii, grzybów i wirusów zgodnie z EN ISO 374-5. Dopuszczone do kontaktu z żywnością - potwierdzone piktogramem na opakowaniu oraz badaniami z jednostki niezależnej. Rozmiary XS-XL kodowane kolorystycznie na opakowaniu. Opakowania umożliwiające wyjmowanie rękawic od spodu opakowania zawsze za mankiet, w celu ograniczenia kontaminacji. Kompatybilne z uchwytami pojedynczymi i potrójnymi z trwałego tworzywa oraz uchwytami metalowymi pojedynczymi na szynę Modura, kodowanymi kolorystycznie do rozmiaru S,M,L. Rozmiary S-XL kodowane kolorystycznie na opakowaniu.</t>
  </si>
  <si>
    <t>Uniwersalny adapter do dróg oddechowych z obrotowym portem do połączenia obwodu oddechowego z obrotoym portem do połączenia z rurką intubacyjną/trachyjnej eostomijną z potwierdzoną w instrukcji użycia możliwością stosowania przez 7 dni, z portem dostępu w osi adaptera i rurki pozwalającym bez rozłączenia obwodu oddechowego oraz bez rozłączenia adaptera od rurki intubacyjnej /tracheostomijnej na odsysanie w systemie zamkniętm, otwartym, wykonanie procedury bronchoskopii, mini-ball, rozgałęziony pod kątem 45 stopni z jednokierunkowym portem luer do płukania cewnika umożliwiającym także podanie leku z silikonową , bezobsłuelniającymgową, samouszczelniającą się dwudzielną zastawką oddzielającą całkowice komorę płukania od dróg oddechowwych pacjenta.</t>
  </si>
  <si>
    <t>Worek kompatybilny z aparatem do przetaczania płynów infuzyjnych o którym mowa w pozycji 139</t>
  </si>
  <si>
    <t>60 Suma</t>
  </si>
  <si>
    <t>61 Suma</t>
  </si>
  <si>
    <t>62 Suma</t>
  </si>
  <si>
    <t>63 Suma</t>
  </si>
  <si>
    <t>64 Suma</t>
  </si>
  <si>
    <t>65 Suma</t>
  </si>
  <si>
    <t>Koncentraty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</si>
</sst>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415]General"/>
  </numFmts>
  <fonts count="17">
    <font>
      <sz val="10"/>
      <name val="Arial CE"/>
      <charset val="238"/>
    </font>
    <font>
      <sz val="10"/>
      <name val="Arial CE"/>
      <charset val="238"/>
    </font>
    <font>
      <sz val="10"/>
      <name val="Arial"/>
      <family val="2"/>
      <charset val="238"/>
    </font>
    <font>
      <b/>
      <sz val="10"/>
      <name val="Arial"/>
      <family val="2"/>
      <charset val="238"/>
    </font>
    <font>
      <b/>
      <i/>
      <sz val="10"/>
      <name val="Arial"/>
      <family val="2"/>
      <charset val="238"/>
    </font>
    <font>
      <sz val="8"/>
      <name val="Arial CE"/>
      <charset val="238"/>
    </font>
    <font>
      <sz val="11"/>
      <color indexed="8"/>
      <name val="Czcionka tekstu podstawowego"/>
      <charset val="238"/>
    </font>
    <font>
      <b/>
      <sz val="9"/>
      <color rgb="FF002060"/>
      <name val="Calibri Light"/>
      <family val="2"/>
      <charset val="238"/>
    </font>
    <font>
      <b/>
      <sz val="9"/>
      <color indexed="8"/>
      <name val="Calibri Light"/>
      <family val="2"/>
      <charset val="238"/>
    </font>
    <font>
      <sz val="9"/>
      <color indexed="8"/>
      <name val="Calibri Light"/>
      <family val="2"/>
      <charset val="238"/>
    </font>
    <font>
      <sz val="9"/>
      <name val="Calibri Light"/>
      <family val="2"/>
      <charset val="238"/>
    </font>
    <font>
      <sz val="11"/>
      <color indexed="8"/>
      <name val="Calibri"/>
      <family val="2"/>
      <charset val="238"/>
    </font>
    <font>
      <i/>
      <sz val="9"/>
      <color indexed="8"/>
      <name val="Calibri Light"/>
      <family val="2"/>
      <charset val="238"/>
    </font>
    <font>
      <b/>
      <i/>
      <sz val="9"/>
      <color indexed="8"/>
      <name val="Calibri Light"/>
      <family val="2"/>
      <charset val="238"/>
    </font>
    <font>
      <i/>
      <sz val="9"/>
      <color rgb="FF000000"/>
      <name val="Arial"/>
      <family val="2"/>
      <charset val="238"/>
    </font>
    <font>
      <i/>
      <sz val="10"/>
      <name val="Arial CE"/>
      <charset val="238"/>
    </font>
    <font>
      <i/>
      <sz val="9"/>
      <name val="Calibri Light"/>
      <family val="2"/>
      <charset val="238"/>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s>
  <borders count="2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0" fontId="6" fillId="0" borderId="0"/>
    <xf numFmtId="44" fontId="2" fillId="0" borderId="0" applyFill="0" applyBorder="0" applyAlignment="0" applyProtection="0"/>
    <xf numFmtId="9" fontId="6" fillId="0" borderId="0" applyBorder="0" applyProtection="0"/>
    <xf numFmtId="0" fontId="11" fillId="0" borderId="0" applyBorder="0" applyProtection="0"/>
  </cellStyleXfs>
  <cellXfs count="76">
    <xf numFmtId="0" fontId="0" fillId="0" borderId="0" xfId="0"/>
    <xf numFmtId="0" fontId="3" fillId="2" borderId="0" xfId="0" applyFont="1" applyFill="1"/>
    <xf numFmtId="0" fontId="0" fillId="2" borderId="0" xfId="0" applyFill="1"/>
    <xf numFmtId="0" fontId="0" fillId="2" borderId="3" xfId="0" quotePrefix="1" applyFill="1" applyBorder="1"/>
    <xf numFmtId="0" fontId="0" fillId="2" borderId="4" xfId="0" quotePrefix="1" applyFill="1" applyBorder="1"/>
    <xf numFmtId="0" fontId="0" fillId="2" borderId="5" xfId="0" quotePrefix="1" applyFill="1" applyBorder="1"/>
    <xf numFmtId="0" fontId="0" fillId="2" borderId="6" xfId="0" applyFill="1" applyBorder="1"/>
    <xf numFmtId="0" fontId="0" fillId="2" borderId="2"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0" xfId="0" applyFill="1" applyBorder="1"/>
    <xf numFmtId="0" fontId="3" fillId="2" borderId="11" xfId="0" applyFont="1" applyFill="1" applyBorder="1"/>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0" fillId="2" borderId="2" xfId="0" applyFill="1" applyBorder="1" applyAlignment="1">
      <alignment horizontal="right"/>
    </xf>
    <xf numFmtId="0" fontId="0" fillId="2" borderId="2" xfId="0" applyFill="1" applyBorder="1" applyAlignment="1">
      <alignment horizontal="left"/>
    </xf>
    <xf numFmtId="0" fontId="0" fillId="2" borderId="16" xfId="0" applyFill="1" applyBorder="1"/>
    <xf numFmtId="0" fontId="4" fillId="2" borderId="15" xfId="0" applyFont="1" applyFill="1" applyBorder="1"/>
    <xf numFmtId="0" fontId="4" fillId="2" borderId="6" xfId="0" applyFont="1" applyFill="1" applyBorder="1" applyAlignment="1">
      <alignment horizontal="center"/>
    </xf>
    <xf numFmtId="0" fontId="4" fillId="2" borderId="2" xfId="0" applyFont="1" applyFill="1" applyBorder="1" applyAlignment="1">
      <alignment horizontal="center"/>
    </xf>
    <xf numFmtId="0" fontId="0" fillId="2" borderId="6" xfId="0" applyFill="1" applyBorder="1" applyAlignment="1">
      <alignment horizontal="center"/>
    </xf>
    <xf numFmtId="0" fontId="0" fillId="2" borderId="2" xfId="0" applyFill="1" applyBorder="1" applyAlignment="1">
      <alignment horizontal="center"/>
    </xf>
    <xf numFmtId="0" fontId="3" fillId="2" borderId="15" xfId="0" applyFont="1" applyFill="1" applyBorder="1"/>
    <xf numFmtId="0" fontId="3" fillId="2" borderId="17" xfId="0" applyFont="1" applyFill="1" applyBorder="1"/>
    <xf numFmtId="0" fontId="0" fillId="2" borderId="12" xfId="0" applyFill="1" applyBorder="1" applyAlignment="1">
      <alignment horizontal="right"/>
    </xf>
    <xf numFmtId="0" fontId="0" fillId="2" borderId="1" xfId="0" applyFill="1" applyBorder="1"/>
    <xf numFmtId="0" fontId="0" fillId="2" borderId="18" xfId="0" applyFill="1" applyBorder="1"/>
    <xf numFmtId="0" fontId="7" fillId="3" borderId="2" xfId="3" applyFont="1" applyFill="1" applyBorder="1" applyAlignment="1">
      <alignment horizontal="center" vertical="center" wrapText="1"/>
    </xf>
    <xf numFmtId="0" fontId="8" fillId="3" borderId="0" xfId="3" applyFont="1" applyFill="1" applyAlignment="1">
      <alignment horizontal="center" vertical="center" wrapText="1"/>
    </xf>
    <xf numFmtId="0" fontId="9" fillId="3" borderId="0" xfId="3" applyFont="1" applyFill="1" applyAlignment="1">
      <alignment vertical="center" wrapText="1"/>
    </xf>
    <xf numFmtId="0" fontId="9" fillId="3" borderId="2" xfId="3" applyFont="1" applyFill="1" applyBorder="1" applyAlignment="1">
      <alignment horizontal="center" vertical="center" wrapText="1"/>
    </xf>
    <xf numFmtId="0" fontId="8" fillId="3" borderId="0" xfId="3" applyFont="1" applyFill="1" applyAlignment="1">
      <alignment vertical="center" wrapText="1"/>
    </xf>
    <xf numFmtId="0" fontId="9" fillId="3" borderId="0" xfId="3" applyFont="1" applyFill="1" applyAlignment="1">
      <alignment horizontal="center" vertical="center" wrapText="1"/>
    </xf>
    <xf numFmtId="9" fontId="9" fillId="3" borderId="0" xfId="1" applyFont="1" applyFill="1" applyAlignment="1">
      <alignment horizontal="center" vertical="center" wrapText="1"/>
    </xf>
    <xf numFmtId="44" fontId="9" fillId="3" borderId="0" xfId="2" applyFont="1" applyFill="1" applyAlignment="1">
      <alignment horizontal="center" vertical="center" wrapText="1"/>
    </xf>
    <xf numFmtId="44" fontId="10" fillId="3" borderId="0" xfId="2" applyFont="1" applyFill="1" applyAlignment="1">
      <alignment vertical="center" wrapText="1"/>
    </xf>
    <xf numFmtId="0" fontId="8" fillId="3" borderId="2" xfId="3" applyFont="1" applyFill="1" applyBorder="1" applyAlignment="1">
      <alignment horizontal="center" vertical="center" wrapText="1"/>
    </xf>
    <xf numFmtId="0" fontId="8" fillId="3" borderId="2" xfId="3" applyNumberFormat="1" applyFont="1" applyFill="1" applyBorder="1" applyAlignment="1">
      <alignment horizontal="center" vertical="center" wrapText="1"/>
    </xf>
    <xf numFmtId="44" fontId="9" fillId="0" borderId="2" xfId="2" applyFont="1" applyFill="1" applyBorder="1" applyAlignment="1" applyProtection="1">
      <alignment horizontal="center" vertical="center" wrapText="1"/>
      <protection locked="0"/>
    </xf>
    <xf numFmtId="9" fontId="9" fillId="0" borderId="2" xfId="1" applyFont="1" applyFill="1" applyBorder="1" applyAlignment="1" applyProtection="1">
      <alignment horizontal="center" vertical="center" wrapText="1"/>
      <protection locked="0"/>
    </xf>
    <xf numFmtId="0" fontId="9" fillId="0" borderId="2" xfId="3" applyFont="1" applyFill="1" applyBorder="1" applyAlignment="1" applyProtection="1">
      <alignment horizontal="center" vertical="center" wrapText="1"/>
      <protection locked="0"/>
    </xf>
    <xf numFmtId="0" fontId="9" fillId="3" borderId="2" xfId="3" applyFont="1" applyFill="1" applyBorder="1" applyAlignment="1" applyProtection="1">
      <alignment horizontal="center" vertical="center" wrapText="1"/>
      <protection locked="0"/>
    </xf>
    <xf numFmtId="0" fontId="8" fillId="3" borderId="2" xfId="3" applyFont="1" applyFill="1" applyBorder="1" applyAlignment="1" applyProtection="1">
      <alignment horizontal="center" vertical="center" wrapText="1"/>
      <protection locked="0"/>
    </xf>
    <xf numFmtId="0" fontId="9" fillId="3" borderId="0" xfId="3" applyFont="1" applyFill="1" applyAlignment="1" applyProtection="1">
      <alignment vertical="center" wrapText="1"/>
      <protection locked="0"/>
    </xf>
    <xf numFmtId="44" fontId="8" fillId="3" borderId="2" xfId="2" applyFont="1" applyFill="1" applyBorder="1" applyAlignment="1" applyProtection="1">
      <alignment horizontal="center" vertical="center" wrapText="1"/>
      <protection locked="0"/>
    </xf>
    <xf numFmtId="9" fontId="8" fillId="3" borderId="2" xfId="1" applyFont="1" applyFill="1" applyBorder="1" applyAlignment="1" applyProtection="1">
      <alignment horizontal="center" vertical="center" wrapText="1"/>
      <protection locked="0"/>
    </xf>
    <xf numFmtId="0" fontId="8" fillId="3" borderId="20" xfId="3" applyFont="1" applyFill="1" applyBorder="1" applyAlignment="1">
      <alignment horizontal="center" vertical="center" wrapText="1"/>
    </xf>
    <xf numFmtId="44" fontId="8" fillId="3" borderId="20" xfId="2" applyFont="1" applyFill="1" applyBorder="1" applyAlignment="1" applyProtection="1">
      <alignment horizontal="center" vertical="center" wrapText="1"/>
      <protection locked="0"/>
    </xf>
    <xf numFmtId="9" fontId="8" fillId="3" borderId="20" xfId="1" applyFont="1" applyFill="1" applyBorder="1" applyAlignment="1" applyProtection="1">
      <alignment horizontal="center" vertical="center" wrapText="1"/>
      <protection locked="0"/>
    </xf>
    <xf numFmtId="0" fontId="8" fillId="3" borderId="21" xfId="3" applyFont="1" applyFill="1" applyBorder="1" applyAlignment="1" applyProtection="1">
      <alignment horizontal="center" vertical="center" wrapText="1"/>
      <protection locked="0"/>
    </xf>
    <xf numFmtId="49" fontId="9" fillId="3" borderId="0" xfId="3" applyNumberFormat="1" applyFont="1" applyFill="1" applyAlignment="1">
      <alignment horizontal="left" vertical="center" wrapText="1"/>
    </xf>
    <xf numFmtId="164" fontId="0" fillId="4" borderId="0" xfId="6" applyNumberFormat="1" applyFont="1" applyFill="1" applyAlignment="1" applyProtection="1">
      <alignment horizontal="center" vertical="center"/>
      <protection locked="0"/>
    </xf>
    <xf numFmtId="164" fontId="0" fillId="3" borderId="0" xfId="6" applyNumberFormat="1" applyFont="1" applyFill="1" applyAlignment="1" applyProtection="1">
      <alignment vertical="center"/>
      <protection locked="0"/>
    </xf>
    <xf numFmtId="164" fontId="0" fillId="3" borderId="0" xfId="6" applyNumberFormat="1" applyFont="1" applyFill="1" applyAlignment="1" applyProtection="1">
      <alignment horizontal="justify" vertical="center"/>
      <protection locked="0"/>
    </xf>
    <xf numFmtId="164" fontId="0" fillId="3" borderId="0" xfId="6" applyNumberFormat="1" applyFont="1" applyFill="1" applyAlignment="1" applyProtection="1">
      <alignment horizontal="center" vertical="center"/>
      <protection locked="0"/>
    </xf>
    <xf numFmtId="0" fontId="12" fillId="3" borderId="0" xfId="3" applyFont="1" applyFill="1" applyAlignment="1">
      <alignment horizontal="center" vertical="center" wrapText="1"/>
    </xf>
    <xf numFmtId="0" fontId="13" fillId="3" borderId="0" xfId="3" applyFont="1" applyFill="1" applyAlignment="1">
      <alignment horizontal="center" vertical="center" wrapText="1"/>
    </xf>
    <xf numFmtId="164" fontId="14" fillId="3" borderId="0" xfId="6" applyNumberFormat="1" applyFont="1" applyFill="1" applyAlignment="1" applyProtection="1">
      <alignment horizontal="center" vertical="center"/>
      <protection locked="0"/>
    </xf>
    <xf numFmtId="164" fontId="15" fillId="3" borderId="0" xfId="6" applyNumberFormat="1" applyFont="1" applyFill="1" applyAlignment="1" applyProtection="1">
      <alignment horizontal="center" vertical="center"/>
      <protection locked="0"/>
    </xf>
    <xf numFmtId="44" fontId="16" fillId="3" borderId="0" xfId="2" applyFont="1" applyFill="1" applyAlignment="1">
      <alignment horizontal="center" vertical="center" wrapText="1"/>
    </xf>
    <xf numFmtId="0" fontId="9" fillId="0" borderId="2" xfId="3" applyFont="1" applyBorder="1" applyAlignment="1" applyProtection="1">
      <alignment horizontal="center" vertical="center" wrapText="1"/>
      <protection locked="0"/>
    </xf>
    <xf numFmtId="49" fontId="9" fillId="3" borderId="2" xfId="3" applyNumberFormat="1" applyFont="1" applyFill="1" applyBorder="1" applyAlignment="1">
      <alignment horizontal="left" vertical="center" wrapText="1"/>
    </xf>
    <xf numFmtId="49" fontId="7" fillId="3" borderId="2" xfId="3" applyNumberFormat="1" applyFont="1" applyFill="1" applyBorder="1" applyAlignment="1">
      <alignment horizontal="left" vertical="center" wrapText="1"/>
    </xf>
    <xf numFmtId="49" fontId="8" fillId="3" borderId="2" xfId="3" applyNumberFormat="1" applyFont="1" applyFill="1" applyBorder="1" applyAlignment="1">
      <alignment horizontal="left" vertical="center" wrapText="1"/>
    </xf>
    <xf numFmtId="49" fontId="8" fillId="3" borderId="20" xfId="3" applyNumberFormat="1" applyFont="1" applyFill="1" applyBorder="1" applyAlignment="1">
      <alignment horizontal="left" vertical="center" wrapText="1"/>
    </xf>
    <xf numFmtId="49" fontId="0" fillId="3" borderId="0" xfId="6" applyNumberFormat="1" applyFont="1" applyFill="1" applyAlignment="1" applyProtection="1">
      <alignment vertical="center"/>
      <protection locked="0"/>
    </xf>
    <xf numFmtId="49" fontId="15" fillId="3" borderId="0" xfId="6" applyNumberFormat="1" applyFont="1" applyFill="1" applyAlignment="1" applyProtection="1">
      <alignment horizontal="center" vertical="center"/>
      <protection locked="0"/>
    </xf>
    <xf numFmtId="49" fontId="8" fillId="3" borderId="19" xfId="3" applyNumberFormat="1" applyFont="1" applyFill="1" applyBorder="1" applyAlignment="1">
      <alignment horizontal="left" vertical="center" wrapText="1"/>
    </xf>
    <xf numFmtId="49" fontId="0" fillId="4" borderId="0" xfId="6" applyNumberFormat="1" applyFont="1" applyFill="1" applyAlignment="1" applyProtection="1">
      <alignment horizontal="center" vertical="center"/>
      <protection locked="0"/>
    </xf>
    <xf numFmtId="0" fontId="9" fillId="3" borderId="19" xfId="3" applyFont="1" applyFill="1" applyBorder="1" applyAlignment="1" applyProtection="1">
      <alignment horizontal="left" vertical="center" wrapText="1"/>
    </xf>
    <xf numFmtId="0" fontId="0" fillId="0" borderId="20" xfId="0" applyBorder="1" applyProtection="1"/>
    <xf numFmtId="0" fontId="0" fillId="0" borderId="21" xfId="0" applyBorder="1" applyProtection="1"/>
  </cellXfs>
  <cellStyles count="7">
    <cellStyle name="Excel Built-in Normal" xfId="6" xr:uid="{00000000-0005-0000-0000-000001000000}"/>
    <cellStyle name="Excel_BuiltIn_Percent 1" xfId="5" xr:uid="{00000000-0005-0000-0000-000002000000}"/>
    <cellStyle name="Normalny" xfId="0" builtinId="0"/>
    <cellStyle name="Normalny 2" xfId="3" xr:uid="{00000000-0005-0000-0000-000004000000}"/>
    <cellStyle name="Procentowy" xfId="1" builtinId="5"/>
    <cellStyle name="Walutowy" xfId="2" builtinId="4"/>
    <cellStyle name="Walutowy 2" xfId="4"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O453"/>
  <sheetViews>
    <sheetView tabSelected="1" zoomScale="90" zoomScaleNormal="90" workbookViewId="0">
      <pane xSplit="2" ySplit="1" topLeftCell="C428" activePane="bottomRight" state="frozen"/>
      <selection pane="topRight" activeCell="C1" sqref="C1"/>
      <selection pane="bottomLeft" activeCell="A2" sqref="A2"/>
      <selection pane="bottomRight" activeCell="C430" sqref="C430"/>
    </sheetView>
  </sheetViews>
  <sheetFormatPr defaultColWidth="9.1328125" defaultRowHeight="11.65" outlineLevelRow="2"/>
  <cols>
    <col min="1" max="1" width="4.3984375" style="33" customWidth="1"/>
    <col min="2" max="2" width="8.1328125" style="35" customWidth="1"/>
    <col min="3" max="3" width="25.73046875" style="33" customWidth="1"/>
    <col min="4" max="4" width="38.73046875" style="54" customWidth="1"/>
    <col min="5" max="5" width="30.59765625" style="54" customWidth="1"/>
    <col min="6" max="6" width="15.1328125" style="36" customWidth="1"/>
    <col min="7" max="7" width="9.265625" style="36" customWidth="1"/>
    <col min="8" max="8" width="9.3984375" style="33" customWidth="1"/>
    <col min="9" max="9" width="13" style="39" customWidth="1"/>
    <col min="10" max="10" width="10" style="37" customWidth="1"/>
    <col min="11" max="11" width="13.59765625" style="38" customWidth="1"/>
    <col min="12" max="12" width="15.73046875" style="39" customWidth="1"/>
    <col min="13" max="13" width="12.1328125" style="39" customWidth="1"/>
    <col min="14" max="14" width="16.73046875" style="39" customWidth="1"/>
    <col min="15" max="15" width="27.3984375" style="33" customWidth="1"/>
    <col min="16" max="16384" width="9.1328125" style="33"/>
  </cols>
  <sheetData>
    <row r="1" spans="1:15" s="32" customFormat="1" ht="46.5">
      <c r="A1" s="31" t="s">
        <v>52</v>
      </c>
      <c r="B1" s="31" t="s">
        <v>51</v>
      </c>
      <c r="C1" s="31" t="s">
        <v>53</v>
      </c>
      <c r="D1" s="66" t="s">
        <v>54</v>
      </c>
      <c r="E1" s="66" t="s">
        <v>55</v>
      </c>
      <c r="F1" s="31" t="s">
        <v>56</v>
      </c>
      <c r="G1" s="31" t="s">
        <v>57</v>
      </c>
      <c r="H1" s="31" t="s">
        <v>58</v>
      </c>
      <c r="I1" s="31" t="s">
        <v>59</v>
      </c>
      <c r="J1" s="31" t="s">
        <v>60</v>
      </c>
      <c r="K1" s="31" t="s">
        <v>61</v>
      </c>
      <c r="L1" s="31" t="s">
        <v>62</v>
      </c>
      <c r="M1" s="31" t="s">
        <v>725</v>
      </c>
      <c r="N1" s="31" t="s">
        <v>63</v>
      </c>
      <c r="O1" s="31" t="s">
        <v>741</v>
      </c>
    </row>
    <row r="2" spans="1:15" ht="23.25" outlineLevel="2">
      <c r="A2" s="34">
        <v>1</v>
      </c>
      <c r="B2" s="40">
        <v>1</v>
      </c>
      <c r="C2" s="34" t="s">
        <v>64</v>
      </c>
      <c r="D2" s="65" t="s">
        <v>65</v>
      </c>
      <c r="E2" s="65"/>
      <c r="F2" s="34">
        <v>1</v>
      </c>
      <c r="G2" s="34" t="s">
        <v>66</v>
      </c>
      <c r="H2" s="34">
        <v>3</v>
      </c>
      <c r="I2" s="42">
        <v>0</v>
      </c>
      <c r="J2" s="43"/>
      <c r="K2" s="42">
        <f>(I2*J2)+I2</f>
        <v>0</v>
      </c>
      <c r="L2" s="42">
        <f>ROUND(H2*I2,2)</f>
        <v>0</v>
      </c>
      <c r="M2" s="42">
        <f>ROUND(L2*J2,2)</f>
        <v>0</v>
      </c>
      <c r="N2" s="42">
        <f>ROUND(L2*J2+L2,2)</f>
        <v>0</v>
      </c>
      <c r="O2" s="44"/>
    </row>
    <row r="3" spans="1:15" ht="23.25" outlineLevel="2">
      <c r="A3" s="34">
        <v>2</v>
      </c>
      <c r="B3" s="40">
        <v>1</v>
      </c>
      <c r="C3" s="34" t="s">
        <v>64</v>
      </c>
      <c r="D3" s="65" t="s">
        <v>67</v>
      </c>
      <c r="E3" s="65"/>
      <c r="F3" s="34">
        <v>1</v>
      </c>
      <c r="G3" s="34" t="s">
        <v>66</v>
      </c>
      <c r="H3" s="34">
        <v>60</v>
      </c>
      <c r="I3" s="42">
        <v>0</v>
      </c>
      <c r="J3" s="43"/>
      <c r="K3" s="42">
        <f>(I3*J3)+I3</f>
        <v>0</v>
      </c>
      <c r="L3" s="42">
        <f>ROUND(H3*I3,2)</f>
        <v>0</v>
      </c>
      <c r="M3" s="42">
        <f>ROUND(L3*J3,2)</f>
        <v>0</v>
      </c>
      <c r="N3" s="42">
        <f>ROUND(L3*J3+L3,2)</f>
        <v>0</v>
      </c>
      <c r="O3" s="44"/>
    </row>
    <row r="4" spans="1:15" s="35" customFormat="1" ht="21.75" customHeight="1" outlineLevel="1">
      <c r="A4" s="40"/>
      <c r="B4" s="41" t="s">
        <v>666</v>
      </c>
      <c r="C4" s="40"/>
      <c r="D4" s="67"/>
      <c r="E4" s="67"/>
      <c r="F4" s="40"/>
      <c r="G4" s="40"/>
      <c r="H4" s="40"/>
      <c r="I4" s="48"/>
      <c r="J4" s="49"/>
      <c r="K4" s="48"/>
      <c r="L4" s="48">
        <f>SUBTOTAL(9,L2:L3)</f>
        <v>0</v>
      </c>
      <c r="M4" s="48">
        <f>SUBTOTAL(9,M2:M3)</f>
        <v>0</v>
      </c>
      <c r="N4" s="48">
        <f>SUBTOTAL(9,N2:N3)</f>
        <v>0</v>
      </c>
      <c r="O4" s="46"/>
    </row>
    <row r="5" spans="1:15" outlineLevel="2">
      <c r="A5" s="34">
        <v>3</v>
      </c>
      <c r="B5" s="40">
        <v>2</v>
      </c>
      <c r="C5" s="34" t="s">
        <v>68</v>
      </c>
      <c r="D5" s="65" t="s">
        <v>69</v>
      </c>
      <c r="E5" s="65"/>
      <c r="F5" s="34">
        <v>1</v>
      </c>
      <c r="G5" s="34" t="s">
        <v>66</v>
      </c>
      <c r="H5" s="34">
        <v>20000</v>
      </c>
      <c r="I5" s="42">
        <v>0</v>
      </c>
      <c r="J5" s="43"/>
      <c r="K5" s="42">
        <f>(I5*J5)+I5</f>
        <v>0</v>
      </c>
      <c r="L5" s="42">
        <f>ROUND(H5*I5,2)</f>
        <v>0</v>
      </c>
      <c r="M5" s="42">
        <f>ROUND(L5*J5,2)</f>
        <v>0</v>
      </c>
      <c r="N5" s="42">
        <f>ROUND(L5*J5+L5,2)</f>
        <v>0</v>
      </c>
      <c r="O5" s="44"/>
    </row>
    <row r="6" spans="1:15" ht="34.9" outlineLevel="2">
      <c r="A6" s="34">
        <v>4</v>
      </c>
      <c r="B6" s="40">
        <v>2</v>
      </c>
      <c r="C6" s="34" t="s">
        <v>68</v>
      </c>
      <c r="D6" s="65" t="s">
        <v>70</v>
      </c>
      <c r="E6" s="65" t="s">
        <v>71</v>
      </c>
      <c r="F6" s="34">
        <v>1</v>
      </c>
      <c r="G6" s="34" t="s">
        <v>66</v>
      </c>
      <c r="H6" s="34">
        <v>50000</v>
      </c>
      <c r="I6" s="42">
        <v>0</v>
      </c>
      <c r="J6" s="43"/>
      <c r="K6" s="42">
        <f>(I6*J6)+I6</f>
        <v>0</v>
      </c>
      <c r="L6" s="42">
        <f>ROUND(H6*I6,2)</f>
        <v>0</v>
      </c>
      <c r="M6" s="42">
        <f>ROUND(L6*J6,2)</f>
        <v>0</v>
      </c>
      <c r="N6" s="42">
        <f>ROUND(L6*J6+L6,2)</f>
        <v>0</v>
      </c>
      <c r="O6" s="44"/>
    </row>
    <row r="7" spans="1:15" s="35" customFormat="1" ht="21.75" customHeight="1" outlineLevel="1">
      <c r="A7" s="40"/>
      <c r="B7" s="40" t="s">
        <v>667</v>
      </c>
      <c r="C7" s="40"/>
      <c r="D7" s="67"/>
      <c r="E7" s="67"/>
      <c r="F7" s="40"/>
      <c r="G7" s="40"/>
      <c r="H7" s="40"/>
      <c r="I7" s="48"/>
      <c r="J7" s="49"/>
      <c r="K7" s="48"/>
      <c r="L7" s="48">
        <f>SUBTOTAL(9,L5:L6)</f>
        <v>0</v>
      </c>
      <c r="M7" s="48">
        <f>SUBTOTAL(9,M5:M6)</f>
        <v>0</v>
      </c>
      <c r="N7" s="48">
        <f>SUBTOTAL(9,N5:N6)</f>
        <v>0</v>
      </c>
      <c r="O7" s="46"/>
    </row>
    <row r="8" spans="1:15" outlineLevel="2">
      <c r="A8" s="34">
        <v>5</v>
      </c>
      <c r="B8" s="40">
        <v>3</v>
      </c>
      <c r="C8" s="34" t="s">
        <v>72</v>
      </c>
      <c r="D8" s="65" t="s">
        <v>72</v>
      </c>
      <c r="E8" s="65" t="s">
        <v>73</v>
      </c>
      <c r="F8" s="34">
        <v>1</v>
      </c>
      <c r="G8" s="34" t="s">
        <v>66</v>
      </c>
      <c r="H8" s="34">
        <v>6</v>
      </c>
      <c r="I8" s="42">
        <v>0</v>
      </c>
      <c r="J8" s="43"/>
      <c r="K8" s="42">
        <f>(I8*J8)+I8</f>
        <v>0</v>
      </c>
      <c r="L8" s="42">
        <f>ROUND(H8*I8,2)</f>
        <v>0</v>
      </c>
      <c r="M8" s="42">
        <f>ROUND(L8*J8,2)</f>
        <v>0</v>
      </c>
      <c r="N8" s="42">
        <f>ROUND(L8*J8+L8,2)</f>
        <v>0</v>
      </c>
      <c r="O8" s="44"/>
    </row>
    <row r="9" spans="1:15" s="35" customFormat="1" ht="21.75" customHeight="1" outlineLevel="1">
      <c r="A9" s="40"/>
      <c r="B9" s="40" t="s">
        <v>668</v>
      </c>
      <c r="C9" s="40"/>
      <c r="D9" s="67"/>
      <c r="E9" s="67"/>
      <c r="F9" s="40"/>
      <c r="G9" s="40"/>
      <c r="H9" s="40"/>
      <c r="I9" s="48"/>
      <c r="J9" s="49"/>
      <c r="K9" s="48"/>
      <c r="L9" s="48">
        <f>SUBTOTAL(9,L8:L8)</f>
        <v>0</v>
      </c>
      <c r="M9" s="48">
        <f>SUBTOTAL(9,M8:M8)</f>
        <v>0</v>
      </c>
      <c r="N9" s="48">
        <f>SUBTOTAL(9,N8:N8)</f>
        <v>0</v>
      </c>
      <c r="O9" s="46"/>
    </row>
    <row r="10" spans="1:15" ht="23.25" outlineLevel="2">
      <c r="A10" s="34">
        <v>6</v>
      </c>
      <c r="B10" s="40">
        <v>4</v>
      </c>
      <c r="C10" s="34" t="s">
        <v>74</v>
      </c>
      <c r="D10" s="65" t="s">
        <v>75</v>
      </c>
      <c r="E10" s="65" t="s">
        <v>76</v>
      </c>
      <c r="F10" s="34">
        <v>1</v>
      </c>
      <c r="G10" s="34" t="s">
        <v>66</v>
      </c>
      <c r="H10" s="34">
        <v>100</v>
      </c>
      <c r="I10" s="42">
        <v>0</v>
      </c>
      <c r="J10" s="43"/>
      <c r="K10" s="42">
        <f t="shared" ref="K10:K49" si="0">(I10*J10)+I10</f>
        <v>0</v>
      </c>
      <c r="L10" s="42">
        <f t="shared" ref="L10:L49" si="1">ROUND(H10*I10,2)</f>
        <v>0</v>
      </c>
      <c r="M10" s="42">
        <f t="shared" ref="M10:M49" si="2">ROUND(L10*J10,2)</f>
        <v>0</v>
      </c>
      <c r="N10" s="42">
        <f t="shared" ref="N10:N49" si="3">ROUND(L10*J10+L10,2)</f>
        <v>0</v>
      </c>
      <c r="O10" s="44"/>
    </row>
    <row r="11" spans="1:15" ht="23.25" outlineLevel="2">
      <c r="A11" s="34">
        <v>7</v>
      </c>
      <c r="B11" s="40">
        <v>4</v>
      </c>
      <c r="C11" s="34" t="s">
        <v>74</v>
      </c>
      <c r="D11" s="65" t="s">
        <v>75</v>
      </c>
      <c r="E11" s="65" t="s">
        <v>77</v>
      </c>
      <c r="F11" s="34">
        <v>1</v>
      </c>
      <c r="G11" s="34" t="s">
        <v>66</v>
      </c>
      <c r="H11" s="34">
        <v>100</v>
      </c>
      <c r="I11" s="42">
        <v>0</v>
      </c>
      <c r="J11" s="43"/>
      <c r="K11" s="42">
        <f t="shared" si="0"/>
        <v>0</v>
      </c>
      <c r="L11" s="42">
        <f t="shared" si="1"/>
        <v>0</v>
      </c>
      <c r="M11" s="42">
        <f t="shared" si="2"/>
        <v>0</v>
      </c>
      <c r="N11" s="42">
        <f t="shared" si="3"/>
        <v>0</v>
      </c>
      <c r="O11" s="44"/>
    </row>
    <row r="12" spans="1:15" ht="23.25" outlineLevel="2">
      <c r="A12" s="34">
        <v>8</v>
      </c>
      <c r="B12" s="40">
        <v>4</v>
      </c>
      <c r="C12" s="34" t="s">
        <v>74</v>
      </c>
      <c r="D12" s="65" t="s">
        <v>75</v>
      </c>
      <c r="E12" s="65" t="s">
        <v>78</v>
      </c>
      <c r="F12" s="34">
        <v>1</v>
      </c>
      <c r="G12" s="34" t="s">
        <v>66</v>
      </c>
      <c r="H12" s="34">
        <v>100</v>
      </c>
      <c r="I12" s="42">
        <v>0</v>
      </c>
      <c r="J12" s="43"/>
      <c r="K12" s="42">
        <f t="shared" si="0"/>
        <v>0</v>
      </c>
      <c r="L12" s="42">
        <f t="shared" si="1"/>
        <v>0</v>
      </c>
      <c r="M12" s="42">
        <f t="shared" si="2"/>
        <v>0</v>
      </c>
      <c r="N12" s="42">
        <f t="shared" si="3"/>
        <v>0</v>
      </c>
      <c r="O12" s="44"/>
    </row>
    <row r="13" spans="1:15" ht="23.25" outlineLevel="2">
      <c r="A13" s="34">
        <v>9</v>
      </c>
      <c r="B13" s="40">
        <v>4</v>
      </c>
      <c r="C13" s="34" t="s">
        <v>74</v>
      </c>
      <c r="D13" s="65" t="s">
        <v>75</v>
      </c>
      <c r="E13" s="65" t="s">
        <v>79</v>
      </c>
      <c r="F13" s="34">
        <v>1</v>
      </c>
      <c r="G13" s="34" t="s">
        <v>66</v>
      </c>
      <c r="H13" s="34">
        <v>100</v>
      </c>
      <c r="I13" s="42">
        <v>0</v>
      </c>
      <c r="J13" s="43"/>
      <c r="K13" s="42">
        <f t="shared" si="0"/>
        <v>0</v>
      </c>
      <c r="L13" s="42">
        <f t="shared" si="1"/>
        <v>0</v>
      </c>
      <c r="M13" s="42">
        <f t="shared" si="2"/>
        <v>0</v>
      </c>
      <c r="N13" s="42">
        <f t="shared" si="3"/>
        <v>0</v>
      </c>
      <c r="O13" s="44"/>
    </row>
    <row r="14" spans="1:15" ht="23.25" outlineLevel="2">
      <c r="A14" s="34">
        <v>10</v>
      </c>
      <c r="B14" s="40">
        <v>4</v>
      </c>
      <c r="C14" s="34" t="s">
        <v>74</v>
      </c>
      <c r="D14" s="65" t="s">
        <v>80</v>
      </c>
      <c r="E14" s="65" t="s">
        <v>81</v>
      </c>
      <c r="F14" s="34">
        <v>1</v>
      </c>
      <c r="G14" s="34" t="s">
        <v>66</v>
      </c>
      <c r="H14" s="34">
        <v>4200</v>
      </c>
      <c r="I14" s="42">
        <v>0</v>
      </c>
      <c r="J14" s="43"/>
      <c r="K14" s="42">
        <f t="shared" si="0"/>
        <v>0</v>
      </c>
      <c r="L14" s="42">
        <f t="shared" si="1"/>
        <v>0</v>
      </c>
      <c r="M14" s="42">
        <f t="shared" si="2"/>
        <v>0</v>
      </c>
      <c r="N14" s="42">
        <f t="shared" si="3"/>
        <v>0</v>
      </c>
      <c r="O14" s="44"/>
    </row>
    <row r="15" spans="1:15" ht="23.25" outlineLevel="2">
      <c r="A15" s="34">
        <v>11</v>
      </c>
      <c r="B15" s="40">
        <v>4</v>
      </c>
      <c r="C15" s="34" t="s">
        <v>74</v>
      </c>
      <c r="D15" s="65" t="s">
        <v>80</v>
      </c>
      <c r="E15" s="65" t="s">
        <v>82</v>
      </c>
      <c r="F15" s="34">
        <v>1</v>
      </c>
      <c r="G15" s="34" t="s">
        <v>66</v>
      </c>
      <c r="H15" s="34">
        <v>3500</v>
      </c>
      <c r="I15" s="42">
        <v>0</v>
      </c>
      <c r="J15" s="43"/>
      <c r="K15" s="42">
        <f t="shared" si="0"/>
        <v>0</v>
      </c>
      <c r="L15" s="42">
        <f t="shared" si="1"/>
        <v>0</v>
      </c>
      <c r="M15" s="42">
        <f t="shared" si="2"/>
        <v>0</v>
      </c>
      <c r="N15" s="42">
        <f t="shared" si="3"/>
        <v>0</v>
      </c>
      <c r="O15" s="44"/>
    </row>
    <row r="16" spans="1:15" ht="23.25" outlineLevel="2">
      <c r="A16" s="34">
        <v>12</v>
      </c>
      <c r="B16" s="40">
        <v>4</v>
      </c>
      <c r="C16" s="34" t="s">
        <v>74</v>
      </c>
      <c r="D16" s="65" t="s">
        <v>83</v>
      </c>
      <c r="E16" s="65" t="s">
        <v>84</v>
      </c>
      <c r="F16" s="34">
        <v>1</v>
      </c>
      <c r="G16" s="34" t="s">
        <v>66</v>
      </c>
      <c r="H16" s="34">
        <v>3500</v>
      </c>
      <c r="I16" s="42">
        <v>0</v>
      </c>
      <c r="J16" s="43"/>
      <c r="K16" s="42">
        <f t="shared" si="0"/>
        <v>0</v>
      </c>
      <c r="L16" s="42">
        <f t="shared" si="1"/>
        <v>0</v>
      </c>
      <c r="M16" s="42">
        <f t="shared" si="2"/>
        <v>0</v>
      </c>
      <c r="N16" s="42">
        <f t="shared" si="3"/>
        <v>0</v>
      </c>
      <c r="O16" s="44"/>
    </row>
    <row r="17" spans="1:15" outlineLevel="2">
      <c r="A17" s="34">
        <v>13</v>
      </c>
      <c r="B17" s="40">
        <v>4</v>
      </c>
      <c r="C17" s="34" t="s">
        <v>74</v>
      </c>
      <c r="D17" s="65" t="s">
        <v>85</v>
      </c>
      <c r="E17" s="65" t="s">
        <v>86</v>
      </c>
      <c r="F17" s="34">
        <v>1</v>
      </c>
      <c r="G17" s="34" t="s">
        <v>66</v>
      </c>
      <c r="H17" s="34">
        <v>3000</v>
      </c>
      <c r="I17" s="42">
        <v>0</v>
      </c>
      <c r="J17" s="43"/>
      <c r="K17" s="42">
        <f t="shared" si="0"/>
        <v>0</v>
      </c>
      <c r="L17" s="42">
        <f t="shared" si="1"/>
        <v>0</v>
      </c>
      <c r="M17" s="42">
        <f t="shared" si="2"/>
        <v>0</v>
      </c>
      <c r="N17" s="42">
        <f t="shared" si="3"/>
        <v>0</v>
      </c>
      <c r="O17" s="44"/>
    </row>
    <row r="18" spans="1:15" ht="23.25" outlineLevel="2">
      <c r="A18" s="34">
        <v>14</v>
      </c>
      <c r="B18" s="40">
        <v>4</v>
      </c>
      <c r="C18" s="34" t="s">
        <v>74</v>
      </c>
      <c r="D18" s="65" t="s">
        <v>87</v>
      </c>
      <c r="E18" s="65" t="s">
        <v>88</v>
      </c>
      <c r="F18" s="34">
        <v>1</v>
      </c>
      <c r="G18" s="34" t="s">
        <v>66</v>
      </c>
      <c r="H18" s="34">
        <v>100</v>
      </c>
      <c r="I18" s="42">
        <v>0</v>
      </c>
      <c r="J18" s="43"/>
      <c r="K18" s="42">
        <f t="shared" si="0"/>
        <v>0</v>
      </c>
      <c r="L18" s="42">
        <f t="shared" si="1"/>
        <v>0</v>
      </c>
      <c r="M18" s="42">
        <f t="shared" si="2"/>
        <v>0</v>
      </c>
      <c r="N18" s="42">
        <f t="shared" si="3"/>
        <v>0</v>
      </c>
      <c r="O18" s="44"/>
    </row>
    <row r="19" spans="1:15" outlineLevel="2">
      <c r="A19" s="34">
        <v>15</v>
      </c>
      <c r="B19" s="40">
        <v>4</v>
      </c>
      <c r="C19" s="34" t="s">
        <v>74</v>
      </c>
      <c r="D19" s="65" t="s">
        <v>89</v>
      </c>
      <c r="E19" s="65" t="s">
        <v>76</v>
      </c>
      <c r="F19" s="34">
        <v>1</v>
      </c>
      <c r="G19" s="34" t="s">
        <v>66</v>
      </c>
      <c r="H19" s="34">
        <v>60</v>
      </c>
      <c r="I19" s="42">
        <v>0</v>
      </c>
      <c r="J19" s="43"/>
      <c r="K19" s="42">
        <f t="shared" si="0"/>
        <v>0</v>
      </c>
      <c r="L19" s="42">
        <f t="shared" si="1"/>
        <v>0</v>
      </c>
      <c r="M19" s="42">
        <f t="shared" si="2"/>
        <v>0</v>
      </c>
      <c r="N19" s="42">
        <f t="shared" si="3"/>
        <v>0</v>
      </c>
      <c r="O19" s="44"/>
    </row>
    <row r="20" spans="1:15" outlineLevel="2">
      <c r="A20" s="34">
        <v>16</v>
      </c>
      <c r="B20" s="40">
        <v>4</v>
      </c>
      <c r="C20" s="34" t="s">
        <v>74</v>
      </c>
      <c r="D20" s="65" t="s">
        <v>89</v>
      </c>
      <c r="E20" s="65" t="s">
        <v>77</v>
      </c>
      <c r="F20" s="34">
        <v>1</v>
      </c>
      <c r="G20" s="34" t="s">
        <v>66</v>
      </c>
      <c r="H20" s="34">
        <v>60</v>
      </c>
      <c r="I20" s="42">
        <v>0</v>
      </c>
      <c r="J20" s="43"/>
      <c r="K20" s="42">
        <f t="shared" si="0"/>
        <v>0</v>
      </c>
      <c r="L20" s="42">
        <f t="shared" si="1"/>
        <v>0</v>
      </c>
      <c r="M20" s="42">
        <f t="shared" si="2"/>
        <v>0</v>
      </c>
      <c r="N20" s="42">
        <f t="shared" si="3"/>
        <v>0</v>
      </c>
      <c r="O20" s="44"/>
    </row>
    <row r="21" spans="1:15" outlineLevel="2">
      <c r="A21" s="34">
        <v>17</v>
      </c>
      <c r="B21" s="40">
        <v>4</v>
      </c>
      <c r="C21" s="34" t="s">
        <v>74</v>
      </c>
      <c r="D21" s="65" t="s">
        <v>90</v>
      </c>
      <c r="E21" s="65" t="s">
        <v>91</v>
      </c>
      <c r="F21" s="34">
        <v>1</v>
      </c>
      <c r="G21" s="34" t="s">
        <v>66</v>
      </c>
      <c r="H21" s="34">
        <v>600</v>
      </c>
      <c r="I21" s="42">
        <v>0</v>
      </c>
      <c r="J21" s="43"/>
      <c r="K21" s="42">
        <f t="shared" si="0"/>
        <v>0</v>
      </c>
      <c r="L21" s="42">
        <f t="shared" si="1"/>
        <v>0</v>
      </c>
      <c r="M21" s="42">
        <f t="shared" si="2"/>
        <v>0</v>
      </c>
      <c r="N21" s="42">
        <f t="shared" si="3"/>
        <v>0</v>
      </c>
      <c r="O21" s="44"/>
    </row>
    <row r="22" spans="1:15" outlineLevel="2">
      <c r="A22" s="34">
        <v>18</v>
      </c>
      <c r="B22" s="40">
        <v>4</v>
      </c>
      <c r="C22" s="34" t="s">
        <v>74</v>
      </c>
      <c r="D22" s="65" t="s">
        <v>90</v>
      </c>
      <c r="E22" s="65" t="s">
        <v>92</v>
      </c>
      <c r="F22" s="34">
        <v>1</v>
      </c>
      <c r="G22" s="34" t="s">
        <v>66</v>
      </c>
      <c r="H22" s="34">
        <v>600</v>
      </c>
      <c r="I22" s="42">
        <v>0</v>
      </c>
      <c r="J22" s="43"/>
      <c r="K22" s="42">
        <f t="shared" si="0"/>
        <v>0</v>
      </c>
      <c r="L22" s="42">
        <f t="shared" si="1"/>
        <v>0</v>
      </c>
      <c r="M22" s="42">
        <f t="shared" si="2"/>
        <v>0</v>
      </c>
      <c r="N22" s="42">
        <f t="shared" si="3"/>
        <v>0</v>
      </c>
      <c r="O22" s="44"/>
    </row>
    <row r="23" spans="1:15" outlineLevel="2">
      <c r="A23" s="34">
        <v>19</v>
      </c>
      <c r="B23" s="40">
        <v>4</v>
      </c>
      <c r="C23" s="34" t="s">
        <v>74</v>
      </c>
      <c r="D23" s="65" t="s">
        <v>90</v>
      </c>
      <c r="E23" s="65" t="s">
        <v>93</v>
      </c>
      <c r="F23" s="34">
        <v>1</v>
      </c>
      <c r="G23" s="34" t="s">
        <v>66</v>
      </c>
      <c r="H23" s="34">
        <v>200</v>
      </c>
      <c r="I23" s="42">
        <v>0</v>
      </c>
      <c r="J23" s="43"/>
      <c r="K23" s="42">
        <f t="shared" si="0"/>
        <v>0</v>
      </c>
      <c r="L23" s="42">
        <f t="shared" si="1"/>
        <v>0</v>
      </c>
      <c r="M23" s="42">
        <f t="shared" si="2"/>
        <v>0</v>
      </c>
      <c r="N23" s="42">
        <f t="shared" si="3"/>
        <v>0</v>
      </c>
      <c r="O23" s="44"/>
    </row>
    <row r="24" spans="1:15" outlineLevel="2">
      <c r="A24" s="34">
        <v>20</v>
      </c>
      <c r="B24" s="40">
        <v>4</v>
      </c>
      <c r="C24" s="34" t="s">
        <v>74</v>
      </c>
      <c r="D24" s="65" t="s">
        <v>90</v>
      </c>
      <c r="E24" s="65" t="s">
        <v>94</v>
      </c>
      <c r="F24" s="34">
        <v>1</v>
      </c>
      <c r="G24" s="34" t="s">
        <v>66</v>
      </c>
      <c r="H24" s="34">
        <v>200</v>
      </c>
      <c r="I24" s="42">
        <v>0</v>
      </c>
      <c r="J24" s="43"/>
      <c r="K24" s="42">
        <f t="shared" si="0"/>
        <v>0</v>
      </c>
      <c r="L24" s="42">
        <f t="shared" si="1"/>
        <v>0</v>
      </c>
      <c r="M24" s="42">
        <f t="shared" si="2"/>
        <v>0</v>
      </c>
      <c r="N24" s="42">
        <f t="shared" si="3"/>
        <v>0</v>
      </c>
      <c r="O24" s="44"/>
    </row>
    <row r="25" spans="1:15" outlineLevel="2">
      <c r="A25" s="34">
        <v>21</v>
      </c>
      <c r="B25" s="40">
        <v>4</v>
      </c>
      <c r="C25" s="34" t="s">
        <v>74</v>
      </c>
      <c r="D25" s="65" t="s">
        <v>95</v>
      </c>
      <c r="E25" s="65" t="s">
        <v>96</v>
      </c>
      <c r="F25" s="34">
        <v>1</v>
      </c>
      <c r="G25" s="34" t="s">
        <v>66</v>
      </c>
      <c r="H25" s="34">
        <v>200</v>
      </c>
      <c r="I25" s="42">
        <v>0</v>
      </c>
      <c r="J25" s="43"/>
      <c r="K25" s="42">
        <f t="shared" si="0"/>
        <v>0</v>
      </c>
      <c r="L25" s="42">
        <f t="shared" si="1"/>
        <v>0</v>
      </c>
      <c r="M25" s="42">
        <f t="shared" si="2"/>
        <v>0</v>
      </c>
      <c r="N25" s="42">
        <f t="shared" si="3"/>
        <v>0</v>
      </c>
      <c r="O25" s="44"/>
    </row>
    <row r="26" spans="1:15" outlineLevel="2">
      <c r="A26" s="34">
        <v>22</v>
      </c>
      <c r="B26" s="40">
        <v>4</v>
      </c>
      <c r="C26" s="34" t="s">
        <v>74</v>
      </c>
      <c r="D26" s="65" t="s">
        <v>97</v>
      </c>
      <c r="E26" s="65" t="s">
        <v>96</v>
      </c>
      <c r="F26" s="34">
        <v>1</v>
      </c>
      <c r="G26" s="34" t="s">
        <v>66</v>
      </c>
      <c r="H26" s="34">
        <v>100</v>
      </c>
      <c r="I26" s="42">
        <v>0</v>
      </c>
      <c r="J26" s="43"/>
      <c r="K26" s="42">
        <f t="shared" si="0"/>
        <v>0</v>
      </c>
      <c r="L26" s="42">
        <f t="shared" si="1"/>
        <v>0</v>
      </c>
      <c r="M26" s="42">
        <f t="shared" si="2"/>
        <v>0</v>
      </c>
      <c r="N26" s="42">
        <f t="shared" si="3"/>
        <v>0</v>
      </c>
      <c r="O26" s="44"/>
    </row>
    <row r="27" spans="1:15" outlineLevel="2">
      <c r="A27" s="34">
        <v>23</v>
      </c>
      <c r="B27" s="40">
        <v>4</v>
      </c>
      <c r="C27" s="34" t="s">
        <v>74</v>
      </c>
      <c r="D27" s="65" t="s">
        <v>97</v>
      </c>
      <c r="E27" s="65" t="s">
        <v>91</v>
      </c>
      <c r="F27" s="34">
        <v>1</v>
      </c>
      <c r="G27" s="34" t="s">
        <v>66</v>
      </c>
      <c r="H27" s="34">
        <v>100</v>
      </c>
      <c r="I27" s="42">
        <v>0</v>
      </c>
      <c r="J27" s="43"/>
      <c r="K27" s="42">
        <f t="shared" si="0"/>
        <v>0</v>
      </c>
      <c r="L27" s="42">
        <f t="shared" si="1"/>
        <v>0</v>
      </c>
      <c r="M27" s="42">
        <f t="shared" si="2"/>
        <v>0</v>
      </c>
      <c r="N27" s="42">
        <f t="shared" si="3"/>
        <v>0</v>
      </c>
      <c r="O27" s="44"/>
    </row>
    <row r="28" spans="1:15" outlineLevel="2">
      <c r="A28" s="34">
        <v>24</v>
      </c>
      <c r="B28" s="40">
        <v>4</v>
      </c>
      <c r="C28" s="34" t="s">
        <v>74</v>
      </c>
      <c r="D28" s="65" t="s">
        <v>98</v>
      </c>
      <c r="E28" s="65" t="s">
        <v>99</v>
      </c>
      <c r="F28" s="34">
        <v>1</v>
      </c>
      <c r="G28" s="34" t="s">
        <v>66</v>
      </c>
      <c r="H28" s="34">
        <v>100</v>
      </c>
      <c r="I28" s="42">
        <v>0</v>
      </c>
      <c r="J28" s="43"/>
      <c r="K28" s="42">
        <f t="shared" si="0"/>
        <v>0</v>
      </c>
      <c r="L28" s="42">
        <f t="shared" si="1"/>
        <v>0</v>
      </c>
      <c r="M28" s="42">
        <f t="shared" si="2"/>
        <v>0</v>
      </c>
      <c r="N28" s="42">
        <f t="shared" si="3"/>
        <v>0</v>
      </c>
      <c r="O28" s="44"/>
    </row>
    <row r="29" spans="1:15" outlineLevel="2">
      <c r="A29" s="34">
        <v>25</v>
      </c>
      <c r="B29" s="40">
        <v>4</v>
      </c>
      <c r="C29" s="34" t="s">
        <v>74</v>
      </c>
      <c r="D29" s="65" t="s">
        <v>100</v>
      </c>
      <c r="E29" s="65" t="s">
        <v>96</v>
      </c>
      <c r="F29" s="34">
        <v>1</v>
      </c>
      <c r="G29" s="34" t="s">
        <v>66</v>
      </c>
      <c r="H29" s="34">
        <v>100</v>
      </c>
      <c r="I29" s="42">
        <v>0</v>
      </c>
      <c r="J29" s="43"/>
      <c r="K29" s="42">
        <f t="shared" si="0"/>
        <v>0</v>
      </c>
      <c r="L29" s="42">
        <f t="shared" si="1"/>
        <v>0</v>
      </c>
      <c r="M29" s="42">
        <f t="shared" si="2"/>
        <v>0</v>
      </c>
      <c r="N29" s="42">
        <f t="shared" si="3"/>
        <v>0</v>
      </c>
      <c r="O29" s="44"/>
    </row>
    <row r="30" spans="1:15" outlineLevel="2">
      <c r="A30" s="34">
        <v>26</v>
      </c>
      <c r="B30" s="40">
        <v>4</v>
      </c>
      <c r="C30" s="34" t="s">
        <v>74</v>
      </c>
      <c r="D30" s="65" t="s">
        <v>100</v>
      </c>
      <c r="E30" s="65" t="s">
        <v>91</v>
      </c>
      <c r="F30" s="34">
        <v>1</v>
      </c>
      <c r="G30" s="34" t="s">
        <v>66</v>
      </c>
      <c r="H30" s="34">
        <v>100</v>
      </c>
      <c r="I30" s="42">
        <v>0</v>
      </c>
      <c r="J30" s="43"/>
      <c r="K30" s="42">
        <f t="shared" si="0"/>
        <v>0</v>
      </c>
      <c r="L30" s="42">
        <f t="shared" si="1"/>
        <v>0</v>
      </c>
      <c r="M30" s="42">
        <f t="shared" si="2"/>
        <v>0</v>
      </c>
      <c r="N30" s="42">
        <f t="shared" si="3"/>
        <v>0</v>
      </c>
      <c r="O30" s="44"/>
    </row>
    <row r="31" spans="1:15" ht="116.25" outlineLevel="2">
      <c r="A31" s="34">
        <v>27</v>
      </c>
      <c r="B31" s="40">
        <v>4</v>
      </c>
      <c r="C31" s="34" t="s">
        <v>74</v>
      </c>
      <c r="D31" s="65" t="s">
        <v>101</v>
      </c>
      <c r="E31" s="65"/>
      <c r="F31" s="34">
        <v>1</v>
      </c>
      <c r="G31" s="34" t="s">
        <v>66</v>
      </c>
      <c r="H31" s="34">
        <v>89</v>
      </c>
      <c r="I31" s="42">
        <v>0</v>
      </c>
      <c r="J31" s="43"/>
      <c r="K31" s="42">
        <f t="shared" si="0"/>
        <v>0</v>
      </c>
      <c r="L31" s="42">
        <f t="shared" si="1"/>
        <v>0</v>
      </c>
      <c r="M31" s="42">
        <f t="shared" si="2"/>
        <v>0</v>
      </c>
      <c r="N31" s="42">
        <f t="shared" si="3"/>
        <v>0</v>
      </c>
      <c r="O31" s="44"/>
    </row>
    <row r="32" spans="1:15" outlineLevel="2">
      <c r="A32" s="34">
        <v>28</v>
      </c>
      <c r="B32" s="40">
        <v>4</v>
      </c>
      <c r="C32" s="34" t="s">
        <v>74</v>
      </c>
      <c r="D32" s="65" t="s">
        <v>102</v>
      </c>
      <c r="E32" s="65" t="s">
        <v>103</v>
      </c>
      <c r="F32" s="34">
        <v>1</v>
      </c>
      <c r="G32" s="34" t="s">
        <v>66</v>
      </c>
      <c r="H32" s="34">
        <v>500</v>
      </c>
      <c r="I32" s="42">
        <v>0</v>
      </c>
      <c r="J32" s="43"/>
      <c r="K32" s="42">
        <f t="shared" si="0"/>
        <v>0</v>
      </c>
      <c r="L32" s="42">
        <f t="shared" si="1"/>
        <v>0</v>
      </c>
      <c r="M32" s="42">
        <f t="shared" si="2"/>
        <v>0</v>
      </c>
      <c r="N32" s="42">
        <f t="shared" si="3"/>
        <v>0</v>
      </c>
      <c r="O32" s="44"/>
    </row>
    <row r="33" spans="1:15" outlineLevel="2">
      <c r="A33" s="34">
        <v>29</v>
      </c>
      <c r="B33" s="40">
        <v>4</v>
      </c>
      <c r="C33" s="34" t="s">
        <v>74</v>
      </c>
      <c r="D33" s="65" t="s">
        <v>104</v>
      </c>
      <c r="E33" s="65"/>
      <c r="F33" s="34">
        <v>1</v>
      </c>
      <c r="G33" s="34" t="s">
        <v>66</v>
      </c>
      <c r="H33" s="34">
        <v>60</v>
      </c>
      <c r="I33" s="42">
        <v>0</v>
      </c>
      <c r="J33" s="43"/>
      <c r="K33" s="42">
        <f t="shared" si="0"/>
        <v>0</v>
      </c>
      <c r="L33" s="42">
        <f t="shared" si="1"/>
        <v>0</v>
      </c>
      <c r="M33" s="42">
        <f t="shared" si="2"/>
        <v>0</v>
      </c>
      <c r="N33" s="42">
        <f t="shared" si="3"/>
        <v>0</v>
      </c>
      <c r="O33" s="44"/>
    </row>
    <row r="34" spans="1:15" outlineLevel="2">
      <c r="A34" s="34">
        <v>30</v>
      </c>
      <c r="B34" s="40">
        <v>4</v>
      </c>
      <c r="C34" s="34" t="s">
        <v>74</v>
      </c>
      <c r="D34" s="65" t="s">
        <v>105</v>
      </c>
      <c r="E34" s="65" t="s">
        <v>92</v>
      </c>
      <c r="F34" s="34">
        <v>1</v>
      </c>
      <c r="G34" s="34" t="s">
        <v>66</v>
      </c>
      <c r="H34" s="34">
        <v>300</v>
      </c>
      <c r="I34" s="42">
        <v>0</v>
      </c>
      <c r="J34" s="43"/>
      <c r="K34" s="42">
        <f t="shared" si="0"/>
        <v>0</v>
      </c>
      <c r="L34" s="42">
        <f t="shared" si="1"/>
        <v>0</v>
      </c>
      <c r="M34" s="42">
        <f t="shared" si="2"/>
        <v>0</v>
      </c>
      <c r="N34" s="42">
        <f t="shared" si="3"/>
        <v>0</v>
      </c>
      <c r="O34" s="44"/>
    </row>
    <row r="35" spans="1:15" outlineLevel="2">
      <c r="A35" s="34">
        <v>31</v>
      </c>
      <c r="B35" s="40">
        <v>4</v>
      </c>
      <c r="C35" s="34" t="s">
        <v>74</v>
      </c>
      <c r="D35" s="65" t="s">
        <v>106</v>
      </c>
      <c r="E35" s="65" t="s">
        <v>78</v>
      </c>
      <c r="F35" s="34">
        <v>1</v>
      </c>
      <c r="G35" s="34" t="s">
        <v>66</v>
      </c>
      <c r="H35" s="34">
        <v>300</v>
      </c>
      <c r="I35" s="42">
        <v>0</v>
      </c>
      <c r="J35" s="43"/>
      <c r="K35" s="42">
        <f t="shared" si="0"/>
        <v>0</v>
      </c>
      <c r="L35" s="42">
        <f t="shared" si="1"/>
        <v>0</v>
      </c>
      <c r="M35" s="42">
        <f t="shared" si="2"/>
        <v>0</v>
      </c>
      <c r="N35" s="42">
        <f t="shared" si="3"/>
        <v>0</v>
      </c>
      <c r="O35" s="44"/>
    </row>
    <row r="36" spans="1:15" outlineLevel="2">
      <c r="A36" s="34">
        <v>32</v>
      </c>
      <c r="B36" s="40">
        <v>4</v>
      </c>
      <c r="C36" s="34" t="s">
        <v>74</v>
      </c>
      <c r="D36" s="65" t="s">
        <v>107</v>
      </c>
      <c r="E36" s="65" t="s">
        <v>96</v>
      </c>
      <c r="F36" s="34">
        <v>1</v>
      </c>
      <c r="G36" s="34" t="s">
        <v>66</v>
      </c>
      <c r="H36" s="34">
        <v>900</v>
      </c>
      <c r="I36" s="42">
        <v>0</v>
      </c>
      <c r="J36" s="43"/>
      <c r="K36" s="42">
        <f t="shared" si="0"/>
        <v>0</v>
      </c>
      <c r="L36" s="42">
        <f t="shared" si="1"/>
        <v>0</v>
      </c>
      <c r="M36" s="42">
        <f t="shared" si="2"/>
        <v>0</v>
      </c>
      <c r="N36" s="42">
        <f t="shared" si="3"/>
        <v>0</v>
      </c>
      <c r="O36" s="44"/>
    </row>
    <row r="37" spans="1:15" outlineLevel="2">
      <c r="A37" s="34">
        <v>33</v>
      </c>
      <c r="B37" s="40">
        <v>4</v>
      </c>
      <c r="C37" s="34" t="s">
        <v>74</v>
      </c>
      <c r="D37" s="65" t="s">
        <v>108</v>
      </c>
      <c r="E37" s="65" t="s">
        <v>91</v>
      </c>
      <c r="F37" s="34">
        <v>1</v>
      </c>
      <c r="G37" s="34" t="s">
        <v>66</v>
      </c>
      <c r="H37" s="34">
        <v>300</v>
      </c>
      <c r="I37" s="42">
        <v>0</v>
      </c>
      <c r="J37" s="43"/>
      <c r="K37" s="42">
        <f t="shared" si="0"/>
        <v>0</v>
      </c>
      <c r="L37" s="42">
        <f t="shared" si="1"/>
        <v>0</v>
      </c>
      <c r="M37" s="42">
        <f t="shared" si="2"/>
        <v>0</v>
      </c>
      <c r="N37" s="42">
        <f t="shared" si="3"/>
        <v>0</v>
      </c>
      <c r="O37" s="44"/>
    </row>
    <row r="38" spans="1:15" outlineLevel="2">
      <c r="A38" s="34">
        <v>34</v>
      </c>
      <c r="B38" s="40">
        <v>4</v>
      </c>
      <c r="C38" s="34" t="s">
        <v>74</v>
      </c>
      <c r="D38" s="65" t="s">
        <v>109</v>
      </c>
      <c r="E38" s="65"/>
      <c r="F38" s="34">
        <v>1</v>
      </c>
      <c r="G38" s="34" t="s">
        <v>66</v>
      </c>
      <c r="H38" s="34">
        <v>60</v>
      </c>
      <c r="I38" s="42">
        <v>0</v>
      </c>
      <c r="J38" s="43"/>
      <c r="K38" s="42">
        <f t="shared" si="0"/>
        <v>0</v>
      </c>
      <c r="L38" s="42">
        <f t="shared" si="1"/>
        <v>0</v>
      </c>
      <c r="M38" s="42">
        <f t="shared" si="2"/>
        <v>0</v>
      </c>
      <c r="N38" s="42">
        <f t="shared" si="3"/>
        <v>0</v>
      </c>
      <c r="O38" s="44"/>
    </row>
    <row r="39" spans="1:15" ht="81.400000000000006" outlineLevel="2">
      <c r="A39" s="34">
        <v>35</v>
      </c>
      <c r="B39" s="40">
        <v>4</v>
      </c>
      <c r="C39" s="34" t="s">
        <v>74</v>
      </c>
      <c r="D39" s="65" t="s">
        <v>110</v>
      </c>
      <c r="E39" s="65"/>
      <c r="F39" s="34">
        <v>1</v>
      </c>
      <c r="G39" s="34" t="s">
        <v>66</v>
      </c>
      <c r="H39" s="34">
        <v>200</v>
      </c>
      <c r="I39" s="42">
        <v>0</v>
      </c>
      <c r="J39" s="43"/>
      <c r="K39" s="42">
        <f t="shared" si="0"/>
        <v>0</v>
      </c>
      <c r="L39" s="42">
        <f t="shared" si="1"/>
        <v>0</v>
      </c>
      <c r="M39" s="42">
        <f t="shared" si="2"/>
        <v>0</v>
      </c>
      <c r="N39" s="42">
        <f t="shared" si="3"/>
        <v>0</v>
      </c>
      <c r="O39" s="44"/>
    </row>
    <row r="40" spans="1:15" ht="23.25" outlineLevel="2">
      <c r="A40" s="34">
        <v>36</v>
      </c>
      <c r="B40" s="40">
        <v>4</v>
      </c>
      <c r="C40" s="34" t="s">
        <v>74</v>
      </c>
      <c r="D40" s="65" t="s">
        <v>111</v>
      </c>
      <c r="E40" s="65" t="s">
        <v>112</v>
      </c>
      <c r="F40" s="34">
        <v>1</v>
      </c>
      <c r="G40" s="34" t="s">
        <v>66</v>
      </c>
      <c r="H40" s="34">
        <v>500</v>
      </c>
      <c r="I40" s="42">
        <v>0</v>
      </c>
      <c r="J40" s="43"/>
      <c r="K40" s="42">
        <f t="shared" si="0"/>
        <v>0</v>
      </c>
      <c r="L40" s="42">
        <f t="shared" si="1"/>
        <v>0</v>
      </c>
      <c r="M40" s="42">
        <f t="shared" si="2"/>
        <v>0</v>
      </c>
      <c r="N40" s="42">
        <f t="shared" si="3"/>
        <v>0</v>
      </c>
      <c r="O40" s="44"/>
    </row>
    <row r="41" spans="1:15" outlineLevel="2">
      <c r="A41" s="34">
        <v>37</v>
      </c>
      <c r="B41" s="40">
        <v>4</v>
      </c>
      <c r="C41" s="34" t="s">
        <v>74</v>
      </c>
      <c r="D41" s="65" t="s">
        <v>113</v>
      </c>
      <c r="E41" s="65" t="s">
        <v>114</v>
      </c>
      <c r="F41" s="34">
        <v>1</v>
      </c>
      <c r="G41" s="34" t="s">
        <v>66</v>
      </c>
      <c r="H41" s="34">
        <v>1200</v>
      </c>
      <c r="I41" s="42">
        <v>0</v>
      </c>
      <c r="J41" s="43"/>
      <c r="K41" s="42">
        <f t="shared" si="0"/>
        <v>0</v>
      </c>
      <c r="L41" s="42">
        <f t="shared" si="1"/>
        <v>0</v>
      </c>
      <c r="M41" s="42">
        <f t="shared" si="2"/>
        <v>0</v>
      </c>
      <c r="N41" s="42">
        <f t="shared" si="3"/>
        <v>0</v>
      </c>
      <c r="O41" s="44"/>
    </row>
    <row r="42" spans="1:15" outlineLevel="2">
      <c r="A42" s="34">
        <v>38</v>
      </c>
      <c r="B42" s="40">
        <v>4</v>
      </c>
      <c r="C42" s="34" t="s">
        <v>74</v>
      </c>
      <c r="D42" s="65" t="s">
        <v>115</v>
      </c>
      <c r="E42" s="65" t="s">
        <v>116</v>
      </c>
      <c r="F42" s="34">
        <v>1</v>
      </c>
      <c r="G42" s="34" t="s">
        <v>66</v>
      </c>
      <c r="H42" s="34">
        <v>300</v>
      </c>
      <c r="I42" s="42">
        <v>0</v>
      </c>
      <c r="J42" s="43"/>
      <c r="K42" s="42">
        <f t="shared" si="0"/>
        <v>0</v>
      </c>
      <c r="L42" s="42">
        <f t="shared" si="1"/>
        <v>0</v>
      </c>
      <c r="M42" s="42">
        <f t="shared" si="2"/>
        <v>0</v>
      </c>
      <c r="N42" s="42">
        <f t="shared" si="3"/>
        <v>0</v>
      </c>
      <c r="O42" s="44"/>
    </row>
    <row r="43" spans="1:15" ht="81.400000000000006" outlineLevel="2">
      <c r="A43" s="34">
        <v>39</v>
      </c>
      <c r="B43" s="40">
        <v>4</v>
      </c>
      <c r="C43" s="34" t="s">
        <v>74</v>
      </c>
      <c r="D43" s="65" t="s">
        <v>117</v>
      </c>
      <c r="E43" s="65"/>
      <c r="F43" s="34">
        <v>1</v>
      </c>
      <c r="G43" s="34" t="s">
        <v>66</v>
      </c>
      <c r="H43" s="34">
        <v>300</v>
      </c>
      <c r="I43" s="42">
        <v>0</v>
      </c>
      <c r="J43" s="43"/>
      <c r="K43" s="42">
        <f t="shared" si="0"/>
        <v>0</v>
      </c>
      <c r="L43" s="42">
        <f t="shared" si="1"/>
        <v>0</v>
      </c>
      <c r="M43" s="42">
        <f t="shared" si="2"/>
        <v>0</v>
      </c>
      <c r="N43" s="42">
        <f t="shared" si="3"/>
        <v>0</v>
      </c>
      <c r="O43" s="44"/>
    </row>
    <row r="44" spans="1:15" ht="104.65" outlineLevel="2">
      <c r="A44" s="34">
        <v>40</v>
      </c>
      <c r="B44" s="40">
        <v>4</v>
      </c>
      <c r="C44" s="34" t="s">
        <v>74</v>
      </c>
      <c r="D44" s="65" t="s">
        <v>118</v>
      </c>
      <c r="E44" s="65"/>
      <c r="F44" s="34">
        <v>1</v>
      </c>
      <c r="G44" s="34" t="s">
        <v>66</v>
      </c>
      <c r="H44" s="34">
        <v>200</v>
      </c>
      <c r="I44" s="42">
        <v>0</v>
      </c>
      <c r="J44" s="43"/>
      <c r="K44" s="42">
        <f t="shared" si="0"/>
        <v>0</v>
      </c>
      <c r="L44" s="42">
        <f t="shared" si="1"/>
        <v>0</v>
      </c>
      <c r="M44" s="42">
        <f t="shared" si="2"/>
        <v>0</v>
      </c>
      <c r="N44" s="42">
        <f t="shared" si="3"/>
        <v>0</v>
      </c>
      <c r="O44" s="44"/>
    </row>
    <row r="45" spans="1:15" ht="23.25" outlineLevel="2">
      <c r="A45" s="34">
        <v>41</v>
      </c>
      <c r="B45" s="40">
        <v>4</v>
      </c>
      <c r="C45" s="34" t="s">
        <v>74</v>
      </c>
      <c r="D45" s="65" t="s">
        <v>119</v>
      </c>
      <c r="E45" s="65" t="s">
        <v>120</v>
      </c>
      <c r="F45" s="34">
        <v>1</v>
      </c>
      <c r="G45" s="34" t="s">
        <v>66</v>
      </c>
      <c r="H45" s="34">
        <v>1500</v>
      </c>
      <c r="I45" s="42">
        <v>0</v>
      </c>
      <c r="J45" s="43"/>
      <c r="K45" s="42">
        <f t="shared" si="0"/>
        <v>0</v>
      </c>
      <c r="L45" s="42">
        <f t="shared" si="1"/>
        <v>0</v>
      </c>
      <c r="M45" s="42">
        <f t="shared" si="2"/>
        <v>0</v>
      </c>
      <c r="N45" s="42">
        <f t="shared" si="3"/>
        <v>0</v>
      </c>
      <c r="O45" s="44"/>
    </row>
    <row r="46" spans="1:15" outlineLevel="2">
      <c r="A46" s="34">
        <v>42</v>
      </c>
      <c r="B46" s="40">
        <v>4</v>
      </c>
      <c r="C46" s="34" t="s">
        <v>74</v>
      </c>
      <c r="D46" s="65" t="s">
        <v>121</v>
      </c>
      <c r="E46" s="65" t="s">
        <v>91</v>
      </c>
      <c r="F46" s="34">
        <v>1</v>
      </c>
      <c r="G46" s="34" t="s">
        <v>66</v>
      </c>
      <c r="H46" s="34">
        <v>600</v>
      </c>
      <c r="I46" s="42">
        <v>0</v>
      </c>
      <c r="J46" s="43"/>
      <c r="K46" s="42">
        <f t="shared" si="0"/>
        <v>0</v>
      </c>
      <c r="L46" s="42">
        <f t="shared" si="1"/>
        <v>0</v>
      </c>
      <c r="M46" s="42">
        <f t="shared" si="2"/>
        <v>0</v>
      </c>
      <c r="N46" s="42">
        <f t="shared" si="3"/>
        <v>0</v>
      </c>
      <c r="O46" s="44"/>
    </row>
    <row r="47" spans="1:15" outlineLevel="2">
      <c r="A47" s="34">
        <v>43</v>
      </c>
      <c r="B47" s="40">
        <v>4</v>
      </c>
      <c r="C47" s="34" t="s">
        <v>74</v>
      </c>
      <c r="D47" s="65" t="s">
        <v>121</v>
      </c>
      <c r="E47" s="65" t="s">
        <v>93</v>
      </c>
      <c r="F47" s="34">
        <v>1</v>
      </c>
      <c r="G47" s="34" t="s">
        <v>66</v>
      </c>
      <c r="H47" s="34">
        <v>300</v>
      </c>
      <c r="I47" s="42">
        <v>0</v>
      </c>
      <c r="J47" s="43"/>
      <c r="K47" s="42">
        <f t="shared" si="0"/>
        <v>0</v>
      </c>
      <c r="L47" s="42">
        <f t="shared" si="1"/>
        <v>0</v>
      </c>
      <c r="M47" s="42">
        <f t="shared" si="2"/>
        <v>0</v>
      </c>
      <c r="N47" s="42">
        <f t="shared" si="3"/>
        <v>0</v>
      </c>
      <c r="O47" s="44"/>
    </row>
    <row r="48" spans="1:15" outlineLevel="2">
      <c r="A48" s="34">
        <v>44</v>
      </c>
      <c r="B48" s="40">
        <v>4</v>
      </c>
      <c r="C48" s="34" t="s">
        <v>74</v>
      </c>
      <c r="D48" s="65" t="s">
        <v>121</v>
      </c>
      <c r="E48" s="65" t="s">
        <v>122</v>
      </c>
      <c r="F48" s="34">
        <v>1</v>
      </c>
      <c r="G48" s="34" t="s">
        <v>66</v>
      </c>
      <c r="H48" s="34">
        <v>600</v>
      </c>
      <c r="I48" s="42">
        <v>0</v>
      </c>
      <c r="J48" s="43"/>
      <c r="K48" s="42">
        <f t="shared" si="0"/>
        <v>0</v>
      </c>
      <c r="L48" s="42">
        <f t="shared" si="1"/>
        <v>0</v>
      </c>
      <c r="M48" s="42">
        <f t="shared" si="2"/>
        <v>0</v>
      </c>
      <c r="N48" s="42">
        <f t="shared" si="3"/>
        <v>0</v>
      </c>
      <c r="O48" s="44"/>
    </row>
    <row r="49" spans="1:15" outlineLevel="2">
      <c r="A49" s="34">
        <v>45</v>
      </c>
      <c r="B49" s="40">
        <v>4</v>
      </c>
      <c r="C49" s="34" t="s">
        <v>74</v>
      </c>
      <c r="D49" s="65" t="s">
        <v>123</v>
      </c>
      <c r="E49" s="65" t="s">
        <v>92</v>
      </c>
      <c r="F49" s="34">
        <v>1</v>
      </c>
      <c r="G49" s="34" t="s">
        <v>66</v>
      </c>
      <c r="H49" s="34">
        <v>400</v>
      </c>
      <c r="I49" s="42">
        <v>0</v>
      </c>
      <c r="J49" s="43"/>
      <c r="K49" s="42">
        <f t="shared" si="0"/>
        <v>0</v>
      </c>
      <c r="L49" s="42">
        <f t="shared" si="1"/>
        <v>0</v>
      </c>
      <c r="M49" s="42">
        <f t="shared" si="2"/>
        <v>0</v>
      </c>
      <c r="N49" s="42">
        <f t="shared" si="3"/>
        <v>0</v>
      </c>
      <c r="O49" s="44"/>
    </row>
    <row r="50" spans="1:15" s="35" customFormat="1" ht="21.75" customHeight="1" outlineLevel="1">
      <c r="A50" s="40"/>
      <c r="B50" s="40" t="s">
        <v>669</v>
      </c>
      <c r="C50" s="40"/>
      <c r="D50" s="67"/>
      <c r="E50" s="67"/>
      <c r="F50" s="40"/>
      <c r="G50" s="40"/>
      <c r="H50" s="40"/>
      <c r="I50" s="48"/>
      <c r="J50" s="49"/>
      <c r="K50" s="48"/>
      <c r="L50" s="48">
        <f>SUBTOTAL(9,L10:L49)</f>
        <v>0</v>
      </c>
      <c r="M50" s="48">
        <f>SUBTOTAL(9,M10:M49)</f>
        <v>0</v>
      </c>
      <c r="N50" s="48">
        <f>SUBTOTAL(9,N10:N49)</f>
        <v>0</v>
      </c>
      <c r="O50" s="46"/>
    </row>
    <row r="51" spans="1:15" ht="23.25" outlineLevel="2">
      <c r="A51" s="34">
        <v>46</v>
      </c>
      <c r="B51" s="40">
        <v>5</v>
      </c>
      <c r="C51" s="34" t="s">
        <v>124</v>
      </c>
      <c r="D51" s="65" t="s">
        <v>125</v>
      </c>
      <c r="E51" s="65"/>
      <c r="F51" s="34" t="s">
        <v>126</v>
      </c>
      <c r="G51" s="34" t="s">
        <v>127</v>
      </c>
      <c r="H51" s="34">
        <v>30</v>
      </c>
      <c r="I51" s="42">
        <v>0</v>
      </c>
      <c r="J51" s="43"/>
      <c r="K51" s="42">
        <f t="shared" ref="K51:K57" si="4">(I51*J51)+I51</f>
        <v>0</v>
      </c>
      <c r="L51" s="42">
        <f t="shared" ref="L51:L57" si="5">ROUND(H51*I51,2)</f>
        <v>0</v>
      </c>
      <c r="M51" s="42">
        <f t="shared" ref="M51:M57" si="6">ROUND(L51*J51,2)</f>
        <v>0</v>
      </c>
      <c r="N51" s="42">
        <f t="shared" ref="N51:N57" si="7">ROUND(L51*J51+L51,2)</f>
        <v>0</v>
      </c>
      <c r="O51" s="44"/>
    </row>
    <row r="52" spans="1:15" outlineLevel="2">
      <c r="A52" s="34">
        <v>47</v>
      </c>
      <c r="B52" s="40">
        <v>5</v>
      </c>
      <c r="C52" s="34" t="s">
        <v>124</v>
      </c>
      <c r="D52" s="65" t="s">
        <v>128</v>
      </c>
      <c r="E52" s="65"/>
      <c r="F52" s="34" t="s">
        <v>129</v>
      </c>
      <c r="G52" s="34" t="s">
        <v>127</v>
      </c>
      <c r="H52" s="34">
        <v>2000</v>
      </c>
      <c r="I52" s="42">
        <v>0</v>
      </c>
      <c r="J52" s="43"/>
      <c r="K52" s="42">
        <f t="shared" si="4"/>
        <v>0</v>
      </c>
      <c r="L52" s="42">
        <f t="shared" si="5"/>
        <v>0</v>
      </c>
      <c r="M52" s="42">
        <f t="shared" si="6"/>
        <v>0</v>
      </c>
      <c r="N52" s="42">
        <f t="shared" si="7"/>
        <v>0</v>
      </c>
      <c r="O52" s="44"/>
    </row>
    <row r="53" spans="1:15" outlineLevel="2">
      <c r="A53" s="34">
        <v>48</v>
      </c>
      <c r="B53" s="40">
        <v>5</v>
      </c>
      <c r="C53" s="34" t="s">
        <v>124</v>
      </c>
      <c r="D53" s="65" t="s">
        <v>130</v>
      </c>
      <c r="E53" s="65"/>
      <c r="F53" s="34" t="s">
        <v>129</v>
      </c>
      <c r="G53" s="34" t="s">
        <v>127</v>
      </c>
      <c r="H53" s="34">
        <v>10</v>
      </c>
      <c r="I53" s="42">
        <v>0</v>
      </c>
      <c r="J53" s="43"/>
      <c r="K53" s="42">
        <f t="shared" si="4"/>
        <v>0</v>
      </c>
      <c r="L53" s="42">
        <f t="shared" si="5"/>
        <v>0</v>
      </c>
      <c r="M53" s="42">
        <f t="shared" si="6"/>
        <v>0</v>
      </c>
      <c r="N53" s="42">
        <f t="shared" si="7"/>
        <v>0</v>
      </c>
      <c r="O53" s="44"/>
    </row>
    <row r="54" spans="1:15" outlineLevel="2">
      <c r="A54" s="34">
        <v>49</v>
      </c>
      <c r="B54" s="40">
        <v>5</v>
      </c>
      <c r="C54" s="34" t="s">
        <v>124</v>
      </c>
      <c r="D54" s="65" t="s">
        <v>131</v>
      </c>
      <c r="E54" s="65"/>
      <c r="F54" s="34" t="s">
        <v>129</v>
      </c>
      <c r="G54" s="34" t="s">
        <v>127</v>
      </c>
      <c r="H54" s="34">
        <v>60</v>
      </c>
      <c r="I54" s="42">
        <v>0</v>
      </c>
      <c r="J54" s="43"/>
      <c r="K54" s="42">
        <f t="shared" si="4"/>
        <v>0</v>
      </c>
      <c r="L54" s="42">
        <f t="shared" si="5"/>
        <v>0</v>
      </c>
      <c r="M54" s="42">
        <f t="shared" si="6"/>
        <v>0</v>
      </c>
      <c r="N54" s="42">
        <f t="shared" si="7"/>
        <v>0</v>
      </c>
      <c r="O54" s="44"/>
    </row>
    <row r="55" spans="1:15" outlineLevel="2">
      <c r="A55" s="34">
        <v>50</v>
      </c>
      <c r="B55" s="40">
        <v>5</v>
      </c>
      <c r="C55" s="34" t="s">
        <v>124</v>
      </c>
      <c r="D55" s="65" t="s">
        <v>132</v>
      </c>
      <c r="E55" s="65" t="s">
        <v>133</v>
      </c>
      <c r="F55" s="34">
        <v>1</v>
      </c>
      <c r="G55" s="34" t="s">
        <v>66</v>
      </c>
      <c r="H55" s="34">
        <v>10</v>
      </c>
      <c r="I55" s="42">
        <v>0</v>
      </c>
      <c r="J55" s="43"/>
      <c r="K55" s="42">
        <f t="shared" si="4"/>
        <v>0</v>
      </c>
      <c r="L55" s="42">
        <f t="shared" si="5"/>
        <v>0</v>
      </c>
      <c r="M55" s="42">
        <f t="shared" si="6"/>
        <v>0</v>
      </c>
      <c r="N55" s="42">
        <f t="shared" si="7"/>
        <v>0</v>
      </c>
      <c r="O55" s="44"/>
    </row>
    <row r="56" spans="1:15" outlineLevel="2">
      <c r="A56" s="34">
        <v>51</v>
      </c>
      <c r="B56" s="40">
        <v>5</v>
      </c>
      <c r="C56" s="34" t="s">
        <v>124</v>
      </c>
      <c r="D56" s="65" t="s">
        <v>134</v>
      </c>
      <c r="E56" s="65" t="s">
        <v>135</v>
      </c>
      <c r="F56" s="34">
        <v>1</v>
      </c>
      <c r="G56" s="34" t="s">
        <v>66</v>
      </c>
      <c r="H56" s="34">
        <v>60</v>
      </c>
      <c r="I56" s="42">
        <v>0</v>
      </c>
      <c r="J56" s="43"/>
      <c r="K56" s="42">
        <f t="shared" si="4"/>
        <v>0</v>
      </c>
      <c r="L56" s="42">
        <f t="shared" si="5"/>
        <v>0</v>
      </c>
      <c r="M56" s="42">
        <f t="shared" si="6"/>
        <v>0</v>
      </c>
      <c r="N56" s="42">
        <f t="shared" si="7"/>
        <v>0</v>
      </c>
      <c r="O56" s="44"/>
    </row>
    <row r="57" spans="1:15" outlineLevel="2">
      <c r="A57" s="34">
        <v>52</v>
      </c>
      <c r="B57" s="40">
        <v>5</v>
      </c>
      <c r="C57" s="34" t="s">
        <v>124</v>
      </c>
      <c r="D57" s="65" t="s">
        <v>136</v>
      </c>
      <c r="E57" s="65" t="s">
        <v>137</v>
      </c>
      <c r="F57" s="34">
        <v>1</v>
      </c>
      <c r="G57" s="34" t="s">
        <v>66</v>
      </c>
      <c r="H57" s="34">
        <v>240</v>
      </c>
      <c r="I57" s="42">
        <v>0</v>
      </c>
      <c r="J57" s="43"/>
      <c r="K57" s="42">
        <f t="shared" si="4"/>
        <v>0</v>
      </c>
      <c r="L57" s="42">
        <f t="shared" si="5"/>
        <v>0</v>
      </c>
      <c r="M57" s="42">
        <f t="shared" si="6"/>
        <v>0</v>
      </c>
      <c r="N57" s="42">
        <f t="shared" si="7"/>
        <v>0</v>
      </c>
      <c r="O57" s="44"/>
    </row>
    <row r="58" spans="1:15" s="35" customFormat="1" ht="21.75" customHeight="1" outlineLevel="1">
      <c r="A58" s="40"/>
      <c r="B58" s="40" t="s">
        <v>670</v>
      </c>
      <c r="C58" s="40"/>
      <c r="D58" s="67"/>
      <c r="E58" s="67"/>
      <c r="F58" s="40"/>
      <c r="G58" s="40"/>
      <c r="H58" s="40"/>
      <c r="I58" s="48"/>
      <c r="J58" s="49"/>
      <c r="K58" s="48"/>
      <c r="L58" s="48">
        <f>SUBTOTAL(9,L51:L57)</f>
        <v>0</v>
      </c>
      <c r="M58" s="48">
        <f>SUBTOTAL(9,M51:M57)</f>
        <v>0</v>
      </c>
      <c r="N58" s="48">
        <f>SUBTOTAL(9,N51:N57)</f>
        <v>0</v>
      </c>
      <c r="O58" s="46"/>
    </row>
    <row r="59" spans="1:15" ht="34.9" outlineLevel="2">
      <c r="A59" s="34">
        <v>53</v>
      </c>
      <c r="B59" s="40">
        <v>6</v>
      </c>
      <c r="C59" s="34" t="s">
        <v>138</v>
      </c>
      <c r="D59" s="65" t="s">
        <v>139</v>
      </c>
      <c r="E59" s="65" t="s">
        <v>140</v>
      </c>
      <c r="F59" s="34">
        <v>1</v>
      </c>
      <c r="G59" s="34" t="s">
        <v>66</v>
      </c>
      <c r="H59" s="34">
        <v>120</v>
      </c>
      <c r="I59" s="42">
        <v>0</v>
      </c>
      <c r="J59" s="43"/>
      <c r="K59" s="42">
        <f>(I59*J59)+I59</f>
        <v>0</v>
      </c>
      <c r="L59" s="42">
        <f>ROUND(H59*I59,2)</f>
        <v>0</v>
      </c>
      <c r="M59" s="42">
        <f>ROUND(L59*J59,2)</f>
        <v>0</v>
      </c>
      <c r="N59" s="42">
        <f>ROUND(L59*J59+L59,2)</f>
        <v>0</v>
      </c>
      <c r="O59" s="44"/>
    </row>
    <row r="60" spans="1:15" s="35" customFormat="1" ht="21.75" customHeight="1" outlineLevel="1">
      <c r="A60" s="40"/>
      <c r="B60" s="40" t="s">
        <v>671</v>
      </c>
      <c r="C60" s="40"/>
      <c r="D60" s="67"/>
      <c r="E60" s="67"/>
      <c r="F60" s="40"/>
      <c r="G60" s="40"/>
      <c r="H60" s="40"/>
      <c r="I60" s="48"/>
      <c r="J60" s="49"/>
      <c r="K60" s="48"/>
      <c r="L60" s="48">
        <f>SUBTOTAL(9,L59:L59)</f>
        <v>0</v>
      </c>
      <c r="M60" s="48">
        <f>SUBTOTAL(9,M59:M59)</f>
        <v>0</v>
      </c>
      <c r="N60" s="48">
        <f>SUBTOTAL(9,N59:N59)</f>
        <v>0</v>
      </c>
      <c r="O60" s="46"/>
    </row>
    <row r="61" spans="1:15" outlineLevel="2">
      <c r="A61" s="34">
        <v>54</v>
      </c>
      <c r="B61" s="40">
        <v>7</v>
      </c>
      <c r="C61" s="34" t="s">
        <v>141</v>
      </c>
      <c r="D61" s="65" t="s">
        <v>142</v>
      </c>
      <c r="E61" s="65"/>
      <c r="F61" s="34">
        <v>1</v>
      </c>
      <c r="G61" s="34" t="s">
        <v>66</v>
      </c>
      <c r="H61" s="34">
        <v>50</v>
      </c>
      <c r="I61" s="42">
        <v>0</v>
      </c>
      <c r="J61" s="43"/>
      <c r="K61" s="42">
        <f>(I61*J61)+I61</f>
        <v>0</v>
      </c>
      <c r="L61" s="42">
        <f>ROUND(H61*I61,2)</f>
        <v>0</v>
      </c>
      <c r="M61" s="42">
        <f>ROUND(L61*J61,2)</f>
        <v>0</v>
      </c>
      <c r="N61" s="42">
        <f>ROUND(L61*J61+L61,2)</f>
        <v>0</v>
      </c>
      <c r="O61" s="44"/>
    </row>
    <row r="62" spans="1:15" s="35" customFormat="1" ht="21.75" customHeight="1" outlineLevel="1">
      <c r="A62" s="40"/>
      <c r="B62" s="40" t="s">
        <v>672</v>
      </c>
      <c r="C62" s="40"/>
      <c r="D62" s="67"/>
      <c r="E62" s="67"/>
      <c r="F62" s="40"/>
      <c r="G62" s="40"/>
      <c r="H62" s="40"/>
      <c r="I62" s="48"/>
      <c r="J62" s="49"/>
      <c r="K62" s="48"/>
      <c r="L62" s="48">
        <f>SUBTOTAL(9,L61:L61)</f>
        <v>0</v>
      </c>
      <c r="M62" s="48">
        <f>SUBTOTAL(9,M61:M61)</f>
        <v>0</v>
      </c>
      <c r="N62" s="48">
        <f>SUBTOTAL(9,N61:N61)</f>
        <v>0</v>
      </c>
      <c r="O62" s="46"/>
    </row>
    <row r="63" spans="1:15" ht="76.5" customHeight="1" outlineLevel="2">
      <c r="A63" s="34">
        <v>55</v>
      </c>
      <c r="B63" s="40">
        <v>8</v>
      </c>
      <c r="C63" s="34" t="s">
        <v>143</v>
      </c>
      <c r="D63" s="65" t="s">
        <v>144</v>
      </c>
      <c r="E63" s="65" t="s">
        <v>145</v>
      </c>
      <c r="F63" s="34">
        <v>1</v>
      </c>
      <c r="G63" s="34" t="s">
        <v>66</v>
      </c>
      <c r="H63" s="34">
        <v>3000</v>
      </c>
      <c r="I63" s="42">
        <v>0</v>
      </c>
      <c r="J63" s="43"/>
      <c r="K63" s="42">
        <f>(I63*J63)+I63</f>
        <v>0</v>
      </c>
      <c r="L63" s="42">
        <f>ROUND(H63*I63,2)</f>
        <v>0</v>
      </c>
      <c r="M63" s="42">
        <f>ROUND(L63*J63,2)</f>
        <v>0</v>
      </c>
      <c r="N63" s="42">
        <f>ROUND(L63*J63+L63,2)</f>
        <v>0</v>
      </c>
      <c r="O63" s="44"/>
    </row>
    <row r="64" spans="1:15" s="35" customFormat="1" ht="21.75" customHeight="1" outlineLevel="1">
      <c r="A64" s="40"/>
      <c r="B64" s="40" t="s">
        <v>673</v>
      </c>
      <c r="C64" s="40"/>
      <c r="D64" s="67"/>
      <c r="E64" s="67"/>
      <c r="F64" s="40"/>
      <c r="G64" s="40"/>
      <c r="H64" s="40"/>
      <c r="I64" s="48"/>
      <c r="J64" s="49"/>
      <c r="K64" s="48"/>
      <c r="L64" s="48">
        <f>SUBTOTAL(9,L63:L63)</f>
        <v>0</v>
      </c>
      <c r="M64" s="48">
        <f>SUBTOTAL(9,M63:M63)</f>
        <v>0</v>
      </c>
      <c r="N64" s="48">
        <f>SUBTOTAL(9,N63:N63)</f>
        <v>0</v>
      </c>
      <c r="O64" s="46"/>
    </row>
    <row r="65" spans="1:15" ht="50.25" customHeight="1" outlineLevel="2">
      <c r="A65" s="34">
        <v>56</v>
      </c>
      <c r="B65" s="40">
        <v>9</v>
      </c>
      <c r="C65" s="34" t="s">
        <v>146</v>
      </c>
      <c r="D65" s="65" t="s">
        <v>147</v>
      </c>
      <c r="E65" s="65" t="s">
        <v>148</v>
      </c>
      <c r="F65" s="34">
        <v>1</v>
      </c>
      <c r="G65" s="34" t="s">
        <v>66</v>
      </c>
      <c r="H65" s="34">
        <v>90</v>
      </c>
      <c r="I65" s="42">
        <v>0</v>
      </c>
      <c r="J65" s="43"/>
      <c r="K65" s="42">
        <f>(I65*J65)+I65</f>
        <v>0</v>
      </c>
      <c r="L65" s="42">
        <f>ROUND(H65*I65,2)</f>
        <v>0</v>
      </c>
      <c r="M65" s="42">
        <f>ROUND(L65*J65,2)</f>
        <v>0</v>
      </c>
      <c r="N65" s="42">
        <f>ROUND(L65*J65+L65,2)</f>
        <v>0</v>
      </c>
      <c r="O65" s="44"/>
    </row>
    <row r="66" spans="1:15" ht="51.75" customHeight="1" outlineLevel="2">
      <c r="A66" s="34">
        <v>57</v>
      </c>
      <c r="B66" s="40">
        <v>9</v>
      </c>
      <c r="C66" s="34" t="s">
        <v>146</v>
      </c>
      <c r="D66" s="65" t="s">
        <v>149</v>
      </c>
      <c r="E66" s="65" t="s">
        <v>150</v>
      </c>
      <c r="F66" s="34">
        <v>1</v>
      </c>
      <c r="G66" s="34" t="s">
        <v>66</v>
      </c>
      <c r="H66" s="34">
        <v>30</v>
      </c>
      <c r="I66" s="42">
        <v>0</v>
      </c>
      <c r="J66" s="43"/>
      <c r="K66" s="42">
        <f>(I66*J66)+I66</f>
        <v>0</v>
      </c>
      <c r="L66" s="42">
        <f>ROUND(H66*I66,2)</f>
        <v>0</v>
      </c>
      <c r="M66" s="42">
        <f>ROUND(L66*J66,2)</f>
        <v>0</v>
      </c>
      <c r="N66" s="42">
        <f>ROUND(L66*J66+L66,2)</f>
        <v>0</v>
      </c>
      <c r="O66" s="44"/>
    </row>
    <row r="67" spans="1:15" s="35" customFormat="1" ht="21.75" customHeight="1" outlineLevel="1">
      <c r="A67" s="40"/>
      <c r="B67" s="40" t="s">
        <v>674</v>
      </c>
      <c r="C67" s="40"/>
      <c r="D67" s="67"/>
      <c r="E67" s="67"/>
      <c r="F67" s="40"/>
      <c r="G67" s="40"/>
      <c r="H67" s="40"/>
      <c r="I67" s="48"/>
      <c r="J67" s="49"/>
      <c r="K67" s="48"/>
      <c r="L67" s="48">
        <f>SUBTOTAL(9,L65:L66)</f>
        <v>0</v>
      </c>
      <c r="M67" s="48">
        <f>SUBTOTAL(9,M65:M66)</f>
        <v>0</v>
      </c>
      <c r="N67" s="48">
        <f>SUBTOTAL(9,N65:N66)</f>
        <v>0</v>
      </c>
      <c r="O67" s="46"/>
    </row>
    <row r="68" spans="1:15" ht="122.25" customHeight="1" outlineLevel="2">
      <c r="A68" s="34">
        <v>58</v>
      </c>
      <c r="B68" s="40">
        <v>10</v>
      </c>
      <c r="C68" s="34" t="s">
        <v>151</v>
      </c>
      <c r="D68" s="65" t="s">
        <v>152</v>
      </c>
      <c r="E68" s="65" t="s">
        <v>153</v>
      </c>
      <c r="F68" s="34" t="s">
        <v>154</v>
      </c>
      <c r="G68" s="34" t="s">
        <v>127</v>
      </c>
      <c r="H68" s="34">
        <v>300</v>
      </c>
      <c r="I68" s="42">
        <v>0</v>
      </c>
      <c r="J68" s="43"/>
      <c r="K68" s="42">
        <f t="shared" ref="K68:K76" si="8">(I68*J68)+I68</f>
        <v>0</v>
      </c>
      <c r="L68" s="42">
        <f t="shared" ref="L68:L76" si="9">ROUND(H68*I68,2)</f>
        <v>0</v>
      </c>
      <c r="M68" s="42">
        <f t="shared" ref="M68:M76" si="10">ROUND(L68*J68,2)</f>
        <v>0</v>
      </c>
      <c r="N68" s="42">
        <f t="shared" ref="N68:N76" si="11">ROUND(L68*J68+L68,2)</f>
        <v>0</v>
      </c>
      <c r="O68" s="44"/>
    </row>
    <row r="69" spans="1:15" ht="116.25" outlineLevel="2">
      <c r="A69" s="34">
        <v>59</v>
      </c>
      <c r="B69" s="40">
        <v>10</v>
      </c>
      <c r="C69" s="34" t="s">
        <v>151</v>
      </c>
      <c r="D69" s="65" t="s">
        <v>152</v>
      </c>
      <c r="E69" s="65" t="s">
        <v>155</v>
      </c>
      <c r="F69" s="34" t="s">
        <v>154</v>
      </c>
      <c r="G69" s="34" t="s">
        <v>127</v>
      </c>
      <c r="H69" s="34">
        <v>300</v>
      </c>
      <c r="I69" s="42">
        <v>0</v>
      </c>
      <c r="J69" s="43"/>
      <c r="K69" s="42">
        <f t="shared" si="8"/>
        <v>0</v>
      </c>
      <c r="L69" s="42">
        <f t="shared" si="9"/>
        <v>0</v>
      </c>
      <c r="M69" s="42">
        <f t="shared" si="10"/>
        <v>0</v>
      </c>
      <c r="N69" s="42">
        <f t="shared" si="11"/>
        <v>0</v>
      </c>
      <c r="O69" s="44"/>
    </row>
    <row r="70" spans="1:15" ht="116.25" outlineLevel="2">
      <c r="A70" s="34">
        <v>60</v>
      </c>
      <c r="B70" s="40">
        <v>10</v>
      </c>
      <c r="C70" s="34" t="s">
        <v>151</v>
      </c>
      <c r="D70" s="65" t="s">
        <v>156</v>
      </c>
      <c r="E70" s="65" t="s">
        <v>157</v>
      </c>
      <c r="F70" s="34" t="s">
        <v>158</v>
      </c>
      <c r="G70" s="34" t="s">
        <v>127</v>
      </c>
      <c r="H70" s="34">
        <v>100</v>
      </c>
      <c r="I70" s="42">
        <v>0</v>
      </c>
      <c r="J70" s="43"/>
      <c r="K70" s="42">
        <f t="shared" si="8"/>
        <v>0</v>
      </c>
      <c r="L70" s="42">
        <f t="shared" si="9"/>
        <v>0</v>
      </c>
      <c r="M70" s="42">
        <f t="shared" si="10"/>
        <v>0</v>
      </c>
      <c r="N70" s="42">
        <f t="shared" si="11"/>
        <v>0</v>
      </c>
      <c r="O70" s="44"/>
    </row>
    <row r="71" spans="1:15" ht="121.5" customHeight="1" outlineLevel="2">
      <c r="A71" s="34">
        <v>61</v>
      </c>
      <c r="B71" s="40">
        <v>10</v>
      </c>
      <c r="C71" s="34" t="s">
        <v>151</v>
      </c>
      <c r="D71" s="65" t="s">
        <v>156</v>
      </c>
      <c r="E71" s="65" t="s">
        <v>159</v>
      </c>
      <c r="F71" s="34" t="s">
        <v>158</v>
      </c>
      <c r="G71" s="34" t="s">
        <v>127</v>
      </c>
      <c r="H71" s="34">
        <v>100</v>
      </c>
      <c r="I71" s="42">
        <v>0</v>
      </c>
      <c r="J71" s="43"/>
      <c r="K71" s="42">
        <f t="shared" si="8"/>
        <v>0</v>
      </c>
      <c r="L71" s="42">
        <f t="shared" si="9"/>
        <v>0</v>
      </c>
      <c r="M71" s="42">
        <f t="shared" si="10"/>
        <v>0</v>
      </c>
      <c r="N71" s="42">
        <f t="shared" si="11"/>
        <v>0</v>
      </c>
      <c r="O71" s="44"/>
    </row>
    <row r="72" spans="1:15" ht="130.9" customHeight="1" outlineLevel="2">
      <c r="A72" s="34">
        <v>62</v>
      </c>
      <c r="B72" s="40">
        <v>10</v>
      </c>
      <c r="C72" s="34" t="s">
        <v>151</v>
      </c>
      <c r="D72" s="65" t="s">
        <v>160</v>
      </c>
      <c r="E72" s="65" t="s">
        <v>161</v>
      </c>
      <c r="F72" s="34">
        <v>1</v>
      </c>
      <c r="G72" s="34" t="s">
        <v>127</v>
      </c>
      <c r="H72" s="34">
        <v>40</v>
      </c>
      <c r="I72" s="42">
        <v>0</v>
      </c>
      <c r="J72" s="43"/>
      <c r="K72" s="42">
        <f t="shared" si="8"/>
        <v>0</v>
      </c>
      <c r="L72" s="42">
        <f t="shared" si="9"/>
        <v>0</v>
      </c>
      <c r="M72" s="42">
        <f t="shared" si="10"/>
        <v>0</v>
      </c>
      <c r="N72" s="42">
        <f t="shared" si="11"/>
        <v>0</v>
      </c>
      <c r="O72" s="44"/>
    </row>
    <row r="73" spans="1:15" outlineLevel="2">
      <c r="A73" s="34">
        <v>63</v>
      </c>
      <c r="B73" s="40">
        <v>10</v>
      </c>
      <c r="C73" s="34" t="s">
        <v>151</v>
      </c>
      <c r="D73" s="65" t="s">
        <v>162</v>
      </c>
      <c r="E73" s="65" t="s">
        <v>163</v>
      </c>
      <c r="F73" s="34">
        <v>1</v>
      </c>
      <c r="G73" s="34" t="s">
        <v>66</v>
      </c>
      <c r="H73" s="34">
        <v>300</v>
      </c>
      <c r="I73" s="42">
        <v>0</v>
      </c>
      <c r="J73" s="43"/>
      <c r="K73" s="42">
        <f t="shared" si="8"/>
        <v>0</v>
      </c>
      <c r="L73" s="42">
        <f t="shared" si="9"/>
        <v>0</v>
      </c>
      <c r="M73" s="42">
        <f t="shared" si="10"/>
        <v>0</v>
      </c>
      <c r="N73" s="42">
        <f t="shared" si="11"/>
        <v>0</v>
      </c>
      <c r="O73" s="44"/>
    </row>
    <row r="74" spans="1:15" ht="69.75" outlineLevel="2">
      <c r="A74" s="34">
        <v>64</v>
      </c>
      <c r="B74" s="40">
        <v>10</v>
      </c>
      <c r="C74" s="34" t="s">
        <v>151</v>
      </c>
      <c r="D74" s="65" t="s">
        <v>164</v>
      </c>
      <c r="E74" s="65" t="s">
        <v>165</v>
      </c>
      <c r="F74" s="34" t="s">
        <v>166</v>
      </c>
      <c r="G74" s="34" t="s">
        <v>127</v>
      </c>
      <c r="H74" s="34">
        <v>1200</v>
      </c>
      <c r="I74" s="42">
        <v>0</v>
      </c>
      <c r="J74" s="43"/>
      <c r="K74" s="42">
        <f t="shared" si="8"/>
        <v>0</v>
      </c>
      <c r="L74" s="42">
        <f t="shared" si="9"/>
        <v>0</v>
      </c>
      <c r="M74" s="42">
        <f t="shared" si="10"/>
        <v>0</v>
      </c>
      <c r="N74" s="42">
        <f t="shared" si="11"/>
        <v>0</v>
      </c>
      <c r="O74" s="44"/>
    </row>
    <row r="75" spans="1:15" ht="69.75" outlineLevel="2">
      <c r="A75" s="34">
        <v>65</v>
      </c>
      <c r="B75" s="40">
        <v>10</v>
      </c>
      <c r="C75" s="34" t="s">
        <v>151</v>
      </c>
      <c r="D75" s="65" t="s">
        <v>167</v>
      </c>
      <c r="E75" s="65" t="s">
        <v>168</v>
      </c>
      <c r="F75" s="34" t="s">
        <v>169</v>
      </c>
      <c r="G75" s="34" t="s">
        <v>127</v>
      </c>
      <c r="H75" s="34">
        <v>3000</v>
      </c>
      <c r="I75" s="42">
        <v>0</v>
      </c>
      <c r="J75" s="43"/>
      <c r="K75" s="42">
        <f t="shared" si="8"/>
        <v>0</v>
      </c>
      <c r="L75" s="42">
        <f t="shared" si="9"/>
        <v>0</v>
      </c>
      <c r="M75" s="42">
        <f t="shared" si="10"/>
        <v>0</v>
      </c>
      <c r="N75" s="42">
        <f t="shared" si="11"/>
        <v>0</v>
      </c>
      <c r="O75" s="44"/>
    </row>
    <row r="76" spans="1:15" ht="127.9" outlineLevel="2">
      <c r="A76" s="34">
        <v>66</v>
      </c>
      <c r="B76" s="40">
        <v>10</v>
      </c>
      <c r="C76" s="34" t="s">
        <v>151</v>
      </c>
      <c r="D76" s="65" t="s">
        <v>170</v>
      </c>
      <c r="E76" s="65" t="s">
        <v>171</v>
      </c>
      <c r="F76" s="34" t="s">
        <v>172</v>
      </c>
      <c r="G76" s="34" t="s">
        <v>127</v>
      </c>
      <c r="H76" s="34">
        <v>100</v>
      </c>
      <c r="I76" s="42">
        <v>0</v>
      </c>
      <c r="J76" s="43"/>
      <c r="K76" s="42">
        <f t="shared" si="8"/>
        <v>0</v>
      </c>
      <c r="L76" s="42">
        <f t="shared" si="9"/>
        <v>0</v>
      </c>
      <c r="M76" s="42">
        <f t="shared" si="10"/>
        <v>0</v>
      </c>
      <c r="N76" s="42">
        <f t="shared" si="11"/>
        <v>0</v>
      </c>
      <c r="O76" s="44"/>
    </row>
    <row r="77" spans="1:15" s="35" customFormat="1" ht="21.75" customHeight="1" outlineLevel="1">
      <c r="A77" s="40"/>
      <c r="B77" s="40" t="s">
        <v>675</v>
      </c>
      <c r="C77" s="40"/>
      <c r="D77" s="67"/>
      <c r="E77" s="67"/>
      <c r="F77" s="40"/>
      <c r="G77" s="40"/>
      <c r="H77" s="40"/>
      <c r="I77" s="48"/>
      <c r="J77" s="49"/>
      <c r="K77" s="48"/>
      <c r="L77" s="48">
        <f>SUBTOTAL(9,L68:L76)</f>
        <v>0</v>
      </c>
      <c r="M77" s="48">
        <f>SUBTOTAL(9,M68:M76)</f>
        <v>0</v>
      </c>
      <c r="N77" s="48">
        <f>SUBTOTAL(9,N68:N76)</f>
        <v>0</v>
      </c>
      <c r="O77" s="46"/>
    </row>
    <row r="78" spans="1:15" ht="23.25" outlineLevel="2">
      <c r="A78" s="34">
        <v>67</v>
      </c>
      <c r="B78" s="40">
        <v>11</v>
      </c>
      <c r="C78" s="34" t="s">
        <v>173</v>
      </c>
      <c r="D78" s="65" t="s">
        <v>174</v>
      </c>
      <c r="E78" s="65"/>
      <c r="F78" s="34" t="s">
        <v>175</v>
      </c>
      <c r="G78" s="34" t="s">
        <v>66</v>
      </c>
      <c r="H78" s="34">
        <v>50</v>
      </c>
      <c r="I78" s="42">
        <v>0</v>
      </c>
      <c r="J78" s="43"/>
      <c r="K78" s="42">
        <f t="shared" ref="K78:K98" si="12">(I78*J78)+I78</f>
        <v>0</v>
      </c>
      <c r="L78" s="42">
        <f t="shared" ref="L78:L98" si="13">ROUND(H78*I78,2)</f>
        <v>0</v>
      </c>
      <c r="M78" s="42">
        <f t="shared" ref="M78:M98" si="14">ROUND(L78*J78,2)</f>
        <v>0</v>
      </c>
      <c r="N78" s="42">
        <f t="shared" ref="N78:N98" si="15">ROUND(L78*J78+L78,2)</f>
        <v>0</v>
      </c>
      <c r="O78" s="44"/>
    </row>
    <row r="79" spans="1:15" ht="23.25" outlineLevel="2">
      <c r="A79" s="34">
        <v>68</v>
      </c>
      <c r="B79" s="40">
        <v>11</v>
      </c>
      <c r="C79" s="34" t="s">
        <v>173</v>
      </c>
      <c r="D79" s="65" t="s">
        <v>176</v>
      </c>
      <c r="E79" s="65"/>
      <c r="F79" s="34" t="s">
        <v>177</v>
      </c>
      <c r="G79" s="34" t="s">
        <v>127</v>
      </c>
      <c r="H79" s="34">
        <v>500</v>
      </c>
      <c r="I79" s="42">
        <v>0</v>
      </c>
      <c r="J79" s="43"/>
      <c r="K79" s="42">
        <f t="shared" si="12"/>
        <v>0</v>
      </c>
      <c r="L79" s="42">
        <f t="shared" si="13"/>
        <v>0</v>
      </c>
      <c r="M79" s="42">
        <f t="shared" si="14"/>
        <v>0</v>
      </c>
      <c r="N79" s="42">
        <f t="shared" si="15"/>
        <v>0</v>
      </c>
      <c r="O79" s="44"/>
    </row>
    <row r="80" spans="1:15" ht="23.25" outlineLevel="2">
      <c r="A80" s="34">
        <v>69</v>
      </c>
      <c r="B80" s="40">
        <v>11</v>
      </c>
      <c r="C80" s="34" t="s">
        <v>173</v>
      </c>
      <c r="D80" s="65" t="s">
        <v>178</v>
      </c>
      <c r="E80" s="65"/>
      <c r="F80" s="34" t="s">
        <v>179</v>
      </c>
      <c r="G80" s="34" t="s">
        <v>66</v>
      </c>
      <c r="H80" s="34">
        <v>50</v>
      </c>
      <c r="I80" s="42">
        <v>0</v>
      </c>
      <c r="J80" s="43"/>
      <c r="K80" s="42">
        <f t="shared" si="12"/>
        <v>0</v>
      </c>
      <c r="L80" s="42">
        <f t="shared" si="13"/>
        <v>0</v>
      </c>
      <c r="M80" s="42">
        <f t="shared" si="14"/>
        <v>0</v>
      </c>
      <c r="N80" s="42">
        <f t="shared" si="15"/>
        <v>0</v>
      </c>
      <c r="O80" s="44"/>
    </row>
    <row r="81" spans="1:15" ht="23.25" outlineLevel="2">
      <c r="A81" s="34">
        <v>70</v>
      </c>
      <c r="B81" s="40">
        <v>11</v>
      </c>
      <c r="C81" s="34" t="s">
        <v>173</v>
      </c>
      <c r="D81" s="65" t="s">
        <v>180</v>
      </c>
      <c r="E81" s="65"/>
      <c r="F81" s="34" t="s">
        <v>181</v>
      </c>
      <c r="G81" s="34" t="s">
        <v>66</v>
      </c>
      <c r="H81" s="34">
        <v>30</v>
      </c>
      <c r="I81" s="42">
        <v>0</v>
      </c>
      <c r="J81" s="43"/>
      <c r="K81" s="42">
        <f t="shared" si="12"/>
        <v>0</v>
      </c>
      <c r="L81" s="42">
        <f t="shared" si="13"/>
        <v>0</v>
      </c>
      <c r="M81" s="42">
        <f t="shared" si="14"/>
        <v>0</v>
      </c>
      <c r="N81" s="42">
        <f t="shared" si="15"/>
        <v>0</v>
      </c>
      <c r="O81" s="44"/>
    </row>
    <row r="82" spans="1:15" ht="23.25" outlineLevel="2">
      <c r="A82" s="34">
        <v>71</v>
      </c>
      <c r="B82" s="40">
        <v>11</v>
      </c>
      <c r="C82" s="34" t="s">
        <v>173</v>
      </c>
      <c r="D82" s="65" t="s">
        <v>182</v>
      </c>
      <c r="E82" s="65"/>
      <c r="F82" s="34" t="s">
        <v>179</v>
      </c>
      <c r="G82" s="34" t="s">
        <v>66</v>
      </c>
      <c r="H82" s="34">
        <v>30</v>
      </c>
      <c r="I82" s="42">
        <v>0</v>
      </c>
      <c r="J82" s="43"/>
      <c r="K82" s="42">
        <f t="shared" si="12"/>
        <v>0</v>
      </c>
      <c r="L82" s="42">
        <f t="shared" si="13"/>
        <v>0</v>
      </c>
      <c r="M82" s="42">
        <f t="shared" si="14"/>
        <v>0</v>
      </c>
      <c r="N82" s="42">
        <f t="shared" si="15"/>
        <v>0</v>
      </c>
      <c r="O82" s="44"/>
    </row>
    <row r="83" spans="1:15" ht="23.25" outlineLevel="2">
      <c r="A83" s="34">
        <v>72</v>
      </c>
      <c r="B83" s="40">
        <v>11</v>
      </c>
      <c r="C83" s="34" t="s">
        <v>173</v>
      </c>
      <c r="D83" s="65" t="s">
        <v>183</v>
      </c>
      <c r="E83" s="65"/>
      <c r="F83" s="34" t="s">
        <v>179</v>
      </c>
      <c r="G83" s="34" t="s">
        <v>66</v>
      </c>
      <c r="H83" s="34">
        <v>40</v>
      </c>
      <c r="I83" s="42">
        <v>0</v>
      </c>
      <c r="J83" s="43"/>
      <c r="K83" s="42">
        <f t="shared" si="12"/>
        <v>0</v>
      </c>
      <c r="L83" s="42">
        <f t="shared" si="13"/>
        <v>0</v>
      </c>
      <c r="M83" s="42">
        <f t="shared" si="14"/>
        <v>0</v>
      </c>
      <c r="N83" s="42">
        <f t="shared" si="15"/>
        <v>0</v>
      </c>
      <c r="O83" s="44"/>
    </row>
    <row r="84" spans="1:15" outlineLevel="2">
      <c r="A84" s="34">
        <v>73</v>
      </c>
      <c r="B84" s="40">
        <v>11</v>
      </c>
      <c r="C84" s="34" t="s">
        <v>173</v>
      </c>
      <c r="D84" s="65" t="s">
        <v>184</v>
      </c>
      <c r="E84" s="65" t="s">
        <v>744</v>
      </c>
      <c r="F84" s="34" t="s">
        <v>129</v>
      </c>
      <c r="G84" s="34" t="s">
        <v>127</v>
      </c>
      <c r="H84" s="34">
        <v>200</v>
      </c>
      <c r="I84" s="42">
        <v>0</v>
      </c>
      <c r="J84" s="43"/>
      <c r="K84" s="42">
        <f t="shared" si="12"/>
        <v>0</v>
      </c>
      <c r="L84" s="42">
        <f t="shared" si="13"/>
        <v>0</v>
      </c>
      <c r="M84" s="42">
        <f t="shared" si="14"/>
        <v>0</v>
      </c>
      <c r="N84" s="42">
        <f t="shared" si="15"/>
        <v>0</v>
      </c>
      <c r="O84" s="44"/>
    </row>
    <row r="85" spans="1:15" outlineLevel="2">
      <c r="A85" s="34">
        <v>74</v>
      </c>
      <c r="B85" s="40">
        <v>11</v>
      </c>
      <c r="C85" s="34" t="s">
        <v>173</v>
      </c>
      <c r="D85" s="65" t="s">
        <v>185</v>
      </c>
      <c r="E85" s="65" t="s">
        <v>744</v>
      </c>
      <c r="F85" s="34" t="s">
        <v>129</v>
      </c>
      <c r="G85" s="34" t="s">
        <v>127</v>
      </c>
      <c r="H85" s="34">
        <v>200</v>
      </c>
      <c r="I85" s="42">
        <v>0</v>
      </c>
      <c r="J85" s="43"/>
      <c r="K85" s="42">
        <f t="shared" si="12"/>
        <v>0</v>
      </c>
      <c r="L85" s="42">
        <f t="shared" si="13"/>
        <v>0</v>
      </c>
      <c r="M85" s="42">
        <f t="shared" si="14"/>
        <v>0</v>
      </c>
      <c r="N85" s="42">
        <f t="shared" si="15"/>
        <v>0</v>
      </c>
      <c r="O85" s="44"/>
    </row>
    <row r="86" spans="1:15" outlineLevel="2">
      <c r="A86" s="34">
        <v>75</v>
      </c>
      <c r="B86" s="40">
        <v>11</v>
      </c>
      <c r="C86" s="34" t="s">
        <v>173</v>
      </c>
      <c r="D86" s="65" t="s">
        <v>186</v>
      </c>
      <c r="E86" s="65"/>
      <c r="F86" s="34">
        <v>1</v>
      </c>
      <c r="G86" s="34" t="s">
        <v>66</v>
      </c>
      <c r="H86" s="34">
        <v>50</v>
      </c>
      <c r="I86" s="42">
        <v>0</v>
      </c>
      <c r="J86" s="43"/>
      <c r="K86" s="42">
        <f t="shared" si="12"/>
        <v>0</v>
      </c>
      <c r="L86" s="42">
        <f t="shared" si="13"/>
        <v>0</v>
      </c>
      <c r="M86" s="42">
        <f t="shared" si="14"/>
        <v>0</v>
      </c>
      <c r="N86" s="42">
        <f t="shared" si="15"/>
        <v>0</v>
      </c>
      <c r="O86" s="44"/>
    </row>
    <row r="87" spans="1:15" ht="23.25" outlineLevel="2">
      <c r="A87" s="34">
        <v>76</v>
      </c>
      <c r="B87" s="40">
        <v>11</v>
      </c>
      <c r="C87" s="34" t="s">
        <v>173</v>
      </c>
      <c r="D87" s="65" t="s">
        <v>187</v>
      </c>
      <c r="E87" s="65"/>
      <c r="F87" s="34" t="s">
        <v>188</v>
      </c>
      <c r="G87" s="34" t="s">
        <v>66</v>
      </c>
      <c r="H87" s="34">
        <v>30</v>
      </c>
      <c r="I87" s="42">
        <v>0</v>
      </c>
      <c r="J87" s="43"/>
      <c r="K87" s="42">
        <f t="shared" si="12"/>
        <v>0</v>
      </c>
      <c r="L87" s="42">
        <f t="shared" si="13"/>
        <v>0</v>
      </c>
      <c r="M87" s="42">
        <f t="shared" si="14"/>
        <v>0</v>
      </c>
      <c r="N87" s="42">
        <f t="shared" si="15"/>
        <v>0</v>
      </c>
      <c r="O87" s="44"/>
    </row>
    <row r="88" spans="1:15" ht="23.25" outlineLevel="2">
      <c r="A88" s="34">
        <v>77</v>
      </c>
      <c r="B88" s="40">
        <v>11</v>
      </c>
      <c r="C88" s="34" t="s">
        <v>173</v>
      </c>
      <c r="D88" s="65" t="s">
        <v>189</v>
      </c>
      <c r="E88" s="65"/>
      <c r="F88" s="34" t="s">
        <v>188</v>
      </c>
      <c r="G88" s="34" t="s">
        <v>66</v>
      </c>
      <c r="H88" s="34">
        <v>40</v>
      </c>
      <c r="I88" s="42">
        <v>0</v>
      </c>
      <c r="J88" s="43"/>
      <c r="K88" s="42">
        <f t="shared" si="12"/>
        <v>0</v>
      </c>
      <c r="L88" s="42">
        <f t="shared" si="13"/>
        <v>0</v>
      </c>
      <c r="M88" s="42">
        <f t="shared" si="14"/>
        <v>0</v>
      </c>
      <c r="N88" s="42">
        <f t="shared" si="15"/>
        <v>0</v>
      </c>
      <c r="O88" s="44"/>
    </row>
    <row r="89" spans="1:15" outlineLevel="2">
      <c r="A89" s="34">
        <v>78</v>
      </c>
      <c r="B89" s="40">
        <v>11</v>
      </c>
      <c r="C89" s="34" t="s">
        <v>173</v>
      </c>
      <c r="D89" s="65" t="s">
        <v>190</v>
      </c>
      <c r="E89" s="65"/>
      <c r="F89" s="34" t="s">
        <v>191</v>
      </c>
      <c r="G89" s="34" t="s">
        <v>66</v>
      </c>
      <c r="H89" s="34">
        <v>200</v>
      </c>
      <c r="I89" s="42">
        <v>0</v>
      </c>
      <c r="J89" s="43"/>
      <c r="K89" s="42">
        <f t="shared" si="12"/>
        <v>0</v>
      </c>
      <c r="L89" s="42">
        <f t="shared" si="13"/>
        <v>0</v>
      </c>
      <c r="M89" s="42">
        <f t="shared" si="14"/>
        <v>0</v>
      </c>
      <c r="N89" s="42">
        <f t="shared" si="15"/>
        <v>0</v>
      </c>
      <c r="O89" s="44"/>
    </row>
    <row r="90" spans="1:15" ht="37.9" customHeight="1" outlineLevel="2">
      <c r="A90" s="34">
        <v>79</v>
      </c>
      <c r="B90" s="40">
        <v>11</v>
      </c>
      <c r="C90" s="34" t="s">
        <v>173</v>
      </c>
      <c r="D90" s="65" t="s">
        <v>192</v>
      </c>
      <c r="E90" s="65"/>
      <c r="F90" s="34" t="s">
        <v>179</v>
      </c>
      <c r="G90" s="34" t="s">
        <v>66</v>
      </c>
      <c r="H90" s="34">
        <v>70</v>
      </c>
      <c r="I90" s="42">
        <v>0</v>
      </c>
      <c r="J90" s="43"/>
      <c r="K90" s="42">
        <f t="shared" si="12"/>
        <v>0</v>
      </c>
      <c r="L90" s="42">
        <f t="shared" si="13"/>
        <v>0</v>
      </c>
      <c r="M90" s="42">
        <f t="shared" si="14"/>
        <v>0</v>
      </c>
      <c r="N90" s="42">
        <f t="shared" si="15"/>
        <v>0</v>
      </c>
      <c r="O90" s="44"/>
    </row>
    <row r="91" spans="1:15" ht="147" customHeight="1" outlineLevel="2">
      <c r="A91" s="34">
        <v>80</v>
      </c>
      <c r="B91" s="40">
        <v>11</v>
      </c>
      <c r="C91" s="34" t="s">
        <v>173</v>
      </c>
      <c r="D91" s="65" t="s">
        <v>193</v>
      </c>
      <c r="E91" s="65"/>
      <c r="F91" s="34" t="s">
        <v>194</v>
      </c>
      <c r="G91" s="34" t="s">
        <v>66</v>
      </c>
      <c r="H91" s="34">
        <v>10000</v>
      </c>
      <c r="I91" s="42">
        <v>0</v>
      </c>
      <c r="J91" s="43"/>
      <c r="K91" s="42">
        <f t="shared" si="12"/>
        <v>0</v>
      </c>
      <c r="L91" s="42">
        <f t="shared" si="13"/>
        <v>0</v>
      </c>
      <c r="M91" s="42">
        <f t="shared" si="14"/>
        <v>0</v>
      </c>
      <c r="N91" s="42">
        <f t="shared" si="15"/>
        <v>0</v>
      </c>
      <c r="O91" s="44"/>
    </row>
    <row r="92" spans="1:15" ht="127.9" outlineLevel="2">
      <c r="A92" s="34">
        <v>81</v>
      </c>
      <c r="B92" s="40">
        <v>11</v>
      </c>
      <c r="C92" s="34" t="s">
        <v>173</v>
      </c>
      <c r="D92" s="65" t="s">
        <v>195</v>
      </c>
      <c r="E92" s="65"/>
      <c r="F92" s="34" t="s">
        <v>194</v>
      </c>
      <c r="G92" s="34" t="s">
        <v>66</v>
      </c>
      <c r="H92" s="34">
        <v>10000</v>
      </c>
      <c r="I92" s="42">
        <v>0</v>
      </c>
      <c r="J92" s="43"/>
      <c r="K92" s="42">
        <f t="shared" si="12"/>
        <v>0</v>
      </c>
      <c r="L92" s="42">
        <f t="shared" si="13"/>
        <v>0</v>
      </c>
      <c r="M92" s="42">
        <f t="shared" si="14"/>
        <v>0</v>
      </c>
      <c r="N92" s="42">
        <f t="shared" si="15"/>
        <v>0</v>
      </c>
      <c r="O92" s="44"/>
    </row>
    <row r="93" spans="1:15" ht="127.9" outlineLevel="2">
      <c r="A93" s="34">
        <v>82</v>
      </c>
      <c r="B93" s="40">
        <v>11</v>
      </c>
      <c r="C93" s="34" t="s">
        <v>173</v>
      </c>
      <c r="D93" s="65" t="s">
        <v>196</v>
      </c>
      <c r="E93" s="65"/>
      <c r="F93" s="34" t="s">
        <v>194</v>
      </c>
      <c r="G93" s="34" t="s">
        <v>66</v>
      </c>
      <c r="H93" s="34">
        <v>10000</v>
      </c>
      <c r="I93" s="42">
        <v>0</v>
      </c>
      <c r="J93" s="43"/>
      <c r="K93" s="42">
        <f t="shared" si="12"/>
        <v>0</v>
      </c>
      <c r="L93" s="42">
        <f t="shared" si="13"/>
        <v>0</v>
      </c>
      <c r="M93" s="42">
        <f t="shared" si="14"/>
        <v>0</v>
      </c>
      <c r="N93" s="42">
        <f t="shared" si="15"/>
        <v>0</v>
      </c>
      <c r="O93" s="44"/>
    </row>
    <row r="94" spans="1:15" ht="69.75" outlineLevel="2">
      <c r="A94" s="34">
        <v>83</v>
      </c>
      <c r="B94" s="40">
        <v>11</v>
      </c>
      <c r="C94" s="34" t="s">
        <v>173</v>
      </c>
      <c r="D94" s="65" t="s">
        <v>197</v>
      </c>
      <c r="E94" s="65"/>
      <c r="F94" s="34" t="s">
        <v>198</v>
      </c>
      <c r="G94" s="34" t="s">
        <v>66</v>
      </c>
      <c r="H94" s="34">
        <v>3000</v>
      </c>
      <c r="I94" s="42">
        <v>0</v>
      </c>
      <c r="J94" s="43"/>
      <c r="K94" s="42">
        <f t="shared" si="12"/>
        <v>0</v>
      </c>
      <c r="L94" s="42">
        <f t="shared" si="13"/>
        <v>0</v>
      </c>
      <c r="M94" s="42">
        <f t="shared" si="14"/>
        <v>0</v>
      </c>
      <c r="N94" s="42">
        <f t="shared" si="15"/>
        <v>0</v>
      </c>
      <c r="O94" s="44"/>
    </row>
    <row r="95" spans="1:15" ht="69.75" outlineLevel="2">
      <c r="A95" s="34">
        <v>84</v>
      </c>
      <c r="B95" s="40">
        <v>11</v>
      </c>
      <c r="C95" s="34" t="s">
        <v>173</v>
      </c>
      <c r="D95" s="65" t="s">
        <v>199</v>
      </c>
      <c r="E95" s="65"/>
      <c r="F95" s="34" t="s">
        <v>200</v>
      </c>
      <c r="G95" s="34" t="s">
        <v>66</v>
      </c>
      <c r="H95" s="34">
        <v>6000</v>
      </c>
      <c r="I95" s="42">
        <v>0</v>
      </c>
      <c r="J95" s="43"/>
      <c r="K95" s="42">
        <f t="shared" si="12"/>
        <v>0</v>
      </c>
      <c r="L95" s="42">
        <f t="shared" si="13"/>
        <v>0</v>
      </c>
      <c r="M95" s="42">
        <f t="shared" si="14"/>
        <v>0</v>
      </c>
      <c r="N95" s="42">
        <f t="shared" si="15"/>
        <v>0</v>
      </c>
      <c r="O95" s="44"/>
    </row>
    <row r="96" spans="1:15" ht="69.75" outlineLevel="2">
      <c r="A96" s="34">
        <v>85</v>
      </c>
      <c r="B96" s="40">
        <v>11</v>
      </c>
      <c r="C96" s="34" t="s">
        <v>173</v>
      </c>
      <c r="D96" s="65" t="s">
        <v>199</v>
      </c>
      <c r="E96" s="65"/>
      <c r="F96" s="34" t="s">
        <v>201</v>
      </c>
      <c r="G96" s="34" t="s">
        <v>66</v>
      </c>
      <c r="H96" s="34">
        <v>6000</v>
      </c>
      <c r="I96" s="42">
        <v>0</v>
      </c>
      <c r="J96" s="43"/>
      <c r="K96" s="42">
        <f t="shared" si="12"/>
        <v>0</v>
      </c>
      <c r="L96" s="42">
        <f t="shared" si="13"/>
        <v>0</v>
      </c>
      <c r="M96" s="42">
        <f t="shared" si="14"/>
        <v>0</v>
      </c>
      <c r="N96" s="42">
        <f t="shared" si="15"/>
        <v>0</v>
      </c>
      <c r="O96" s="44"/>
    </row>
    <row r="97" spans="1:15" ht="23.25" outlineLevel="2">
      <c r="A97" s="34">
        <v>86</v>
      </c>
      <c r="B97" s="40">
        <v>11</v>
      </c>
      <c r="C97" s="34" t="s">
        <v>173</v>
      </c>
      <c r="D97" s="65" t="s">
        <v>202</v>
      </c>
      <c r="E97" s="65"/>
      <c r="F97" s="34" t="s">
        <v>179</v>
      </c>
      <c r="G97" s="34" t="s">
        <v>66</v>
      </c>
      <c r="H97" s="34">
        <v>30</v>
      </c>
      <c r="I97" s="42">
        <v>0</v>
      </c>
      <c r="J97" s="43"/>
      <c r="K97" s="42">
        <f t="shared" si="12"/>
        <v>0</v>
      </c>
      <c r="L97" s="42">
        <f t="shared" si="13"/>
        <v>0</v>
      </c>
      <c r="M97" s="42">
        <f t="shared" si="14"/>
        <v>0</v>
      </c>
      <c r="N97" s="42">
        <f t="shared" si="15"/>
        <v>0</v>
      </c>
      <c r="O97" s="44"/>
    </row>
    <row r="98" spans="1:15" ht="34.9" outlineLevel="2">
      <c r="A98" s="34">
        <v>87</v>
      </c>
      <c r="B98" s="40">
        <v>11</v>
      </c>
      <c r="C98" s="34" t="s">
        <v>173</v>
      </c>
      <c r="D98" s="65" t="s">
        <v>203</v>
      </c>
      <c r="E98" s="65"/>
      <c r="F98" s="34" t="s">
        <v>204</v>
      </c>
      <c r="G98" s="34" t="s">
        <v>66</v>
      </c>
      <c r="H98" s="34">
        <v>70</v>
      </c>
      <c r="I98" s="42">
        <v>0</v>
      </c>
      <c r="J98" s="43"/>
      <c r="K98" s="42">
        <f t="shared" si="12"/>
        <v>0</v>
      </c>
      <c r="L98" s="42">
        <f t="shared" si="13"/>
        <v>0</v>
      </c>
      <c r="M98" s="42">
        <f t="shared" si="14"/>
        <v>0</v>
      </c>
      <c r="N98" s="42">
        <f t="shared" si="15"/>
        <v>0</v>
      </c>
      <c r="O98" s="44"/>
    </row>
    <row r="99" spans="1:15" s="35" customFormat="1" ht="21.75" customHeight="1" outlineLevel="1">
      <c r="A99" s="40"/>
      <c r="B99" s="40" t="s">
        <v>676</v>
      </c>
      <c r="C99" s="40"/>
      <c r="D99" s="67"/>
      <c r="E99" s="67"/>
      <c r="F99" s="40"/>
      <c r="G99" s="40"/>
      <c r="H99" s="40"/>
      <c r="I99" s="48"/>
      <c r="J99" s="49"/>
      <c r="K99" s="48"/>
      <c r="L99" s="48">
        <f>SUBTOTAL(9,L78:L98)</f>
        <v>0</v>
      </c>
      <c r="M99" s="48">
        <f>SUBTOTAL(9,M78:M98)</f>
        <v>0</v>
      </c>
      <c r="N99" s="48">
        <f>SUBTOTAL(9,N78:N98)</f>
        <v>0</v>
      </c>
      <c r="O99" s="46"/>
    </row>
    <row r="100" spans="1:15" outlineLevel="2">
      <c r="A100" s="34">
        <v>88</v>
      </c>
      <c r="B100" s="40">
        <v>12</v>
      </c>
      <c r="C100" s="34" t="s">
        <v>205</v>
      </c>
      <c r="D100" s="65" t="s">
        <v>206</v>
      </c>
      <c r="E100" s="65"/>
      <c r="F100" s="34">
        <v>1</v>
      </c>
      <c r="G100" s="34" t="s">
        <v>66</v>
      </c>
      <c r="H100" s="34">
        <v>100</v>
      </c>
      <c r="I100" s="42">
        <v>0</v>
      </c>
      <c r="J100" s="43"/>
      <c r="K100" s="42">
        <f>(I100*J100)+I100</f>
        <v>0</v>
      </c>
      <c r="L100" s="42">
        <f>ROUND(H100*I100,2)</f>
        <v>0</v>
      </c>
      <c r="M100" s="42">
        <f>ROUND(L100*J100,2)</f>
        <v>0</v>
      </c>
      <c r="N100" s="42">
        <f>ROUND(L100*J100+L100,2)</f>
        <v>0</v>
      </c>
      <c r="O100" s="44"/>
    </row>
    <row r="101" spans="1:15" outlineLevel="2">
      <c r="A101" s="34">
        <v>89</v>
      </c>
      <c r="B101" s="40">
        <v>12</v>
      </c>
      <c r="C101" s="34" t="s">
        <v>205</v>
      </c>
      <c r="D101" s="65" t="s">
        <v>207</v>
      </c>
      <c r="E101" s="65" t="s">
        <v>208</v>
      </c>
      <c r="F101" s="34">
        <v>1</v>
      </c>
      <c r="G101" s="34" t="s">
        <v>66</v>
      </c>
      <c r="H101" s="34">
        <v>500</v>
      </c>
      <c r="I101" s="42">
        <v>0</v>
      </c>
      <c r="J101" s="43"/>
      <c r="K101" s="42">
        <f>(I101*J101)+I101</f>
        <v>0</v>
      </c>
      <c r="L101" s="42">
        <f>ROUND(H101*I101,2)</f>
        <v>0</v>
      </c>
      <c r="M101" s="42">
        <f>ROUND(L101*J101,2)</f>
        <v>0</v>
      </c>
      <c r="N101" s="42">
        <f>ROUND(L101*J101+L101,2)</f>
        <v>0</v>
      </c>
      <c r="O101" s="44"/>
    </row>
    <row r="102" spans="1:15" outlineLevel="2">
      <c r="A102" s="34">
        <v>99</v>
      </c>
      <c r="B102" s="40">
        <v>12</v>
      </c>
      <c r="C102" s="34" t="s">
        <v>205</v>
      </c>
      <c r="D102" s="65" t="s">
        <v>219</v>
      </c>
      <c r="E102" s="65" t="s">
        <v>220</v>
      </c>
      <c r="F102" s="34">
        <v>1</v>
      </c>
      <c r="G102" s="34" t="s">
        <v>66</v>
      </c>
      <c r="H102" s="34">
        <v>1000</v>
      </c>
      <c r="I102" s="42">
        <v>0</v>
      </c>
      <c r="J102" s="43"/>
      <c r="K102" s="42">
        <f>(I102*J102)+I102</f>
        <v>0</v>
      </c>
      <c r="L102" s="42">
        <f>ROUND(H102*I102,2)</f>
        <v>0</v>
      </c>
      <c r="M102" s="42">
        <f>ROUND(L102*J102,2)</f>
        <v>0</v>
      </c>
      <c r="N102" s="42">
        <f>ROUND(L102*J102+L102,2)</f>
        <v>0</v>
      </c>
      <c r="O102" s="44"/>
    </row>
    <row r="103" spans="1:15" outlineLevel="2">
      <c r="A103" s="34">
        <v>100</v>
      </c>
      <c r="B103" s="40">
        <v>12</v>
      </c>
      <c r="C103" s="34" t="s">
        <v>205</v>
      </c>
      <c r="D103" s="65" t="s">
        <v>221</v>
      </c>
      <c r="E103" s="65" t="s">
        <v>222</v>
      </c>
      <c r="F103" s="34">
        <v>1</v>
      </c>
      <c r="G103" s="34" t="s">
        <v>66</v>
      </c>
      <c r="H103" s="34">
        <v>4000</v>
      </c>
      <c r="I103" s="42">
        <v>0</v>
      </c>
      <c r="J103" s="43"/>
      <c r="K103" s="42">
        <f>(I103*J103)+I103</f>
        <v>0</v>
      </c>
      <c r="L103" s="42">
        <f>ROUND(H103*I103,2)</f>
        <v>0</v>
      </c>
      <c r="M103" s="42">
        <f>ROUND(L103*J103,2)</f>
        <v>0</v>
      </c>
      <c r="N103" s="42">
        <f>ROUND(L103*J103+L103,2)</f>
        <v>0</v>
      </c>
      <c r="O103" s="44"/>
    </row>
    <row r="104" spans="1:15" ht="23.25" outlineLevel="2">
      <c r="A104" s="34">
        <v>101</v>
      </c>
      <c r="B104" s="40">
        <v>12</v>
      </c>
      <c r="C104" s="34" t="s">
        <v>205</v>
      </c>
      <c r="D104" s="65" t="s">
        <v>223</v>
      </c>
      <c r="E104" s="65"/>
      <c r="F104" s="34">
        <v>1</v>
      </c>
      <c r="G104" s="34" t="s">
        <v>66</v>
      </c>
      <c r="H104" s="34">
        <v>4000</v>
      </c>
      <c r="I104" s="42">
        <v>0</v>
      </c>
      <c r="J104" s="43"/>
      <c r="K104" s="42">
        <f>(I104*J104)+I104</f>
        <v>0</v>
      </c>
      <c r="L104" s="42">
        <f>ROUND(H104*I104,2)</f>
        <v>0</v>
      </c>
      <c r="M104" s="42">
        <f>ROUND(L104*J104,2)</f>
        <v>0</v>
      </c>
      <c r="N104" s="42">
        <f>ROUND(L104*J104+L104,2)</f>
        <v>0</v>
      </c>
      <c r="O104" s="44"/>
    </row>
    <row r="105" spans="1:15" s="35" customFormat="1" ht="21.75" customHeight="1" outlineLevel="1">
      <c r="A105" s="40"/>
      <c r="B105" s="40" t="s">
        <v>677</v>
      </c>
      <c r="C105" s="40"/>
      <c r="D105" s="67"/>
      <c r="E105" s="67"/>
      <c r="F105" s="40"/>
      <c r="G105" s="40"/>
      <c r="H105" s="40"/>
      <c r="I105" s="48"/>
      <c r="J105" s="49"/>
      <c r="K105" s="48"/>
      <c r="L105" s="48">
        <f>SUBTOTAL(9,L100:L104)</f>
        <v>0</v>
      </c>
      <c r="M105" s="48">
        <f>SUBTOTAL(9,M100:M104)</f>
        <v>0</v>
      </c>
      <c r="N105" s="48">
        <f>SUBTOTAL(9,N100:N104)</f>
        <v>0</v>
      </c>
      <c r="O105" s="46"/>
    </row>
    <row r="106" spans="1:15" ht="23.25" outlineLevel="2">
      <c r="A106" s="34">
        <v>102</v>
      </c>
      <c r="B106" s="40">
        <v>13</v>
      </c>
      <c r="C106" s="34" t="s">
        <v>224</v>
      </c>
      <c r="D106" s="65" t="s">
        <v>225</v>
      </c>
      <c r="E106" s="65" t="s">
        <v>226</v>
      </c>
      <c r="F106" s="34">
        <v>1</v>
      </c>
      <c r="G106" s="34" t="s">
        <v>66</v>
      </c>
      <c r="H106" s="34">
        <v>120</v>
      </c>
      <c r="I106" s="42">
        <v>0</v>
      </c>
      <c r="J106" s="43"/>
      <c r="K106" s="42">
        <f t="shared" ref="K106:K116" si="16">(I106*J106)+I106</f>
        <v>0</v>
      </c>
      <c r="L106" s="42">
        <f t="shared" ref="L106:L116" si="17">ROUND(H106*I106,2)</f>
        <v>0</v>
      </c>
      <c r="M106" s="42">
        <f t="shared" ref="M106:M116" si="18">ROUND(L106*J106,2)</f>
        <v>0</v>
      </c>
      <c r="N106" s="42">
        <f t="shared" ref="N106:N116" si="19">ROUND(L106*J106+L106,2)</f>
        <v>0</v>
      </c>
      <c r="O106" s="44"/>
    </row>
    <row r="107" spans="1:15" outlineLevel="2">
      <c r="A107" s="34">
        <v>103</v>
      </c>
      <c r="B107" s="40">
        <v>13</v>
      </c>
      <c r="C107" s="34" t="s">
        <v>224</v>
      </c>
      <c r="D107" s="65" t="s">
        <v>227</v>
      </c>
      <c r="E107" s="65" t="s">
        <v>228</v>
      </c>
      <c r="F107" s="34">
        <v>1</v>
      </c>
      <c r="G107" s="34" t="s">
        <v>66</v>
      </c>
      <c r="H107" s="34">
        <v>20</v>
      </c>
      <c r="I107" s="42">
        <v>0</v>
      </c>
      <c r="J107" s="43"/>
      <c r="K107" s="42">
        <f t="shared" si="16"/>
        <v>0</v>
      </c>
      <c r="L107" s="42">
        <f t="shared" si="17"/>
        <v>0</v>
      </c>
      <c r="M107" s="42">
        <f t="shared" si="18"/>
        <v>0</v>
      </c>
      <c r="N107" s="42">
        <f t="shared" si="19"/>
        <v>0</v>
      </c>
      <c r="O107" s="44"/>
    </row>
    <row r="108" spans="1:15" outlineLevel="2">
      <c r="A108" s="34">
        <v>104</v>
      </c>
      <c r="B108" s="40">
        <v>13</v>
      </c>
      <c r="C108" s="34" t="s">
        <v>224</v>
      </c>
      <c r="D108" s="65" t="s">
        <v>229</v>
      </c>
      <c r="E108" s="65" t="s">
        <v>230</v>
      </c>
      <c r="F108" s="34">
        <v>1</v>
      </c>
      <c r="G108" s="34" t="s">
        <v>66</v>
      </c>
      <c r="H108" s="34">
        <v>400</v>
      </c>
      <c r="I108" s="42">
        <v>0</v>
      </c>
      <c r="J108" s="43"/>
      <c r="K108" s="42">
        <f t="shared" si="16"/>
        <v>0</v>
      </c>
      <c r="L108" s="42">
        <f t="shared" si="17"/>
        <v>0</v>
      </c>
      <c r="M108" s="42">
        <f t="shared" si="18"/>
        <v>0</v>
      </c>
      <c r="N108" s="42">
        <f t="shared" si="19"/>
        <v>0</v>
      </c>
      <c r="O108" s="44"/>
    </row>
    <row r="109" spans="1:15" ht="23.25" outlineLevel="2">
      <c r="A109" s="34">
        <v>105</v>
      </c>
      <c r="B109" s="40">
        <v>13</v>
      </c>
      <c r="C109" s="34" t="s">
        <v>224</v>
      </c>
      <c r="D109" s="65" t="s">
        <v>229</v>
      </c>
      <c r="E109" s="65" t="s">
        <v>231</v>
      </c>
      <c r="F109" s="34">
        <v>1</v>
      </c>
      <c r="G109" s="34" t="s">
        <v>66</v>
      </c>
      <c r="H109" s="34">
        <v>400</v>
      </c>
      <c r="I109" s="42">
        <v>0</v>
      </c>
      <c r="J109" s="43"/>
      <c r="K109" s="42">
        <f t="shared" si="16"/>
        <v>0</v>
      </c>
      <c r="L109" s="42">
        <f t="shared" si="17"/>
        <v>0</v>
      </c>
      <c r="M109" s="42">
        <f t="shared" si="18"/>
        <v>0</v>
      </c>
      <c r="N109" s="42">
        <f t="shared" si="19"/>
        <v>0</v>
      </c>
      <c r="O109" s="44"/>
    </row>
    <row r="110" spans="1:15" outlineLevel="2">
      <c r="A110" s="34">
        <v>106</v>
      </c>
      <c r="B110" s="40">
        <v>13</v>
      </c>
      <c r="C110" s="34" t="s">
        <v>224</v>
      </c>
      <c r="D110" s="65" t="s">
        <v>229</v>
      </c>
      <c r="E110" s="65" t="s">
        <v>232</v>
      </c>
      <c r="F110" s="34">
        <v>1</v>
      </c>
      <c r="G110" s="34" t="s">
        <v>66</v>
      </c>
      <c r="H110" s="34">
        <v>80</v>
      </c>
      <c r="I110" s="42">
        <v>0</v>
      </c>
      <c r="J110" s="43"/>
      <c r="K110" s="42">
        <f t="shared" si="16"/>
        <v>0</v>
      </c>
      <c r="L110" s="42">
        <f t="shared" si="17"/>
        <v>0</v>
      </c>
      <c r="M110" s="42">
        <f t="shared" si="18"/>
        <v>0</v>
      </c>
      <c r="N110" s="42">
        <f t="shared" si="19"/>
        <v>0</v>
      </c>
      <c r="O110" s="44"/>
    </row>
    <row r="111" spans="1:15" outlineLevel="2">
      <c r="A111" s="34">
        <v>107</v>
      </c>
      <c r="B111" s="40">
        <v>13</v>
      </c>
      <c r="C111" s="34" t="s">
        <v>224</v>
      </c>
      <c r="D111" s="65" t="s">
        <v>233</v>
      </c>
      <c r="E111" s="65" t="s">
        <v>234</v>
      </c>
      <c r="F111" s="34">
        <v>1</v>
      </c>
      <c r="G111" s="34" t="s">
        <v>66</v>
      </c>
      <c r="H111" s="34">
        <v>300</v>
      </c>
      <c r="I111" s="42">
        <v>0</v>
      </c>
      <c r="J111" s="43"/>
      <c r="K111" s="42">
        <f t="shared" si="16"/>
        <v>0</v>
      </c>
      <c r="L111" s="42">
        <f t="shared" si="17"/>
        <v>0</v>
      </c>
      <c r="M111" s="42">
        <f t="shared" si="18"/>
        <v>0</v>
      </c>
      <c r="N111" s="42">
        <f t="shared" si="19"/>
        <v>0</v>
      </c>
      <c r="O111" s="44"/>
    </row>
    <row r="112" spans="1:15" outlineLevel="2">
      <c r="A112" s="34">
        <v>108</v>
      </c>
      <c r="B112" s="40">
        <v>13</v>
      </c>
      <c r="C112" s="34" t="s">
        <v>224</v>
      </c>
      <c r="D112" s="65" t="s">
        <v>235</v>
      </c>
      <c r="E112" s="65" t="s">
        <v>236</v>
      </c>
      <c r="F112" s="34">
        <v>1</v>
      </c>
      <c r="G112" s="34" t="s">
        <v>66</v>
      </c>
      <c r="H112" s="34">
        <v>60</v>
      </c>
      <c r="I112" s="42">
        <v>0</v>
      </c>
      <c r="J112" s="43"/>
      <c r="K112" s="42">
        <f t="shared" si="16"/>
        <v>0</v>
      </c>
      <c r="L112" s="42">
        <f t="shared" si="17"/>
        <v>0</v>
      </c>
      <c r="M112" s="42">
        <f t="shared" si="18"/>
        <v>0</v>
      </c>
      <c r="N112" s="42">
        <f t="shared" si="19"/>
        <v>0</v>
      </c>
      <c r="O112" s="44"/>
    </row>
    <row r="113" spans="1:15" ht="23.25" outlineLevel="2">
      <c r="A113" s="34">
        <v>109</v>
      </c>
      <c r="B113" s="40">
        <v>13</v>
      </c>
      <c r="C113" s="34" t="s">
        <v>224</v>
      </c>
      <c r="D113" s="65" t="s">
        <v>237</v>
      </c>
      <c r="E113" s="65" t="s">
        <v>238</v>
      </c>
      <c r="F113" s="34">
        <v>1</v>
      </c>
      <c r="G113" s="34" t="s">
        <v>66</v>
      </c>
      <c r="H113" s="34">
        <v>100</v>
      </c>
      <c r="I113" s="42">
        <v>0</v>
      </c>
      <c r="J113" s="43"/>
      <c r="K113" s="42">
        <f t="shared" si="16"/>
        <v>0</v>
      </c>
      <c r="L113" s="42">
        <f t="shared" si="17"/>
        <v>0</v>
      </c>
      <c r="M113" s="42">
        <f t="shared" si="18"/>
        <v>0</v>
      </c>
      <c r="N113" s="42">
        <f t="shared" si="19"/>
        <v>0</v>
      </c>
      <c r="O113" s="44"/>
    </row>
    <row r="114" spans="1:15" ht="23.25" outlineLevel="2">
      <c r="A114" s="34">
        <v>110</v>
      </c>
      <c r="B114" s="40">
        <v>13</v>
      </c>
      <c r="C114" s="34" t="s">
        <v>224</v>
      </c>
      <c r="D114" s="65" t="s">
        <v>237</v>
      </c>
      <c r="E114" s="65" t="s">
        <v>239</v>
      </c>
      <c r="F114" s="34">
        <v>1</v>
      </c>
      <c r="G114" s="34" t="s">
        <v>66</v>
      </c>
      <c r="H114" s="34">
        <v>60</v>
      </c>
      <c r="I114" s="42">
        <v>0</v>
      </c>
      <c r="J114" s="43"/>
      <c r="K114" s="42">
        <f t="shared" si="16"/>
        <v>0</v>
      </c>
      <c r="L114" s="42">
        <f t="shared" si="17"/>
        <v>0</v>
      </c>
      <c r="M114" s="42">
        <f t="shared" si="18"/>
        <v>0</v>
      </c>
      <c r="N114" s="42">
        <f t="shared" si="19"/>
        <v>0</v>
      </c>
      <c r="O114" s="44"/>
    </row>
    <row r="115" spans="1:15" ht="23.25" outlineLevel="2">
      <c r="A115" s="34">
        <v>111</v>
      </c>
      <c r="B115" s="40">
        <v>13</v>
      </c>
      <c r="C115" s="34" t="s">
        <v>224</v>
      </c>
      <c r="D115" s="65" t="s">
        <v>237</v>
      </c>
      <c r="E115" s="65" t="s">
        <v>240</v>
      </c>
      <c r="F115" s="34">
        <v>1</v>
      </c>
      <c r="G115" s="34" t="s">
        <v>66</v>
      </c>
      <c r="H115" s="34">
        <v>40</v>
      </c>
      <c r="I115" s="42">
        <v>0</v>
      </c>
      <c r="J115" s="43"/>
      <c r="K115" s="42">
        <f t="shared" si="16"/>
        <v>0</v>
      </c>
      <c r="L115" s="42">
        <f t="shared" si="17"/>
        <v>0</v>
      </c>
      <c r="M115" s="42">
        <f t="shared" si="18"/>
        <v>0</v>
      </c>
      <c r="N115" s="42">
        <f t="shared" si="19"/>
        <v>0</v>
      </c>
      <c r="O115" s="44"/>
    </row>
    <row r="116" spans="1:15" outlineLevel="2">
      <c r="A116" s="34">
        <v>112</v>
      </c>
      <c r="B116" s="40">
        <v>13</v>
      </c>
      <c r="C116" s="34" t="s">
        <v>224</v>
      </c>
      <c r="D116" s="65" t="s">
        <v>241</v>
      </c>
      <c r="E116" s="65" t="s">
        <v>242</v>
      </c>
      <c r="F116" s="34">
        <v>1</v>
      </c>
      <c r="G116" s="34" t="s">
        <v>66</v>
      </c>
      <c r="H116" s="34">
        <v>130</v>
      </c>
      <c r="I116" s="42">
        <v>0</v>
      </c>
      <c r="J116" s="43"/>
      <c r="K116" s="42">
        <f t="shared" si="16"/>
        <v>0</v>
      </c>
      <c r="L116" s="42">
        <f t="shared" si="17"/>
        <v>0</v>
      </c>
      <c r="M116" s="42">
        <f t="shared" si="18"/>
        <v>0</v>
      </c>
      <c r="N116" s="42">
        <f t="shared" si="19"/>
        <v>0</v>
      </c>
      <c r="O116" s="44"/>
    </row>
    <row r="117" spans="1:15" s="35" customFormat="1" ht="21.75" customHeight="1" outlineLevel="1">
      <c r="A117" s="40"/>
      <c r="B117" s="40" t="s">
        <v>678</v>
      </c>
      <c r="C117" s="40"/>
      <c r="D117" s="67"/>
      <c r="E117" s="67"/>
      <c r="F117" s="40"/>
      <c r="G117" s="40"/>
      <c r="H117" s="40"/>
      <c r="I117" s="48"/>
      <c r="J117" s="49"/>
      <c r="K117" s="48"/>
      <c r="L117" s="48">
        <f>SUBTOTAL(9,L106:L116)</f>
        <v>0</v>
      </c>
      <c r="M117" s="48">
        <f>SUBTOTAL(9,M106:M116)</f>
        <v>0</v>
      </c>
      <c r="N117" s="48">
        <f>SUBTOTAL(9,N106:N116)</f>
        <v>0</v>
      </c>
      <c r="O117" s="46"/>
    </row>
    <row r="118" spans="1:15" ht="315.39999999999998" customHeight="1" outlineLevel="2">
      <c r="A118" s="34">
        <v>113</v>
      </c>
      <c r="B118" s="40">
        <v>14</v>
      </c>
      <c r="C118" s="34" t="s">
        <v>243</v>
      </c>
      <c r="D118" s="65" t="s">
        <v>244</v>
      </c>
      <c r="E118" s="65" t="s">
        <v>745</v>
      </c>
      <c r="F118" s="34">
        <v>1</v>
      </c>
      <c r="G118" s="34" t="s">
        <v>66</v>
      </c>
      <c r="H118" s="34">
        <v>50</v>
      </c>
      <c r="I118" s="42">
        <v>0</v>
      </c>
      <c r="J118" s="43"/>
      <c r="K118" s="42">
        <f>(I118*J118)+I118</f>
        <v>0</v>
      </c>
      <c r="L118" s="42">
        <f>ROUND(H118*I118,2)</f>
        <v>0</v>
      </c>
      <c r="M118" s="42">
        <f>ROUND(L118*J118,2)</f>
        <v>0</v>
      </c>
      <c r="N118" s="42">
        <f>ROUND(L118*J118+L118,2)</f>
        <v>0</v>
      </c>
      <c r="O118" s="44"/>
    </row>
    <row r="119" spans="1:15" ht="58.15" outlineLevel="2">
      <c r="A119" s="34">
        <v>114</v>
      </c>
      <c r="B119" s="40">
        <v>14</v>
      </c>
      <c r="C119" s="34" t="s">
        <v>243</v>
      </c>
      <c r="D119" s="65" t="s">
        <v>244</v>
      </c>
      <c r="E119" s="65" t="s">
        <v>245</v>
      </c>
      <c r="F119" s="34">
        <v>1</v>
      </c>
      <c r="G119" s="34" t="s">
        <v>66</v>
      </c>
      <c r="H119" s="34">
        <v>10</v>
      </c>
      <c r="I119" s="42">
        <v>0</v>
      </c>
      <c r="J119" s="43"/>
      <c r="K119" s="42">
        <f>(I119*J119)+I119</f>
        <v>0</v>
      </c>
      <c r="L119" s="42">
        <f>ROUND(H119*I119,2)</f>
        <v>0</v>
      </c>
      <c r="M119" s="42">
        <f>ROUND(L119*J119,2)</f>
        <v>0</v>
      </c>
      <c r="N119" s="42">
        <f>ROUND(L119*J119+L119,2)</f>
        <v>0</v>
      </c>
      <c r="O119" s="44"/>
    </row>
    <row r="120" spans="1:15" ht="58.15" outlineLevel="2">
      <c r="A120" s="34">
        <v>115</v>
      </c>
      <c r="B120" s="40">
        <v>14</v>
      </c>
      <c r="C120" s="34" t="s">
        <v>243</v>
      </c>
      <c r="D120" s="65" t="s">
        <v>246</v>
      </c>
      <c r="E120" s="65" t="s">
        <v>247</v>
      </c>
      <c r="F120" s="34">
        <v>1</v>
      </c>
      <c r="G120" s="34" t="s">
        <v>66</v>
      </c>
      <c r="H120" s="34">
        <v>10</v>
      </c>
      <c r="I120" s="42">
        <v>0</v>
      </c>
      <c r="J120" s="43"/>
      <c r="K120" s="42">
        <f>(I120*J120)+I120</f>
        <v>0</v>
      </c>
      <c r="L120" s="42">
        <f>ROUND(H120*I120,2)</f>
        <v>0</v>
      </c>
      <c r="M120" s="42">
        <f>ROUND(L120*J120,2)</f>
        <v>0</v>
      </c>
      <c r="N120" s="42">
        <f>ROUND(L120*J120+L120,2)</f>
        <v>0</v>
      </c>
      <c r="O120" s="44"/>
    </row>
    <row r="121" spans="1:15" s="35" customFormat="1" ht="21.75" customHeight="1" outlineLevel="1">
      <c r="A121" s="40"/>
      <c r="B121" s="40" t="s">
        <v>679</v>
      </c>
      <c r="C121" s="40"/>
      <c r="D121" s="67"/>
      <c r="E121" s="67"/>
      <c r="F121" s="40"/>
      <c r="G121" s="40"/>
      <c r="H121" s="40"/>
      <c r="I121" s="48"/>
      <c r="J121" s="49"/>
      <c r="K121" s="48"/>
      <c r="L121" s="48">
        <f>SUBTOTAL(9,L118:L120)</f>
        <v>0</v>
      </c>
      <c r="M121" s="48">
        <f>SUBTOTAL(9,M118:M120)</f>
        <v>0</v>
      </c>
      <c r="N121" s="48">
        <f>SUBTOTAL(9,N118:N120)</f>
        <v>0</v>
      </c>
      <c r="O121" s="46"/>
    </row>
    <row r="122" spans="1:15" ht="23.25" outlineLevel="2">
      <c r="A122" s="34">
        <v>116</v>
      </c>
      <c r="B122" s="40">
        <v>15</v>
      </c>
      <c r="C122" s="34" t="s">
        <v>248</v>
      </c>
      <c r="D122" s="65" t="s">
        <v>249</v>
      </c>
      <c r="E122" s="65"/>
      <c r="F122" s="34" t="s">
        <v>250</v>
      </c>
      <c r="G122" s="34" t="s">
        <v>127</v>
      </c>
      <c r="H122" s="34">
        <v>50</v>
      </c>
      <c r="I122" s="42">
        <v>0</v>
      </c>
      <c r="J122" s="43"/>
      <c r="K122" s="42">
        <f>(I122*J122)+I122</f>
        <v>0</v>
      </c>
      <c r="L122" s="42">
        <f>ROUND(H122*I122,2)</f>
        <v>0</v>
      </c>
      <c r="M122" s="42">
        <f>ROUND(L122*J122,2)</f>
        <v>0</v>
      </c>
      <c r="N122" s="42">
        <f>ROUND(L122*J122+L122,2)</f>
        <v>0</v>
      </c>
      <c r="O122" s="44"/>
    </row>
    <row r="123" spans="1:15" s="35" customFormat="1" ht="21.75" customHeight="1" outlineLevel="1">
      <c r="A123" s="40"/>
      <c r="B123" s="40" t="s">
        <v>680</v>
      </c>
      <c r="C123" s="40"/>
      <c r="D123" s="67"/>
      <c r="E123" s="67"/>
      <c r="F123" s="40"/>
      <c r="G123" s="40"/>
      <c r="H123" s="40"/>
      <c r="I123" s="48"/>
      <c r="J123" s="49"/>
      <c r="K123" s="48"/>
      <c r="L123" s="48">
        <f>SUBTOTAL(9,L122:L122)</f>
        <v>0</v>
      </c>
      <c r="M123" s="48">
        <f>SUBTOTAL(9,M122:M122)</f>
        <v>0</v>
      </c>
      <c r="N123" s="48">
        <f>SUBTOTAL(9,N122:N122)</f>
        <v>0</v>
      </c>
      <c r="O123" s="46"/>
    </row>
    <row r="124" spans="1:15" ht="279.39999999999998" customHeight="1" outlineLevel="2">
      <c r="A124" s="34">
        <v>117</v>
      </c>
      <c r="B124" s="40">
        <v>16</v>
      </c>
      <c r="C124" s="34" t="s">
        <v>251</v>
      </c>
      <c r="D124" s="65" t="s">
        <v>252</v>
      </c>
      <c r="E124" s="65" t="s">
        <v>746</v>
      </c>
      <c r="F124" s="34" t="s">
        <v>253</v>
      </c>
      <c r="G124" s="34" t="s">
        <v>127</v>
      </c>
      <c r="H124" s="34">
        <v>1000</v>
      </c>
      <c r="I124" s="42">
        <v>0</v>
      </c>
      <c r="J124" s="43"/>
      <c r="K124" s="42">
        <f>(I124*J124)+I124</f>
        <v>0</v>
      </c>
      <c r="L124" s="42">
        <f>ROUND(H124*I124,2)</f>
        <v>0</v>
      </c>
      <c r="M124" s="42">
        <f>ROUND(L124*J124,2)</f>
        <v>0</v>
      </c>
      <c r="N124" s="42">
        <f>ROUND(L124*J124+L124,2)</f>
        <v>0</v>
      </c>
      <c r="O124" s="44"/>
    </row>
    <row r="125" spans="1:15" ht="23.25" outlineLevel="2">
      <c r="A125" s="34">
        <v>119</v>
      </c>
      <c r="B125" s="40">
        <v>16</v>
      </c>
      <c r="C125" s="34" t="s">
        <v>251</v>
      </c>
      <c r="D125" s="65" t="s">
        <v>254</v>
      </c>
      <c r="E125" s="65" t="s">
        <v>256</v>
      </c>
      <c r="F125" s="34" t="s">
        <v>172</v>
      </c>
      <c r="G125" s="34" t="s">
        <v>127</v>
      </c>
      <c r="H125" s="34">
        <v>100</v>
      </c>
      <c r="I125" s="42">
        <v>0</v>
      </c>
      <c r="J125" s="43"/>
      <c r="K125" s="42">
        <f>(I125*J125)+I125</f>
        <v>0</v>
      </c>
      <c r="L125" s="42">
        <f>ROUND(H125*I125,2)</f>
        <v>0</v>
      </c>
      <c r="M125" s="42">
        <f>ROUND(L125*J125,2)</f>
        <v>0</v>
      </c>
      <c r="N125" s="42">
        <f>ROUND(L125*J125+L125,2)</f>
        <v>0</v>
      </c>
      <c r="O125" s="44"/>
    </row>
    <row r="126" spans="1:15" ht="23.25" outlineLevel="2">
      <c r="A126" s="34">
        <v>120</v>
      </c>
      <c r="B126" s="40">
        <v>16</v>
      </c>
      <c r="C126" s="34" t="s">
        <v>251</v>
      </c>
      <c r="D126" s="65" t="s">
        <v>254</v>
      </c>
      <c r="E126" s="65" t="s">
        <v>257</v>
      </c>
      <c r="F126" s="34" t="s">
        <v>172</v>
      </c>
      <c r="G126" s="34" t="s">
        <v>127</v>
      </c>
      <c r="H126" s="34">
        <v>2500</v>
      </c>
      <c r="I126" s="42">
        <v>0</v>
      </c>
      <c r="J126" s="43"/>
      <c r="K126" s="42">
        <f>(I126*J126)+I126</f>
        <v>0</v>
      </c>
      <c r="L126" s="42">
        <f>ROUND(H126*I126,2)</f>
        <v>0</v>
      </c>
      <c r="M126" s="42">
        <f>ROUND(L126*J126,2)</f>
        <v>0</v>
      </c>
      <c r="N126" s="42">
        <f>ROUND(L126*J126+L126,2)</f>
        <v>0</v>
      </c>
      <c r="O126" s="44"/>
    </row>
    <row r="127" spans="1:15" outlineLevel="2">
      <c r="A127" s="34">
        <v>123</v>
      </c>
      <c r="B127" s="40">
        <v>16</v>
      </c>
      <c r="C127" s="34" t="s">
        <v>251</v>
      </c>
      <c r="D127" s="65" t="s">
        <v>262</v>
      </c>
      <c r="E127" s="65" t="s">
        <v>263</v>
      </c>
      <c r="F127" s="34" t="s">
        <v>264</v>
      </c>
      <c r="G127" s="34" t="s">
        <v>127</v>
      </c>
      <c r="H127" s="34">
        <v>30000</v>
      </c>
      <c r="I127" s="42">
        <v>0</v>
      </c>
      <c r="J127" s="43"/>
      <c r="K127" s="42">
        <f>(I127*J127)+I127</f>
        <v>0</v>
      </c>
      <c r="L127" s="42">
        <f>ROUND(H127*I127,2)</f>
        <v>0</v>
      </c>
      <c r="M127" s="42">
        <f>ROUND(L127*J127,2)</f>
        <v>0</v>
      </c>
      <c r="N127" s="42">
        <f>ROUND(L127*J127+L127,2)</f>
        <v>0</v>
      </c>
      <c r="O127" s="44"/>
    </row>
    <row r="128" spans="1:15" s="35" customFormat="1" ht="21.75" customHeight="1" outlineLevel="1">
      <c r="A128" s="40"/>
      <c r="B128" s="40" t="s">
        <v>681</v>
      </c>
      <c r="C128" s="40"/>
      <c r="D128" s="67"/>
      <c r="E128" s="67"/>
      <c r="F128" s="40"/>
      <c r="G128" s="40"/>
      <c r="H128" s="40"/>
      <c r="I128" s="48"/>
      <c r="J128" s="49"/>
      <c r="K128" s="48"/>
      <c r="L128" s="48">
        <f>SUBTOTAL(9,L124:L127)</f>
        <v>0</v>
      </c>
      <c r="M128" s="48">
        <f>SUBTOTAL(9,M124:M127)</f>
        <v>0</v>
      </c>
      <c r="N128" s="48">
        <f>SUBTOTAL(9,N124:N127)</f>
        <v>0</v>
      </c>
      <c r="O128" s="46"/>
    </row>
    <row r="129" spans="1:15" ht="23.25" outlineLevel="2">
      <c r="A129" s="34">
        <v>124</v>
      </c>
      <c r="B129" s="40">
        <v>17</v>
      </c>
      <c r="C129" s="34" t="s">
        <v>265</v>
      </c>
      <c r="D129" s="65" t="s">
        <v>265</v>
      </c>
      <c r="E129" s="65" t="s">
        <v>266</v>
      </c>
      <c r="F129" s="34">
        <v>1</v>
      </c>
      <c r="G129" s="34" t="s">
        <v>66</v>
      </c>
      <c r="H129" s="34">
        <v>200</v>
      </c>
      <c r="I129" s="42">
        <v>0</v>
      </c>
      <c r="J129" s="43"/>
      <c r="K129" s="42">
        <f>(I129*J129)+I129</f>
        <v>0</v>
      </c>
      <c r="L129" s="42">
        <f>ROUND(H129*I129,2)</f>
        <v>0</v>
      </c>
      <c r="M129" s="42">
        <f>ROUND(L129*J129,2)</f>
        <v>0</v>
      </c>
      <c r="N129" s="42">
        <f>ROUND(L129*J129+L129,2)</f>
        <v>0</v>
      </c>
      <c r="O129" s="44"/>
    </row>
    <row r="130" spans="1:15" ht="23.25" outlineLevel="2">
      <c r="A130" s="34">
        <v>125</v>
      </c>
      <c r="B130" s="40">
        <v>17</v>
      </c>
      <c r="C130" s="34" t="s">
        <v>265</v>
      </c>
      <c r="D130" s="65" t="s">
        <v>265</v>
      </c>
      <c r="E130" s="65" t="s">
        <v>267</v>
      </c>
      <c r="F130" s="34">
        <v>1</v>
      </c>
      <c r="G130" s="34" t="s">
        <v>66</v>
      </c>
      <c r="H130" s="34">
        <v>30</v>
      </c>
      <c r="I130" s="42">
        <v>0</v>
      </c>
      <c r="J130" s="43"/>
      <c r="K130" s="42">
        <f>(I130*J130)+I130</f>
        <v>0</v>
      </c>
      <c r="L130" s="42">
        <f>ROUND(H130*I130,2)</f>
        <v>0</v>
      </c>
      <c r="M130" s="42">
        <f>ROUND(L130*J130,2)</f>
        <v>0</v>
      </c>
      <c r="N130" s="42">
        <f>ROUND(L130*J130+L130,2)</f>
        <v>0</v>
      </c>
      <c r="O130" s="44"/>
    </row>
    <row r="131" spans="1:15" ht="23.25" outlineLevel="2">
      <c r="A131" s="34">
        <v>126</v>
      </c>
      <c r="B131" s="40">
        <v>17</v>
      </c>
      <c r="C131" s="34" t="s">
        <v>265</v>
      </c>
      <c r="D131" s="65" t="s">
        <v>265</v>
      </c>
      <c r="E131" s="65" t="s">
        <v>268</v>
      </c>
      <c r="F131" s="34">
        <v>1</v>
      </c>
      <c r="G131" s="34" t="s">
        <v>66</v>
      </c>
      <c r="H131" s="34">
        <v>50</v>
      </c>
      <c r="I131" s="42">
        <v>0</v>
      </c>
      <c r="J131" s="43"/>
      <c r="K131" s="42">
        <f>(I131*J131)+I131</f>
        <v>0</v>
      </c>
      <c r="L131" s="42">
        <f>ROUND(H131*I131,2)</f>
        <v>0</v>
      </c>
      <c r="M131" s="42">
        <f>ROUND(L131*J131,2)</f>
        <v>0</v>
      </c>
      <c r="N131" s="42">
        <f>ROUND(L131*J131+L131,2)</f>
        <v>0</v>
      </c>
      <c r="O131" s="44"/>
    </row>
    <row r="132" spans="1:15" s="35" customFormat="1" ht="21.75" customHeight="1" outlineLevel="1">
      <c r="A132" s="40"/>
      <c r="B132" s="40" t="s">
        <v>682</v>
      </c>
      <c r="C132" s="40"/>
      <c r="D132" s="67"/>
      <c r="E132" s="67"/>
      <c r="F132" s="40"/>
      <c r="G132" s="40"/>
      <c r="H132" s="40"/>
      <c r="I132" s="48"/>
      <c r="J132" s="49"/>
      <c r="K132" s="48"/>
      <c r="L132" s="48">
        <f>SUBTOTAL(9,L129:L131)</f>
        <v>0</v>
      </c>
      <c r="M132" s="48">
        <f>SUBTOTAL(9,M129:M131)</f>
        <v>0</v>
      </c>
      <c r="N132" s="48">
        <f>SUBTOTAL(9,N129:N131)</f>
        <v>0</v>
      </c>
      <c r="O132" s="46"/>
    </row>
    <row r="133" spans="1:15" outlineLevel="2">
      <c r="A133" s="34">
        <v>127</v>
      </c>
      <c r="B133" s="40">
        <v>18</v>
      </c>
      <c r="C133" s="34" t="s">
        <v>269</v>
      </c>
      <c r="D133" s="65" t="s">
        <v>270</v>
      </c>
      <c r="E133" s="65" t="s">
        <v>271</v>
      </c>
      <c r="F133" s="34">
        <v>1</v>
      </c>
      <c r="G133" s="34" t="s">
        <v>66</v>
      </c>
      <c r="H133" s="34">
        <v>30</v>
      </c>
      <c r="I133" s="42">
        <v>0</v>
      </c>
      <c r="J133" s="43"/>
      <c r="K133" s="42">
        <f t="shared" ref="K133:K141" si="20">(I133*J133)+I133</f>
        <v>0</v>
      </c>
      <c r="L133" s="42">
        <f t="shared" ref="L133:L141" si="21">ROUND(H133*I133,2)</f>
        <v>0</v>
      </c>
      <c r="M133" s="42">
        <f t="shared" ref="M133:M141" si="22">ROUND(L133*J133,2)</f>
        <v>0</v>
      </c>
      <c r="N133" s="42">
        <f t="shared" ref="N133:N141" si="23">ROUND(L133*J133+L133,2)</f>
        <v>0</v>
      </c>
      <c r="O133" s="44"/>
    </row>
    <row r="134" spans="1:15" outlineLevel="2">
      <c r="A134" s="34">
        <v>128</v>
      </c>
      <c r="B134" s="40">
        <v>18</v>
      </c>
      <c r="C134" s="34" t="s">
        <v>269</v>
      </c>
      <c r="D134" s="65" t="s">
        <v>272</v>
      </c>
      <c r="E134" s="65" t="s">
        <v>273</v>
      </c>
      <c r="F134" s="34">
        <v>1</v>
      </c>
      <c r="G134" s="34" t="s">
        <v>66</v>
      </c>
      <c r="H134" s="34">
        <v>6000</v>
      </c>
      <c r="I134" s="42">
        <v>0</v>
      </c>
      <c r="J134" s="43"/>
      <c r="K134" s="42">
        <f t="shared" si="20"/>
        <v>0</v>
      </c>
      <c r="L134" s="42">
        <f t="shared" si="21"/>
        <v>0</v>
      </c>
      <c r="M134" s="42">
        <f t="shared" si="22"/>
        <v>0</v>
      </c>
      <c r="N134" s="42">
        <f t="shared" si="23"/>
        <v>0</v>
      </c>
      <c r="O134" s="44"/>
    </row>
    <row r="135" spans="1:15" outlineLevel="2">
      <c r="A135" s="34">
        <v>129</v>
      </c>
      <c r="B135" s="40">
        <v>18</v>
      </c>
      <c r="C135" s="34" t="s">
        <v>269</v>
      </c>
      <c r="D135" s="65" t="s">
        <v>274</v>
      </c>
      <c r="E135" s="65" t="s">
        <v>275</v>
      </c>
      <c r="F135" s="34">
        <v>1</v>
      </c>
      <c r="G135" s="34" t="s">
        <v>66</v>
      </c>
      <c r="H135" s="34">
        <v>300</v>
      </c>
      <c r="I135" s="42">
        <v>0</v>
      </c>
      <c r="J135" s="43"/>
      <c r="K135" s="42">
        <f t="shared" si="20"/>
        <v>0</v>
      </c>
      <c r="L135" s="42">
        <f t="shared" si="21"/>
        <v>0</v>
      </c>
      <c r="M135" s="42">
        <f t="shared" si="22"/>
        <v>0</v>
      </c>
      <c r="N135" s="42">
        <f t="shared" si="23"/>
        <v>0</v>
      </c>
      <c r="O135" s="44"/>
    </row>
    <row r="136" spans="1:15" ht="23.25" outlineLevel="2">
      <c r="A136" s="34">
        <v>130</v>
      </c>
      <c r="B136" s="40">
        <v>18</v>
      </c>
      <c r="C136" s="34" t="s">
        <v>269</v>
      </c>
      <c r="D136" s="65" t="s">
        <v>276</v>
      </c>
      <c r="E136" s="65"/>
      <c r="F136" s="34">
        <v>1</v>
      </c>
      <c r="G136" s="34" t="s">
        <v>66</v>
      </c>
      <c r="H136" s="34">
        <v>10</v>
      </c>
      <c r="I136" s="42">
        <v>0</v>
      </c>
      <c r="J136" s="43"/>
      <c r="K136" s="42">
        <f t="shared" si="20"/>
        <v>0</v>
      </c>
      <c r="L136" s="42">
        <f t="shared" si="21"/>
        <v>0</v>
      </c>
      <c r="M136" s="42">
        <f t="shared" si="22"/>
        <v>0</v>
      </c>
      <c r="N136" s="42">
        <f t="shared" si="23"/>
        <v>0</v>
      </c>
      <c r="O136" s="44"/>
    </row>
    <row r="137" spans="1:15" ht="23.25" outlineLevel="2">
      <c r="A137" s="34">
        <v>131</v>
      </c>
      <c r="B137" s="40">
        <v>18</v>
      </c>
      <c r="C137" s="34" t="s">
        <v>269</v>
      </c>
      <c r="D137" s="65" t="s">
        <v>277</v>
      </c>
      <c r="E137" s="65"/>
      <c r="F137" s="34">
        <v>1</v>
      </c>
      <c r="G137" s="34" t="s">
        <v>66</v>
      </c>
      <c r="H137" s="34">
        <v>200</v>
      </c>
      <c r="I137" s="42">
        <v>0</v>
      </c>
      <c r="J137" s="43"/>
      <c r="K137" s="42">
        <f t="shared" si="20"/>
        <v>0</v>
      </c>
      <c r="L137" s="42">
        <f t="shared" si="21"/>
        <v>0</v>
      </c>
      <c r="M137" s="42">
        <f t="shared" si="22"/>
        <v>0</v>
      </c>
      <c r="N137" s="42">
        <f t="shared" si="23"/>
        <v>0</v>
      </c>
      <c r="O137" s="44"/>
    </row>
    <row r="138" spans="1:15" ht="23.25" outlineLevel="2">
      <c r="A138" s="34">
        <v>132</v>
      </c>
      <c r="B138" s="40">
        <v>18</v>
      </c>
      <c r="C138" s="34" t="s">
        <v>269</v>
      </c>
      <c r="D138" s="65" t="s">
        <v>278</v>
      </c>
      <c r="E138" s="65"/>
      <c r="F138" s="34">
        <v>1</v>
      </c>
      <c r="G138" s="34" t="s">
        <v>66</v>
      </c>
      <c r="H138" s="34">
        <v>1000</v>
      </c>
      <c r="I138" s="42">
        <v>0</v>
      </c>
      <c r="J138" s="43"/>
      <c r="K138" s="42">
        <f t="shared" si="20"/>
        <v>0</v>
      </c>
      <c r="L138" s="42">
        <f t="shared" si="21"/>
        <v>0</v>
      </c>
      <c r="M138" s="42">
        <f t="shared" si="22"/>
        <v>0</v>
      </c>
      <c r="N138" s="42">
        <f t="shared" si="23"/>
        <v>0</v>
      </c>
      <c r="O138" s="44"/>
    </row>
    <row r="139" spans="1:15" outlineLevel="2">
      <c r="A139" s="34">
        <v>133</v>
      </c>
      <c r="B139" s="40">
        <v>18</v>
      </c>
      <c r="C139" s="34" t="s">
        <v>269</v>
      </c>
      <c r="D139" s="65" t="s">
        <v>279</v>
      </c>
      <c r="E139" s="65"/>
      <c r="F139" s="34">
        <v>1</v>
      </c>
      <c r="G139" s="34" t="s">
        <v>66</v>
      </c>
      <c r="H139" s="34">
        <v>4000</v>
      </c>
      <c r="I139" s="42">
        <v>0</v>
      </c>
      <c r="J139" s="43"/>
      <c r="K139" s="42">
        <f t="shared" si="20"/>
        <v>0</v>
      </c>
      <c r="L139" s="42">
        <f t="shared" si="21"/>
        <v>0</v>
      </c>
      <c r="M139" s="42">
        <f t="shared" si="22"/>
        <v>0</v>
      </c>
      <c r="N139" s="42">
        <f t="shared" si="23"/>
        <v>0</v>
      </c>
      <c r="O139" s="44"/>
    </row>
    <row r="140" spans="1:15" ht="23.25" outlineLevel="2">
      <c r="A140" s="34">
        <v>134</v>
      </c>
      <c r="B140" s="40">
        <v>18</v>
      </c>
      <c r="C140" s="34" t="s">
        <v>269</v>
      </c>
      <c r="D140" s="65" t="s">
        <v>280</v>
      </c>
      <c r="E140" s="65" t="s">
        <v>281</v>
      </c>
      <c r="F140" s="34">
        <v>1</v>
      </c>
      <c r="G140" s="34" t="s">
        <v>66</v>
      </c>
      <c r="H140" s="34">
        <v>2000</v>
      </c>
      <c r="I140" s="42">
        <v>0</v>
      </c>
      <c r="J140" s="43"/>
      <c r="K140" s="42">
        <f t="shared" si="20"/>
        <v>0</v>
      </c>
      <c r="L140" s="42">
        <f t="shared" si="21"/>
        <v>0</v>
      </c>
      <c r="M140" s="42">
        <f t="shared" si="22"/>
        <v>0</v>
      </c>
      <c r="N140" s="42">
        <f t="shared" si="23"/>
        <v>0</v>
      </c>
      <c r="O140" s="44"/>
    </row>
    <row r="141" spans="1:15" ht="93" outlineLevel="2">
      <c r="A141" s="34">
        <v>135</v>
      </c>
      <c r="B141" s="40">
        <v>18</v>
      </c>
      <c r="C141" s="34" t="s">
        <v>269</v>
      </c>
      <c r="D141" s="65" t="s">
        <v>282</v>
      </c>
      <c r="E141" s="65" t="s">
        <v>283</v>
      </c>
      <c r="F141" s="34">
        <v>1</v>
      </c>
      <c r="G141" s="34" t="s">
        <v>66</v>
      </c>
      <c r="H141" s="34">
        <v>10000</v>
      </c>
      <c r="I141" s="42">
        <v>0</v>
      </c>
      <c r="J141" s="43"/>
      <c r="K141" s="42">
        <f t="shared" si="20"/>
        <v>0</v>
      </c>
      <c r="L141" s="42">
        <f t="shared" si="21"/>
        <v>0</v>
      </c>
      <c r="M141" s="42">
        <f t="shared" si="22"/>
        <v>0</v>
      </c>
      <c r="N141" s="42">
        <f t="shared" si="23"/>
        <v>0</v>
      </c>
      <c r="O141" s="44"/>
    </row>
    <row r="142" spans="1:15" s="35" customFormat="1" ht="21.75" customHeight="1" outlineLevel="1">
      <c r="A142" s="40"/>
      <c r="B142" s="40" t="s">
        <v>683</v>
      </c>
      <c r="C142" s="40"/>
      <c r="D142" s="67"/>
      <c r="E142" s="67"/>
      <c r="F142" s="40"/>
      <c r="G142" s="40"/>
      <c r="H142" s="40"/>
      <c r="I142" s="48"/>
      <c r="J142" s="49"/>
      <c r="K142" s="48"/>
      <c r="L142" s="48">
        <f>SUBTOTAL(9,L133:L141)</f>
        <v>0</v>
      </c>
      <c r="M142" s="48">
        <f>SUBTOTAL(9,M133:M141)</f>
        <v>0</v>
      </c>
      <c r="N142" s="48">
        <f>SUBTOTAL(9,N133:N141)</f>
        <v>0</v>
      </c>
      <c r="O142" s="46"/>
    </row>
    <row r="143" spans="1:15" ht="23.25" outlineLevel="2">
      <c r="A143" s="34">
        <v>136</v>
      </c>
      <c r="B143" s="40">
        <v>19</v>
      </c>
      <c r="C143" s="34" t="s">
        <v>284</v>
      </c>
      <c r="D143" s="65" t="s">
        <v>285</v>
      </c>
      <c r="E143" s="65" t="s">
        <v>286</v>
      </c>
      <c r="F143" s="34">
        <v>1</v>
      </c>
      <c r="G143" s="34" t="s">
        <v>66</v>
      </c>
      <c r="H143" s="34">
        <v>70</v>
      </c>
      <c r="I143" s="42">
        <v>0</v>
      </c>
      <c r="J143" s="43"/>
      <c r="K143" s="42">
        <f>(I143*J143)+I143</f>
        <v>0</v>
      </c>
      <c r="L143" s="42">
        <f>ROUND(H143*I143,2)</f>
        <v>0</v>
      </c>
      <c r="M143" s="42">
        <f>ROUND(L143*J143,2)</f>
        <v>0</v>
      </c>
      <c r="N143" s="42">
        <f>ROUND(L143*J143+L143,2)</f>
        <v>0</v>
      </c>
      <c r="O143" s="44"/>
    </row>
    <row r="144" spans="1:15" outlineLevel="2">
      <c r="A144" s="34">
        <v>137</v>
      </c>
      <c r="B144" s="40">
        <v>19</v>
      </c>
      <c r="C144" s="34" t="s">
        <v>284</v>
      </c>
      <c r="D144" s="65" t="s">
        <v>287</v>
      </c>
      <c r="E144" s="65" t="s">
        <v>288</v>
      </c>
      <c r="F144" s="34">
        <v>1</v>
      </c>
      <c r="G144" s="34" t="s">
        <v>66</v>
      </c>
      <c r="H144" s="34">
        <v>40</v>
      </c>
      <c r="I144" s="42">
        <v>0</v>
      </c>
      <c r="J144" s="43"/>
      <c r="K144" s="42">
        <f>(I144*J144)+I144</f>
        <v>0</v>
      </c>
      <c r="L144" s="42">
        <f>ROUND(H144*I144,2)</f>
        <v>0</v>
      </c>
      <c r="M144" s="42">
        <f>ROUND(L144*J144,2)</f>
        <v>0</v>
      </c>
      <c r="N144" s="42">
        <f>ROUND(L144*J144+L144,2)</f>
        <v>0</v>
      </c>
      <c r="O144" s="44"/>
    </row>
    <row r="145" spans="1:15" ht="46.5" outlineLevel="2">
      <c r="A145" s="34">
        <v>138</v>
      </c>
      <c r="B145" s="40">
        <v>19</v>
      </c>
      <c r="C145" s="34" t="s">
        <v>284</v>
      </c>
      <c r="D145" s="65" t="s">
        <v>289</v>
      </c>
      <c r="E145" s="65" t="s">
        <v>290</v>
      </c>
      <c r="F145" s="34">
        <v>1</v>
      </c>
      <c r="G145" s="34" t="s">
        <v>66</v>
      </c>
      <c r="H145" s="34">
        <v>60</v>
      </c>
      <c r="I145" s="42">
        <v>0</v>
      </c>
      <c r="J145" s="43"/>
      <c r="K145" s="42">
        <f>(I145*J145)+I145</f>
        <v>0</v>
      </c>
      <c r="L145" s="42">
        <f>ROUND(H145*I145,2)</f>
        <v>0</v>
      </c>
      <c r="M145" s="42">
        <f>ROUND(L145*J145,2)</f>
        <v>0</v>
      </c>
      <c r="N145" s="42">
        <f>ROUND(L145*J145+L145,2)</f>
        <v>0</v>
      </c>
      <c r="O145" s="44"/>
    </row>
    <row r="146" spans="1:15" s="35" customFormat="1" ht="21.75" customHeight="1" outlineLevel="1">
      <c r="A146" s="40"/>
      <c r="B146" s="40" t="s">
        <v>684</v>
      </c>
      <c r="C146" s="40"/>
      <c r="D146" s="67"/>
      <c r="E146" s="67"/>
      <c r="F146" s="40"/>
      <c r="G146" s="40"/>
      <c r="H146" s="40"/>
      <c r="I146" s="48"/>
      <c r="J146" s="49"/>
      <c r="K146" s="48"/>
      <c r="L146" s="48">
        <f>SUBTOTAL(9,L143:L145)</f>
        <v>0</v>
      </c>
      <c r="M146" s="48">
        <f>SUBTOTAL(9,M143:M145)</f>
        <v>0</v>
      </c>
      <c r="N146" s="48">
        <f>SUBTOTAL(9,N143:N145)</f>
        <v>0</v>
      </c>
      <c r="O146" s="46"/>
    </row>
    <row r="147" spans="1:15" ht="34.9" outlineLevel="2">
      <c r="A147" s="34">
        <v>139</v>
      </c>
      <c r="B147" s="40">
        <v>20</v>
      </c>
      <c r="C147" s="34" t="s">
        <v>291</v>
      </c>
      <c r="D147" s="65" t="s">
        <v>292</v>
      </c>
      <c r="E147" s="65" t="s">
        <v>293</v>
      </c>
      <c r="F147" s="34" t="s">
        <v>294</v>
      </c>
      <c r="G147" s="34" t="s">
        <v>66</v>
      </c>
      <c r="H147" s="34">
        <v>500</v>
      </c>
      <c r="I147" s="42">
        <v>0</v>
      </c>
      <c r="J147" s="43"/>
      <c r="K147" s="42">
        <f t="shared" ref="K147:K179" si="24">(I147*J147)+I147</f>
        <v>0</v>
      </c>
      <c r="L147" s="42">
        <f t="shared" ref="L147:L179" si="25">ROUND(H147*I147,2)</f>
        <v>0</v>
      </c>
      <c r="M147" s="42">
        <f t="shared" ref="M147:M179" si="26">ROUND(L147*J147,2)</f>
        <v>0</v>
      </c>
      <c r="N147" s="42">
        <f t="shared" ref="N147:N179" si="27">ROUND(L147*J147+L147,2)</f>
        <v>0</v>
      </c>
      <c r="O147" s="44"/>
    </row>
    <row r="148" spans="1:15" ht="23.25" outlineLevel="2">
      <c r="A148" s="34">
        <v>140</v>
      </c>
      <c r="B148" s="40">
        <v>20</v>
      </c>
      <c r="C148" s="34" t="s">
        <v>291</v>
      </c>
      <c r="D148" s="65" t="s">
        <v>295</v>
      </c>
      <c r="E148" s="65" t="s">
        <v>296</v>
      </c>
      <c r="F148" s="34" t="s">
        <v>172</v>
      </c>
      <c r="G148" s="34" t="s">
        <v>127</v>
      </c>
      <c r="H148" s="34">
        <v>200</v>
      </c>
      <c r="I148" s="42">
        <v>0</v>
      </c>
      <c r="J148" s="43"/>
      <c r="K148" s="42">
        <f t="shared" si="24"/>
        <v>0</v>
      </c>
      <c r="L148" s="42">
        <f t="shared" si="25"/>
        <v>0</v>
      </c>
      <c r="M148" s="42">
        <f t="shared" si="26"/>
        <v>0</v>
      </c>
      <c r="N148" s="42">
        <f t="shared" si="27"/>
        <v>0</v>
      </c>
      <c r="O148" s="44"/>
    </row>
    <row r="149" spans="1:15" ht="23.25" outlineLevel="2">
      <c r="A149" s="34">
        <v>141</v>
      </c>
      <c r="B149" s="40">
        <v>20</v>
      </c>
      <c r="C149" s="34" t="s">
        <v>291</v>
      </c>
      <c r="D149" s="65" t="s">
        <v>295</v>
      </c>
      <c r="E149" s="65" t="s">
        <v>297</v>
      </c>
      <c r="F149" s="34" t="s">
        <v>172</v>
      </c>
      <c r="G149" s="34" t="s">
        <v>127</v>
      </c>
      <c r="H149" s="34">
        <v>200</v>
      </c>
      <c r="I149" s="42">
        <v>0</v>
      </c>
      <c r="J149" s="43"/>
      <c r="K149" s="42">
        <f t="shared" si="24"/>
        <v>0</v>
      </c>
      <c r="L149" s="42">
        <f t="shared" si="25"/>
        <v>0</v>
      </c>
      <c r="M149" s="42">
        <f t="shared" si="26"/>
        <v>0</v>
      </c>
      <c r="N149" s="42">
        <f t="shared" si="27"/>
        <v>0</v>
      </c>
      <c r="O149" s="44"/>
    </row>
    <row r="150" spans="1:15" ht="23.25" outlineLevel="2">
      <c r="A150" s="34">
        <v>142</v>
      </c>
      <c r="B150" s="40">
        <v>20</v>
      </c>
      <c r="C150" s="34" t="s">
        <v>291</v>
      </c>
      <c r="D150" s="65" t="s">
        <v>295</v>
      </c>
      <c r="E150" s="65" t="s">
        <v>298</v>
      </c>
      <c r="F150" s="34" t="s">
        <v>172</v>
      </c>
      <c r="G150" s="34" t="s">
        <v>127</v>
      </c>
      <c r="H150" s="34">
        <v>180</v>
      </c>
      <c r="I150" s="42">
        <v>0</v>
      </c>
      <c r="J150" s="43"/>
      <c r="K150" s="42">
        <f t="shared" si="24"/>
        <v>0</v>
      </c>
      <c r="L150" s="42">
        <f t="shared" si="25"/>
        <v>0</v>
      </c>
      <c r="M150" s="42">
        <f t="shared" si="26"/>
        <v>0</v>
      </c>
      <c r="N150" s="42">
        <f t="shared" si="27"/>
        <v>0</v>
      </c>
      <c r="O150" s="44"/>
    </row>
    <row r="151" spans="1:15" ht="23.25" outlineLevel="2">
      <c r="A151" s="34">
        <v>143</v>
      </c>
      <c r="B151" s="40">
        <v>20</v>
      </c>
      <c r="C151" s="34" t="s">
        <v>291</v>
      </c>
      <c r="D151" s="65" t="s">
        <v>295</v>
      </c>
      <c r="E151" s="65" t="s">
        <v>299</v>
      </c>
      <c r="F151" s="34" t="s">
        <v>172</v>
      </c>
      <c r="G151" s="34" t="s">
        <v>127</v>
      </c>
      <c r="H151" s="34">
        <v>300</v>
      </c>
      <c r="I151" s="42">
        <v>0</v>
      </c>
      <c r="J151" s="43"/>
      <c r="K151" s="42">
        <f t="shared" si="24"/>
        <v>0</v>
      </c>
      <c r="L151" s="42">
        <f t="shared" si="25"/>
        <v>0</v>
      </c>
      <c r="M151" s="42">
        <f t="shared" si="26"/>
        <v>0</v>
      </c>
      <c r="N151" s="42">
        <f t="shared" si="27"/>
        <v>0</v>
      </c>
      <c r="O151" s="44"/>
    </row>
    <row r="152" spans="1:15" ht="23.25" outlineLevel="2">
      <c r="A152" s="34">
        <v>144</v>
      </c>
      <c r="B152" s="40">
        <v>20</v>
      </c>
      <c r="C152" s="34" t="s">
        <v>291</v>
      </c>
      <c r="D152" s="65" t="s">
        <v>295</v>
      </c>
      <c r="E152" s="65" t="s">
        <v>300</v>
      </c>
      <c r="F152" s="34" t="s">
        <v>172</v>
      </c>
      <c r="G152" s="34" t="s">
        <v>127</v>
      </c>
      <c r="H152" s="34">
        <v>300</v>
      </c>
      <c r="I152" s="42">
        <v>0</v>
      </c>
      <c r="J152" s="43"/>
      <c r="K152" s="42">
        <f t="shared" si="24"/>
        <v>0</v>
      </c>
      <c r="L152" s="42">
        <f t="shared" si="25"/>
        <v>0</v>
      </c>
      <c r="M152" s="42">
        <f t="shared" si="26"/>
        <v>0</v>
      </c>
      <c r="N152" s="42">
        <f t="shared" si="27"/>
        <v>0</v>
      </c>
      <c r="O152" s="44"/>
    </row>
    <row r="153" spans="1:15" ht="23.25" outlineLevel="2">
      <c r="A153" s="34">
        <v>145</v>
      </c>
      <c r="B153" s="40">
        <v>20</v>
      </c>
      <c r="C153" s="34" t="s">
        <v>291</v>
      </c>
      <c r="D153" s="65" t="s">
        <v>295</v>
      </c>
      <c r="E153" s="65" t="s">
        <v>301</v>
      </c>
      <c r="F153" s="34" t="s">
        <v>172</v>
      </c>
      <c r="G153" s="34" t="s">
        <v>127</v>
      </c>
      <c r="H153" s="34">
        <v>250</v>
      </c>
      <c r="I153" s="42">
        <v>0</v>
      </c>
      <c r="J153" s="43"/>
      <c r="K153" s="42">
        <f t="shared" si="24"/>
        <v>0</v>
      </c>
      <c r="L153" s="42">
        <f t="shared" si="25"/>
        <v>0</v>
      </c>
      <c r="M153" s="42">
        <f t="shared" si="26"/>
        <v>0</v>
      </c>
      <c r="N153" s="42">
        <f t="shared" si="27"/>
        <v>0</v>
      </c>
      <c r="O153" s="44"/>
    </row>
    <row r="154" spans="1:15" ht="23.25" outlineLevel="2">
      <c r="A154" s="34">
        <v>146</v>
      </c>
      <c r="B154" s="40">
        <v>20</v>
      </c>
      <c r="C154" s="34" t="s">
        <v>291</v>
      </c>
      <c r="D154" s="65" t="s">
        <v>295</v>
      </c>
      <c r="E154" s="65" t="s">
        <v>302</v>
      </c>
      <c r="F154" s="34" t="s">
        <v>172</v>
      </c>
      <c r="G154" s="34" t="s">
        <v>127</v>
      </c>
      <c r="H154" s="34">
        <v>450</v>
      </c>
      <c r="I154" s="42">
        <v>0</v>
      </c>
      <c r="J154" s="43"/>
      <c r="K154" s="42">
        <f t="shared" si="24"/>
        <v>0</v>
      </c>
      <c r="L154" s="42">
        <f t="shared" si="25"/>
        <v>0</v>
      </c>
      <c r="M154" s="42">
        <f t="shared" si="26"/>
        <v>0</v>
      </c>
      <c r="N154" s="42">
        <f t="shared" si="27"/>
        <v>0</v>
      </c>
      <c r="O154" s="44"/>
    </row>
    <row r="155" spans="1:15" ht="34.9" outlineLevel="2">
      <c r="A155" s="34">
        <v>147</v>
      </c>
      <c r="B155" s="40">
        <v>20</v>
      </c>
      <c r="C155" s="34" t="s">
        <v>291</v>
      </c>
      <c r="D155" s="65" t="s">
        <v>303</v>
      </c>
      <c r="E155" s="65" t="s">
        <v>304</v>
      </c>
      <c r="F155" s="34">
        <v>1</v>
      </c>
      <c r="G155" s="34" t="s">
        <v>66</v>
      </c>
      <c r="H155" s="34">
        <v>300</v>
      </c>
      <c r="I155" s="42">
        <v>0</v>
      </c>
      <c r="J155" s="43"/>
      <c r="K155" s="42">
        <f t="shared" si="24"/>
        <v>0</v>
      </c>
      <c r="L155" s="42">
        <f t="shared" si="25"/>
        <v>0</v>
      </c>
      <c r="M155" s="42">
        <f t="shared" si="26"/>
        <v>0</v>
      </c>
      <c r="N155" s="42">
        <f t="shared" si="27"/>
        <v>0</v>
      </c>
      <c r="O155" s="44"/>
    </row>
    <row r="156" spans="1:15" ht="34.9" outlineLevel="2">
      <c r="A156" s="34">
        <v>148</v>
      </c>
      <c r="B156" s="40">
        <v>20</v>
      </c>
      <c r="C156" s="34" t="s">
        <v>291</v>
      </c>
      <c r="D156" s="65" t="s">
        <v>305</v>
      </c>
      <c r="E156" s="65" t="s">
        <v>304</v>
      </c>
      <c r="F156" s="34">
        <v>1</v>
      </c>
      <c r="G156" s="34" t="s">
        <v>66</v>
      </c>
      <c r="H156" s="34">
        <v>300</v>
      </c>
      <c r="I156" s="42">
        <v>0</v>
      </c>
      <c r="J156" s="43"/>
      <c r="K156" s="42">
        <f t="shared" si="24"/>
        <v>0</v>
      </c>
      <c r="L156" s="42">
        <f t="shared" si="25"/>
        <v>0</v>
      </c>
      <c r="M156" s="42">
        <f t="shared" si="26"/>
        <v>0</v>
      </c>
      <c r="N156" s="42">
        <f t="shared" si="27"/>
        <v>0</v>
      </c>
      <c r="O156" s="44"/>
    </row>
    <row r="157" spans="1:15" ht="34.9" outlineLevel="2">
      <c r="A157" s="34">
        <v>149</v>
      </c>
      <c r="B157" s="40">
        <v>20</v>
      </c>
      <c r="C157" s="34" t="s">
        <v>291</v>
      </c>
      <c r="D157" s="65" t="s">
        <v>306</v>
      </c>
      <c r="E157" s="65" t="s">
        <v>304</v>
      </c>
      <c r="F157" s="34">
        <v>1</v>
      </c>
      <c r="G157" s="34" t="s">
        <v>66</v>
      </c>
      <c r="H157" s="34">
        <v>300</v>
      </c>
      <c r="I157" s="42">
        <v>0</v>
      </c>
      <c r="J157" s="43"/>
      <c r="K157" s="42">
        <f t="shared" si="24"/>
        <v>0</v>
      </c>
      <c r="L157" s="42">
        <f t="shared" si="25"/>
        <v>0</v>
      </c>
      <c r="M157" s="42">
        <f t="shared" si="26"/>
        <v>0</v>
      </c>
      <c r="N157" s="42">
        <f t="shared" si="27"/>
        <v>0</v>
      </c>
      <c r="O157" s="44"/>
    </row>
    <row r="158" spans="1:15" ht="23.25" outlineLevel="2">
      <c r="A158" s="34">
        <v>150</v>
      </c>
      <c r="B158" s="40">
        <v>20</v>
      </c>
      <c r="C158" s="34" t="s">
        <v>291</v>
      </c>
      <c r="D158" s="65" t="s">
        <v>307</v>
      </c>
      <c r="E158" s="65" t="s">
        <v>308</v>
      </c>
      <c r="F158" s="34">
        <v>1</v>
      </c>
      <c r="G158" s="34" t="s">
        <v>66</v>
      </c>
      <c r="H158" s="34">
        <v>5000</v>
      </c>
      <c r="I158" s="42">
        <v>0</v>
      </c>
      <c r="J158" s="43"/>
      <c r="K158" s="42">
        <f t="shared" si="24"/>
        <v>0</v>
      </c>
      <c r="L158" s="42">
        <f t="shared" si="25"/>
        <v>0</v>
      </c>
      <c r="M158" s="42">
        <f t="shared" si="26"/>
        <v>0</v>
      </c>
      <c r="N158" s="42">
        <f t="shared" si="27"/>
        <v>0</v>
      </c>
      <c r="O158" s="44"/>
    </row>
    <row r="159" spans="1:15" ht="23.25" outlineLevel="2">
      <c r="A159" s="34">
        <v>151</v>
      </c>
      <c r="B159" s="40">
        <v>20</v>
      </c>
      <c r="C159" s="34" t="s">
        <v>291</v>
      </c>
      <c r="D159" s="65" t="s">
        <v>307</v>
      </c>
      <c r="E159" s="65" t="s">
        <v>309</v>
      </c>
      <c r="F159" s="34">
        <v>1</v>
      </c>
      <c r="G159" s="34" t="s">
        <v>66</v>
      </c>
      <c r="H159" s="34">
        <v>16000</v>
      </c>
      <c r="I159" s="42">
        <v>0</v>
      </c>
      <c r="J159" s="43"/>
      <c r="K159" s="42">
        <f t="shared" si="24"/>
        <v>0</v>
      </c>
      <c r="L159" s="42">
        <f t="shared" si="25"/>
        <v>0</v>
      </c>
      <c r="M159" s="42">
        <f t="shared" si="26"/>
        <v>0</v>
      </c>
      <c r="N159" s="42">
        <f t="shared" si="27"/>
        <v>0</v>
      </c>
      <c r="O159" s="44"/>
    </row>
    <row r="160" spans="1:15" ht="23.25" outlineLevel="2">
      <c r="A160" s="34">
        <v>152</v>
      </c>
      <c r="B160" s="40">
        <v>20</v>
      </c>
      <c r="C160" s="34" t="s">
        <v>291</v>
      </c>
      <c r="D160" s="65" t="s">
        <v>307</v>
      </c>
      <c r="E160" s="65" t="s">
        <v>310</v>
      </c>
      <c r="F160" s="34">
        <v>1</v>
      </c>
      <c r="G160" s="34" t="s">
        <v>66</v>
      </c>
      <c r="H160" s="34">
        <v>6000</v>
      </c>
      <c r="I160" s="42">
        <v>0</v>
      </c>
      <c r="J160" s="43"/>
      <c r="K160" s="42">
        <f t="shared" si="24"/>
        <v>0</v>
      </c>
      <c r="L160" s="42">
        <f t="shared" si="25"/>
        <v>0</v>
      </c>
      <c r="M160" s="42">
        <f t="shared" si="26"/>
        <v>0</v>
      </c>
      <c r="N160" s="42">
        <f t="shared" si="27"/>
        <v>0</v>
      </c>
      <c r="O160" s="44"/>
    </row>
    <row r="161" spans="1:15" ht="23.25" outlineLevel="2">
      <c r="A161" s="34">
        <v>153</v>
      </c>
      <c r="B161" s="40">
        <v>20</v>
      </c>
      <c r="C161" s="34" t="s">
        <v>291</v>
      </c>
      <c r="D161" s="65" t="s">
        <v>307</v>
      </c>
      <c r="E161" s="65" t="s">
        <v>311</v>
      </c>
      <c r="F161" s="34">
        <v>1</v>
      </c>
      <c r="G161" s="34" t="s">
        <v>66</v>
      </c>
      <c r="H161" s="34">
        <v>600</v>
      </c>
      <c r="I161" s="42">
        <v>0</v>
      </c>
      <c r="J161" s="43"/>
      <c r="K161" s="42">
        <f t="shared" si="24"/>
        <v>0</v>
      </c>
      <c r="L161" s="42">
        <f t="shared" si="25"/>
        <v>0</v>
      </c>
      <c r="M161" s="42">
        <f t="shared" si="26"/>
        <v>0</v>
      </c>
      <c r="N161" s="42">
        <f t="shared" si="27"/>
        <v>0</v>
      </c>
      <c r="O161" s="44"/>
    </row>
    <row r="162" spans="1:15" ht="23.25" outlineLevel="2">
      <c r="A162" s="34">
        <v>154</v>
      </c>
      <c r="B162" s="40">
        <v>20</v>
      </c>
      <c r="C162" s="34" t="s">
        <v>291</v>
      </c>
      <c r="D162" s="65" t="s">
        <v>307</v>
      </c>
      <c r="E162" s="65" t="s">
        <v>312</v>
      </c>
      <c r="F162" s="34">
        <v>1</v>
      </c>
      <c r="G162" s="34" t="s">
        <v>66</v>
      </c>
      <c r="H162" s="34">
        <v>300</v>
      </c>
      <c r="I162" s="42">
        <v>0</v>
      </c>
      <c r="J162" s="43"/>
      <c r="K162" s="42">
        <f t="shared" si="24"/>
        <v>0</v>
      </c>
      <c r="L162" s="42">
        <f t="shared" si="25"/>
        <v>0</v>
      </c>
      <c r="M162" s="42">
        <f t="shared" si="26"/>
        <v>0</v>
      </c>
      <c r="N162" s="42">
        <f t="shared" si="27"/>
        <v>0</v>
      </c>
      <c r="O162" s="44"/>
    </row>
    <row r="163" spans="1:15" ht="23.25" outlineLevel="2">
      <c r="A163" s="34">
        <v>155</v>
      </c>
      <c r="B163" s="40">
        <v>20</v>
      </c>
      <c r="C163" s="34" t="s">
        <v>291</v>
      </c>
      <c r="D163" s="65" t="s">
        <v>307</v>
      </c>
      <c r="E163" s="65" t="s">
        <v>313</v>
      </c>
      <c r="F163" s="34">
        <v>1</v>
      </c>
      <c r="G163" s="34" t="s">
        <v>66</v>
      </c>
      <c r="H163" s="34">
        <v>300</v>
      </c>
      <c r="I163" s="42">
        <v>0</v>
      </c>
      <c r="J163" s="43"/>
      <c r="K163" s="42">
        <f t="shared" si="24"/>
        <v>0</v>
      </c>
      <c r="L163" s="42">
        <f t="shared" si="25"/>
        <v>0</v>
      </c>
      <c r="M163" s="42">
        <f t="shared" si="26"/>
        <v>0</v>
      </c>
      <c r="N163" s="42">
        <f t="shared" si="27"/>
        <v>0</v>
      </c>
      <c r="O163" s="44"/>
    </row>
    <row r="164" spans="1:15" ht="23.25" outlineLevel="2">
      <c r="A164" s="34">
        <v>156</v>
      </c>
      <c r="B164" s="40">
        <v>20</v>
      </c>
      <c r="C164" s="34" t="s">
        <v>291</v>
      </c>
      <c r="D164" s="65" t="s">
        <v>314</v>
      </c>
      <c r="E164" s="65"/>
      <c r="F164" s="34">
        <v>1</v>
      </c>
      <c r="G164" s="34" t="s">
        <v>66</v>
      </c>
      <c r="H164" s="34">
        <v>30000</v>
      </c>
      <c r="I164" s="42">
        <v>0</v>
      </c>
      <c r="J164" s="43"/>
      <c r="K164" s="42">
        <f t="shared" si="24"/>
        <v>0</v>
      </c>
      <c r="L164" s="42">
        <f t="shared" si="25"/>
        <v>0</v>
      </c>
      <c r="M164" s="42">
        <f t="shared" si="26"/>
        <v>0</v>
      </c>
      <c r="N164" s="42">
        <f t="shared" si="27"/>
        <v>0</v>
      </c>
      <c r="O164" s="44"/>
    </row>
    <row r="165" spans="1:15" ht="34.9" outlineLevel="2">
      <c r="A165" s="34">
        <v>157</v>
      </c>
      <c r="B165" s="40">
        <v>20</v>
      </c>
      <c r="C165" s="34" t="s">
        <v>291</v>
      </c>
      <c r="D165" s="65" t="s">
        <v>315</v>
      </c>
      <c r="E165" s="65"/>
      <c r="F165" s="34" t="s">
        <v>294</v>
      </c>
      <c r="G165" s="34" t="s">
        <v>66</v>
      </c>
      <c r="H165" s="34">
        <v>2500</v>
      </c>
      <c r="I165" s="42">
        <v>0</v>
      </c>
      <c r="J165" s="43"/>
      <c r="K165" s="42">
        <f t="shared" si="24"/>
        <v>0</v>
      </c>
      <c r="L165" s="42">
        <f t="shared" si="25"/>
        <v>0</v>
      </c>
      <c r="M165" s="42">
        <f t="shared" si="26"/>
        <v>0</v>
      </c>
      <c r="N165" s="42">
        <f t="shared" si="27"/>
        <v>0</v>
      </c>
      <c r="O165" s="44"/>
    </row>
    <row r="166" spans="1:15" ht="23.25" outlineLevel="2">
      <c r="A166" s="34">
        <v>158</v>
      </c>
      <c r="B166" s="40">
        <v>20</v>
      </c>
      <c r="C166" s="34" t="s">
        <v>291</v>
      </c>
      <c r="D166" s="65" t="s">
        <v>316</v>
      </c>
      <c r="E166" s="65" t="s">
        <v>317</v>
      </c>
      <c r="F166" s="34">
        <v>1</v>
      </c>
      <c r="G166" s="34" t="s">
        <v>66</v>
      </c>
      <c r="H166" s="34">
        <v>100</v>
      </c>
      <c r="I166" s="42">
        <v>0</v>
      </c>
      <c r="J166" s="43"/>
      <c r="K166" s="42">
        <f t="shared" si="24"/>
        <v>0</v>
      </c>
      <c r="L166" s="42">
        <f t="shared" si="25"/>
        <v>0</v>
      </c>
      <c r="M166" s="42">
        <f t="shared" si="26"/>
        <v>0</v>
      </c>
      <c r="N166" s="42">
        <f t="shared" si="27"/>
        <v>0</v>
      </c>
      <c r="O166" s="44"/>
    </row>
    <row r="167" spans="1:15" ht="23.25" outlineLevel="2">
      <c r="A167" s="34">
        <v>159</v>
      </c>
      <c r="B167" s="40">
        <v>20</v>
      </c>
      <c r="C167" s="34" t="s">
        <v>291</v>
      </c>
      <c r="D167" s="65" t="s">
        <v>316</v>
      </c>
      <c r="E167" s="65" t="s">
        <v>318</v>
      </c>
      <c r="F167" s="34">
        <v>1</v>
      </c>
      <c r="G167" s="34" t="s">
        <v>66</v>
      </c>
      <c r="H167" s="34">
        <v>100</v>
      </c>
      <c r="I167" s="42">
        <v>0</v>
      </c>
      <c r="J167" s="43"/>
      <c r="K167" s="42">
        <f t="shared" si="24"/>
        <v>0</v>
      </c>
      <c r="L167" s="42">
        <f t="shared" si="25"/>
        <v>0</v>
      </c>
      <c r="M167" s="42">
        <f t="shared" si="26"/>
        <v>0</v>
      </c>
      <c r="N167" s="42">
        <f t="shared" si="27"/>
        <v>0</v>
      </c>
      <c r="O167" s="44"/>
    </row>
    <row r="168" spans="1:15" ht="23.25" outlineLevel="2">
      <c r="A168" s="34">
        <v>168</v>
      </c>
      <c r="B168" s="40">
        <v>20</v>
      </c>
      <c r="C168" s="34" t="s">
        <v>291</v>
      </c>
      <c r="D168" s="65" t="s">
        <v>329</v>
      </c>
      <c r="E168" s="65" t="s">
        <v>330</v>
      </c>
      <c r="F168" s="34" t="s">
        <v>294</v>
      </c>
      <c r="G168" s="34" t="s">
        <v>66</v>
      </c>
      <c r="H168" s="34">
        <v>3000</v>
      </c>
      <c r="I168" s="42">
        <v>0</v>
      </c>
      <c r="J168" s="43"/>
      <c r="K168" s="42">
        <f t="shared" si="24"/>
        <v>0</v>
      </c>
      <c r="L168" s="42">
        <f t="shared" si="25"/>
        <v>0</v>
      </c>
      <c r="M168" s="42">
        <f t="shared" si="26"/>
        <v>0</v>
      </c>
      <c r="N168" s="42">
        <f t="shared" si="27"/>
        <v>0</v>
      </c>
      <c r="O168" s="44"/>
    </row>
    <row r="169" spans="1:15" ht="23.25" outlineLevel="2">
      <c r="A169" s="34">
        <v>171</v>
      </c>
      <c r="B169" s="40">
        <v>20</v>
      </c>
      <c r="C169" s="34" t="s">
        <v>291</v>
      </c>
      <c r="D169" s="65" t="s">
        <v>334</v>
      </c>
      <c r="E169" s="65" t="s">
        <v>335</v>
      </c>
      <c r="F169" s="34" t="s">
        <v>172</v>
      </c>
      <c r="G169" s="34" t="s">
        <v>127</v>
      </c>
      <c r="H169" s="34">
        <v>10</v>
      </c>
      <c r="I169" s="42">
        <v>0</v>
      </c>
      <c r="J169" s="43"/>
      <c r="K169" s="42">
        <f t="shared" si="24"/>
        <v>0</v>
      </c>
      <c r="L169" s="42">
        <f t="shared" si="25"/>
        <v>0</v>
      </c>
      <c r="M169" s="42">
        <f t="shared" si="26"/>
        <v>0</v>
      </c>
      <c r="N169" s="42">
        <f t="shared" si="27"/>
        <v>0</v>
      </c>
      <c r="O169" s="44"/>
    </row>
    <row r="170" spans="1:15" ht="69.75" outlineLevel="2">
      <c r="A170" s="34">
        <v>172</v>
      </c>
      <c r="B170" s="40">
        <v>20</v>
      </c>
      <c r="C170" s="34" t="s">
        <v>291</v>
      </c>
      <c r="D170" s="65" t="s">
        <v>336</v>
      </c>
      <c r="E170" s="65" t="s">
        <v>337</v>
      </c>
      <c r="F170" s="34" t="s">
        <v>294</v>
      </c>
      <c r="G170" s="34" t="s">
        <v>66</v>
      </c>
      <c r="H170" s="34">
        <v>3000</v>
      </c>
      <c r="I170" s="42">
        <v>0</v>
      </c>
      <c r="J170" s="43"/>
      <c r="K170" s="42">
        <f t="shared" si="24"/>
        <v>0</v>
      </c>
      <c r="L170" s="42">
        <f t="shared" si="25"/>
        <v>0</v>
      </c>
      <c r="M170" s="42">
        <f t="shared" si="26"/>
        <v>0</v>
      </c>
      <c r="N170" s="42">
        <f t="shared" si="27"/>
        <v>0</v>
      </c>
      <c r="O170" s="44"/>
    </row>
    <row r="171" spans="1:15" ht="23.25" outlineLevel="2">
      <c r="A171" s="34">
        <v>173</v>
      </c>
      <c r="B171" s="40">
        <v>20</v>
      </c>
      <c r="C171" s="34" t="s">
        <v>291</v>
      </c>
      <c r="D171" s="65" t="s">
        <v>338</v>
      </c>
      <c r="E171" s="65" t="s">
        <v>339</v>
      </c>
      <c r="F171" s="34" t="s">
        <v>294</v>
      </c>
      <c r="G171" s="34" t="s">
        <v>66</v>
      </c>
      <c r="H171" s="34">
        <v>200</v>
      </c>
      <c r="I171" s="42">
        <v>0</v>
      </c>
      <c r="J171" s="43"/>
      <c r="K171" s="42">
        <f t="shared" si="24"/>
        <v>0</v>
      </c>
      <c r="L171" s="42">
        <f t="shared" si="25"/>
        <v>0</v>
      </c>
      <c r="M171" s="42">
        <f t="shared" si="26"/>
        <v>0</v>
      </c>
      <c r="N171" s="42">
        <f t="shared" si="27"/>
        <v>0</v>
      </c>
      <c r="O171" s="44"/>
    </row>
    <row r="172" spans="1:15" ht="69.75" outlineLevel="2">
      <c r="A172" s="34">
        <v>174</v>
      </c>
      <c r="B172" s="40">
        <v>20</v>
      </c>
      <c r="C172" s="34" t="s">
        <v>291</v>
      </c>
      <c r="D172" s="65" t="s">
        <v>340</v>
      </c>
      <c r="E172" s="65" t="s">
        <v>337</v>
      </c>
      <c r="F172" s="34" t="s">
        <v>294</v>
      </c>
      <c r="G172" s="34" t="s">
        <v>66</v>
      </c>
      <c r="H172" s="34">
        <v>5000</v>
      </c>
      <c r="I172" s="42">
        <v>0</v>
      </c>
      <c r="J172" s="43"/>
      <c r="K172" s="42">
        <f t="shared" si="24"/>
        <v>0</v>
      </c>
      <c r="L172" s="42">
        <f t="shared" si="25"/>
        <v>0</v>
      </c>
      <c r="M172" s="42">
        <f t="shared" si="26"/>
        <v>0</v>
      </c>
      <c r="N172" s="42">
        <f t="shared" si="27"/>
        <v>0</v>
      </c>
      <c r="O172" s="44"/>
    </row>
    <row r="173" spans="1:15" ht="34.9" outlineLevel="2">
      <c r="A173" s="34">
        <v>175</v>
      </c>
      <c r="B173" s="40">
        <v>20</v>
      </c>
      <c r="C173" s="34" t="s">
        <v>291</v>
      </c>
      <c r="D173" s="65" t="s">
        <v>341</v>
      </c>
      <c r="E173" s="65" t="s">
        <v>342</v>
      </c>
      <c r="F173" s="34" t="s">
        <v>343</v>
      </c>
      <c r="G173" s="34" t="s">
        <v>127</v>
      </c>
      <c r="H173" s="34">
        <v>1000</v>
      </c>
      <c r="I173" s="42">
        <v>0</v>
      </c>
      <c r="J173" s="43"/>
      <c r="K173" s="42">
        <f t="shared" si="24"/>
        <v>0</v>
      </c>
      <c r="L173" s="42">
        <f t="shared" si="25"/>
        <v>0</v>
      </c>
      <c r="M173" s="42">
        <f t="shared" si="26"/>
        <v>0</v>
      </c>
      <c r="N173" s="42">
        <f t="shared" si="27"/>
        <v>0</v>
      </c>
      <c r="O173" s="44"/>
    </row>
    <row r="174" spans="1:15" ht="34.9" outlineLevel="2">
      <c r="A174" s="34">
        <v>176</v>
      </c>
      <c r="B174" s="40">
        <v>20</v>
      </c>
      <c r="C174" s="34" t="s">
        <v>291</v>
      </c>
      <c r="D174" s="65" t="s">
        <v>341</v>
      </c>
      <c r="E174" s="65" t="s">
        <v>344</v>
      </c>
      <c r="F174" s="34" t="s">
        <v>172</v>
      </c>
      <c r="G174" s="34" t="s">
        <v>127</v>
      </c>
      <c r="H174" s="34">
        <v>700</v>
      </c>
      <c r="I174" s="42">
        <v>0</v>
      </c>
      <c r="J174" s="43"/>
      <c r="K174" s="42">
        <f t="shared" si="24"/>
        <v>0</v>
      </c>
      <c r="L174" s="42">
        <f t="shared" si="25"/>
        <v>0</v>
      </c>
      <c r="M174" s="42">
        <f t="shared" si="26"/>
        <v>0</v>
      </c>
      <c r="N174" s="42">
        <f t="shared" si="27"/>
        <v>0</v>
      </c>
      <c r="O174" s="44"/>
    </row>
    <row r="175" spans="1:15" ht="34.9" outlineLevel="2">
      <c r="A175" s="34">
        <v>177</v>
      </c>
      <c r="B175" s="40">
        <v>20</v>
      </c>
      <c r="C175" s="34" t="s">
        <v>291</v>
      </c>
      <c r="D175" s="65" t="s">
        <v>341</v>
      </c>
      <c r="E175" s="65" t="s">
        <v>345</v>
      </c>
      <c r="F175" s="34" t="s">
        <v>172</v>
      </c>
      <c r="G175" s="34" t="s">
        <v>127</v>
      </c>
      <c r="H175" s="34">
        <v>700</v>
      </c>
      <c r="I175" s="42">
        <v>0</v>
      </c>
      <c r="J175" s="43"/>
      <c r="K175" s="42">
        <f t="shared" si="24"/>
        <v>0</v>
      </c>
      <c r="L175" s="42">
        <f t="shared" si="25"/>
        <v>0</v>
      </c>
      <c r="M175" s="42">
        <f t="shared" si="26"/>
        <v>0</v>
      </c>
      <c r="N175" s="42">
        <f t="shared" si="27"/>
        <v>0</v>
      </c>
      <c r="O175" s="44"/>
    </row>
    <row r="176" spans="1:15" ht="34.9" outlineLevel="2">
      <c r="A176" s="34">
        <v>178</v>
      </c>
      <c r="B176" s="40">
        <v>20</v>
      </c>
      <c r="C176" s="34" t="s">
        <v>291</v>
      </c>
      <c r="D176" s="65" t="s">
        <v>341</v>
      </c>
      <c r="E176" s="65" t="s">
        <v>346</v>
      </c>
      <c r="F176" s="34" t="s">
        <v>172</v>
      </c>
      <c r="G176" s="34" t="s">
        <v>127</v>
      </c>
      <c r="H176" s="34">
        <v>500</v>
      </c>
      <c r="I176" s="42">
        <v>0</v>
      </c>
      <c r="J176" s="43"/>
      <c r="K176" s="42">
        <f t="shared" si="24"/>
        <v>0</v>
      </c>
      <c r="L176" s="42">
        <f t="shared" si="25"/>
        <v>0</v>
      </c>
      <c r="M176" s="42">
        <f t="shared" si="26"/>
        <v>0</v>
      </c>
      <c r="N176" s="42">
        <f t="shared" si="27"/>
        <v>0</v>
      </c>
      <c r="O176" s="44"/>
    </row>
    <row r="177" spans="1:15" ht="23.25" outlineLevel="2">
      <c r="A177" s="34">
        <v>179</v>
      </c>
      <c r="B177" s="40">
        <v>20</v>
      </c>
      <c r="C177" s="34" t="s">
        <v>291</v>
      </c>
      <c r="D177" s="65" t="s">
        <v>347</v>
      </c>
      <c r="E177" s="65" t="s">
        <v>348</v>
      </c>
      <c r="F177" s="34" t="s">
        <v>294</v>
      </c>
      <c r="G177" s="34" t="s">
        <v>66</v>
      </c>
      <c r="H177" s="34">
        <v>3000</v>
      </c>
      <c r="I177" s="42">
        <v>0</v>
      </c>
      <c r="J177" s="43"/>
      <c r="K177" s="42">
        <f t="shared" si="24"/>
        <v>0</v>
      </c>
      <c r="L177" s="42">
        <f t="shared" si="25"/>
        <v>0</v>
      </c>
      <c r="M177" s="42">
        <f t="shared" si="26"/>
        <v>0</v>
      </c>
      <c r="N177" s="42">
        <f t="shared" si="27"/>
        <v>0</v>
      </c>
      <c r="O177" s="44"/>
    </row>
    <row r="178" spans="1:15" ht="23.25" outlineLevel="2">
      <c r="A178" s="34">
        <v>182</v>
      </c>
      <c r="B178" s="40">
        <v>20</v>
      </c>
      <c r="C178" s="34" t="s">
        <v>291</v>
      </c>
      <c r="D178" s="65" t="s">
        <v>351</v>
      </c>
      <c r="E178" s="65" t="s">
        <v>342</v>
      </c>
      <c r="F178" s="34" t="s">
        <v>129</v>
      </c>
      <c r="G178" s="34" t="s">
        <v>127</v>
      </c>
      <c r="H178" s="34">
        <v>100</v>
      </c>
      <c r="I178" s="42">
        <v>0</v>
      </c>
      <c r="J178" s="43"/>
      <c r="K178" s="42">
        <f t="shared" si="24"/>
        <v>0</v>
      </c>
      <c r="L178" s="42">
        <f t="shared" si="25"/>
        <v>0</v>
      </c>
      <c r="M178" s="42">
        <f t="shared" si="26"/>
        <v>0</v>
      </c>
      <c r="N178" s="42">
        <f t="shared" si="27"/>
        <v>0</v>
      </c>
      <c r="O178" s="44"/>
    </row>
    <row r="179" spans="1:15" ht="23.25" outlineLevel="2">
      <c r="A179" s="34">
        <v>183</v>
      </c>
      <c r="B179" s="40">
        <v>20</v>
      </c>
      <c r="C179" s="34" t="s">
        <v>291</v>
      </c>
      <c r="D179" s="65" t="s">
        <v>748</v>
      </c>
      <c r="E179" s="65" t="s">
        <v>352</v>
      </c>
      <c r="F179" s="34" t="s">
        <v>294</v>
      </c>
      <c r="G179" s="34" t="s">
        <v>66</v>
      </c>
      <c r="H179" s="34">
        <v>500</v>
      </c>
      <c r="I179" s="42">
        <v>0</v>
      </c>
      <c r="J179" s="43"/>
      <c r="K179" s="42">
        <f t="shared" si="24"/>
        <v>0</v>
      </c>
      <c r="L179" s="42">
        <f t="shared" si="25"/>
        <v>0</v>
      </c>
      <c r="M179" s="42">
        <f t="shared" si="26"/>
        <v>0</v>
      </c>
      <c r="N179" s="42">
        <f t="shared" si="27"/>
        <v>0</v>
      </c>
      <c r="O179" s="44"/>
    </row>
    <row r="180" spans="1:15" s="35" customFormat="1" ht="21.75" customHeight="1" outlineLevel="1">
      <c r="A180" s="40"/>
      <c r="B180" s="40" t="s">
        <v>685</v>
      </c>
      <c r="C180" s="40"/>
      <c r="D180" s="67"/>
      <c r="E180" s="67"/>
      <c r="F180" s="40"/>
      <c r="G180" s="40"/>
      <c r="H180" s="40"/>
      <c r="I180" s="48"/>
      <c r="J180" s="49"/>
      <c r="K180" s="48"/>
      <c r="L180" s="48">
        <f>SUBTOTAL(9,L147:L179)</f>
        <v>0</v>
      </c>
      <c r="M180" s="48">
        <f>SUBTOTAL(9,M147:M179)</f>
        <v>0</v>
      </c>
      <c r="N180" s="48">
        <f>SUBTOTAL(9,N147:N179)</f>
        <v>0</v>
      </c>
      <c r="O180" s="46"/>
    </row>
    <row r="181" spans="1:15" ht="23.25" outlineLevel="2">
      <c r="A181" s="34">
        <v>184</v>
      </c>
      <c r="B181" s="40">
        <v>21</v>
      </c>
      <c r="C181" s="34" t="s">
        <v>353</v>
      </c>
      <c r="D181" s="65" t="s">
        <v>354</v>
      </c>
      <c r="E181" s="65" t="s">
        <v>355</v>
      </c>
      <c r="F181" s="34">
        <v>1</v>
      </c>
      <c r="G181" s="34" t="s">
        <v>66</v>
      </c>
      <c r="H181" s="34">
        <v>30000</v>
      </c>
      <c r="I181" s="42">
        <v>0</v>
      </c>
      <c r="J181" s="43"/>
      <c r="K181" s="42">
        <f t="shared" ref="K181:K190" si="28">(I181*J181)+I181</f>
        <v>0</v>
      </c>
      <c r="L181" s="42">
        <f t="shared" ref="L181:L190" si="29">ROUND(H181*I181,2)</f>
        <v>0</v>
      </c>
      <c r="M181" s="42">
        <f t="shared" ref="M181:M190" si="30">ROUND(L181*J181,2)</f>
        <v>0</v>
      </c>
      <c r="N181" s="42">
        <f t="shared" ref="N181:N190" si="31">ROUND(L181*J181+L181,2)</f>
        <v>0</v>
      </c>
      <c r="O181" s="44"/>
    </row>
    <row r="182" spans="1:15" ht="23.25" outlineLevel="2">
      <c r="A182" s="34">
        <v>185</v>
      </c>
      <c r="B182" s="40">
        <v>21</v>
      </c>
      <c r="C182" s="34" t="s">
        <v>353</v>
      </c>
      <c r="D182" s="65" t="s">
        <v>356</v>
      </c>
      <c r="E182" s="65" t="s">
        <v>357</v>
      </c>
      <c r="F182" s="34">
        <v>1</v>
      </c>
      <c r="G182" s="34" t="s">
        <v>66</v>
      </c>
      <c r="H182" s="34">
        <v>2400</v>
      </c>
      <c r="I182" s="42">
        <v>0</v>
      </c>
      <c r="J182" s="43"/>
      <c r="K182" s="42">
        <f t="shared" si="28"/>
        <v>0</v>
      </c>
      <c r="L182" s="42">
        <f t="shared" si="29"/>
        <v>0</v>
      </c>
      <c r="M182" s="42">
        <f t="shared" si="30"/>
        <v>0</v>
      </c>
      <c r="N182" s="42">
        <f t="shared" si="31"/>
        <v>0</v>
      </c>
      <c r="O182" s="44"/>
    </row>
    <row r="183" spans="1:15" outlineLevel="2">
      <c r="A183" s="34">
        <v>186</v>
      </c>
      <c r="B183" s="40">
        <v>21</v>
      </c>
      <c r="C183" s="34" t="s">
        <v>353</v>
      </c>
      <c r="D183" s="65" t="s">
        <v>358</v>
      </c>
      <c r="E183" s="65" t="s">
        <v>359</v>
      </c>
      <c r="F183" s="34">
        <v>1</v>
      </c>
      <c r="G183" s="34" t="s">
        <v>66</v>
      </c>
      <c r="H183" s="34">
        <v>1200</v>
      </c>
      <c r="I183" s="42">
        <v>0</v>
      </c>
      <c r="J183" s="43"/>
      <c r="K183" s="42">
        <f t="shared" si="28"/>
        <v>0</v>
      </c>
      <c r="L183" s="42">
        <f t="shared" si="29"/>
        <v>0</v>
      </c>
      <c r="M183" s="42">
        <f t="shared" si="30"/>
        <v>0</v>
      </c>
      <c r="N183" s="42">
        <f t="shared" si="31"/>
        <v>0</v>
      </c>
      <c r="O183" s="44"/>
    </row>
    <row r="184" spans="1:15" outlineLevel="2">
      <c r="A184" s="34">
        <v>187</v>
      </c>
      <c r="B184" s="40">
        <v>21</v>
      </c>
      <c r="C184" s="34" t="s">
        <v>353</v>
      </c>
      <c r="D184" s="65" t="s">
        <v>360</v>
      </c>
      <c r="E184" s="65" t="s">
        <v>361</v>
      </c>
      <c r="F184" s="34">
        <v>1</v>
      </c>
      <c r="G184" s="34" t="s">
        <v>66</v>
      </c>
      <c r="H184" s="34">
        <v>30000</v>
      </c>
      <c r="I184" s="42">
        <v>0</v>
      </c>
      <c r="J184" s="43"/>
      <c r="K184" s="42">
        <f t="shared" si="28"/>
        <v>0</v>
      </c>
      <c r="L184" s="42">
        <f t="shared" si="29"/>
        <v>0</v>
      </c>
      <c r="M184" s="42">
        <f t="shared" si="30"/>
        <v>0</v>
      </c>
      <c r="N184" s="42">
        <f t="shared" si="31"/>
        <v>0</v>
      </c>
      <c r="O184" s="44"/>
    </row>
    <row r="185" spans="1:15" outlineLevel="2">
      <c r="A185" s="34">
        <v>188</v>
      </c>
      <c r="B185" s="40">
        <v>21</v>
      </c>
      <c r="C185" s="34" t="s">
        <v>353</v>
      </c>
      <c r="D185" s="65" t="s">
        <v>360</v>
      </c>
      <c r="E185" s="65" t="s">
        <v>362</v>
      </c>
      <c r="F185" s="34">
        <v>1</v>
      </c>
      <c r="G185" s="34" t="s">
        <v>66</v>
      </c>
      <c r="H185" s="34">
        <v>5000</v>
      </c>
      <c r="I185" s="42">
        <v>0</v>
      </c>
      <c r="J185" s="43"/>
      <c r="K185" s="42">
        <f t="shared" si="28"/>
        <v>0</v>
      </c>
      <c r="L185" s="42">
        <f t="shared" si="29"/>
        <v>0</v>
      </c>
      <c r="M185" s="42">
        <f t="shared" si="30"/>
        <v>0</v>
      </c>
      <c r="N185" s="42">
        <f t="shared" si="31"/>
        <v>0</v>
      </c>
      <c r="O185" s="44"/>
    </row>
    <row r="186" spans="1:15" outlineLevel="2">
      <c r="A186" s="34">
        <v>189</v>
      </c>
      <c r="B186" s="40">
        <v>21</v>
      </c>
      <c r="C186" s="34" t="s">
        <v>353</v>
      </c>
      <c r="D186" s="65" t="s">
        <v>363</v>
      </c>
      <c r="E186" s="65" t="s">
        <v>361</v>
      </c>
      <c r="F186" s="34">
        <v>1</v>
      </c>
      <c r="G186" s="34" t="s">
        <v>66</v>
      </c>
      <c r="H186" s="34">
        <v>1000</v>
      </c>
      <c r="I186" s="42">
        <v>0</v>
      </c>
      <c r="J186" s="43"/>
      <c r="K186" s="42">
        <f t="shared" si="28"/>
        <v>0</v>
      </c>
      <c r="L186" s="42">
        <f t="shared" si="29"/>
        <v>0</v>
      </c>
      <c r="M186" s="42">
        <f t="shared" si="30"/>
        <v>0</v>
      </c>
      <c r="N186" s="42">
        <f t="shared" si="31"/>
        <v>0</v>
      </c>
      <c r="O186" s="44"/>
    </row>
    <row r="187" spans="1:15" outlineLevel="2">
      <c r="A187" s="34">
        <v>190</v>
      </c>
      <c r="B187" s="40">
        <v>21</v>
      </c>
      <c r="C187" s="34" t="s">
        <v>353</v>
      </c>
      <c r="D187" s="65" t="s">
        <v>364</v>
      </c>
      <c r="E187" s="65" t="s">
        <v>365</v>
      </c>
      <c r="F187" s="34">
        <v>1</v>
      </c>
      <c r="G187" s="34" t="s">
        <v>66</v>
      </c>
      <c r="H187" s="34">
        <v>10000</v>
      </c>
      <c r="I187" s="42">
        <v>0</v>
      </c>
      <c r="J187" s="43"/>
      <c r="K187" s="42">
        <f t="shared" si="28"/>
        <v>0</v>
      </c>
      <c r="L187" s="42">
        <f t="shared" si="29"/>
        <v>0</v>
      </c>
      <c r="M187" s="42">
        <f t="shared" si="30"/>
        <v>0</v>
      </c>
      <c r="N187" s="42">
        <f t="shared" si="31"/>
        <v>0</v>
      </c>
      <c r="O187" s="44"/>
    </row>
    <row r="188" spans="1:15" outlineLevel="2">
      <c r="A188" s="34">
        <v>191</v>
      </c>
      <c r="B188" s="40">
        <v>21</v>
      </c>
      <c r="C188" s="34" t="s">
        <v>353</v>
      </c>
      <c r="D188" s="65" t="s">
        <v>366</v>
      </c>
      <c r="E188" s="65"/>
      <c r="F188" s="34">
        <v>1</v>
      </c>
      <c r="G188" s="34" t="s">
        <v>66</v>
      </c>
      <c r="H188" s="34">
        <v>5000</v>
      </c>
      <c r="I188" s="42">
        <v>0</v>
      </c>
      <c r="J188" s="43"/>
      <c r="K188" s="42">
        <f t="shared" si="28"/>
        <v>0</v>
      </c>
      <c r="L188" s="42">
        <f t="shared" si="29"/>
        <v>0</v>
      </c>
      <c r="M188" s="42">
        <f t="shared" si="30"/>
        <v>0</v>
      </c>
      <c r="N188" s="42">
        <f t="shared" si="31"/>
        <v>0</v>
      </c>
      <c r="O188" s="44"/>
    </row>
    <row r="189" spans="1:15" ht="23.25" outlineLevel="2">
      <c r="A189" s="34">
        <v>192</v>
      </c>
      <c r="B189" s="40">
        <v>21</v>
      </c>
      <c r="C189" s="34" t="s">
        <v>353</v>
      </c>
      <c r="D189" s="65" t="s">
        <v>367</v>
      </c>
      <c r="E189" s="65" t="s">
        <v>368</v>
      </c>
      <c r="F189" s="34">
        <v>1</v>
      </c>
      <c r="G189" s="34" t="s">
        <v>66</v>
      </c>
      <c r="H189" s="34">
        <v>2000</v>
      </c>
      <c r="I189" s="42">
        <v>0</v>
      </c>
      <c r="J189" s="43"/>
      <c r="K189" s="42">
        <f t="shared" si="28"/>
        <v>0</v>
      </c>
      <c r="L189" s="42">
        <f t="shared" si="29"/>
        <v>0</v>
      </c>
      <c r="M189" s="42">
        <f t="shared" si="30"/>
        <v>0</v>
      </c>
      <c r="N189" s="42">
        <f t="shared" si="31"/>
        <v>0</v>
      </c>
      <c r="O189" s="44"/>
    </row>
    <row r="190" spans="1:15" outlineLevel="2">
      <c r="A190" s="34">
        <v>193</v>
      </c>
      <c r="B190" s="40">
        <v>21</v>
      </c>
      <c r="C190" s="34" t="s">
        <v>353</v>
      </c>
      <c r="D190" s="65" t="s">
        <v>369</v>
      </c>
      <c r="E190" s="65" t="s">
        <v>370</v>
      </c>
      <c r="F190" s="34">
        <v>1</v>
      </c>
      <c r="G190" s="34" t="s">
        <v>66</v>
      </c>
      <c r="H190" s="34">
        <v>15000</v>
      </c>
      <c r="I190" s="42">
        <v>0</v>
      </c>
      <c r="J190" s="43"/>
      <c r="K190" s="42">
        <f t="shared" si="28"/>
        <v>0</v>
      </c>
      <c r="L190" s="42">
        <f t="shared" si="29"/>
        <v>0</v>
      </c>
      <c r="M190" s="42">
        <f t="shared" si="30"/>
        <v>0</v>
      </c>
      <c r="N190" s="42">
        <f t="shared" si="31"/>
        <v>0</v>
      </c>
      <c r="O190" s="44"/>
    </row>
    <row r="191" spans="1:15" outlineLevel="2">
      <c r="A191" s="34">
        <v>194</v>
      </c>
      <c r="B191" s="40">
        <v>21</v>
      </c>
      <c r="C191" s="34" t="s">
        <v>353</v>
      </c>
      <c r="D191" s="65" t="s">
        <v>371</v>
      </c>
      <c r="E191" s="65" t="s">
        <v>372</v>
      </c>
      <c r="F191" s="34">
        <v>1</v>
      </c>
      <c r="G191" s="34" t="s">
        <v>66</v>
      </c>
      <c r="H191" s="34">
        <v>2000</v>
      </c>
      <c r="I191" s="42">
        <v>0</v>
      </c>
      <c r="J191" s="43"/>
      <c r="K191" s="42">
        <f t="shared" ref="K191:K278" si="32">(I191*J191)+I191</f>
        <v>0</v>
      </c>
      <c r="L191" s="42">
        <f t="shared" ref="L191:L278" si="33">ROUND(H191*I191,2)</f>
        <v>0</v>
      </c>
      <c r="M191" s="42">
        <f t="shared" ref="M191:M278" si="34">ROUND(L191*J191,2)</f>
        <v>0</v>
      </c>
      <c r="N191" s="42">
        <f t="shared" ref="N191:N278" si="35">ROUND(L191*J191+L191,2)</f>
        <v>0</v>
      </c>
      <c r="O191" s="44"/>
    </row>
    <row r="192" spans="1:15" outlineLevel="2">
      <c r="A192" s="34">
        <v>195</v>
      </c>
      <c r="B192" s="40">
        <v>21</v>
      </c>
      <c r="C192" s="34" t="s">
        <v>353</v>
      </c>
      <c r="D192" s="65" t="s">
        <v>373</v>
      </c>
      <c r="E192" s="65" t="s">
        <v>374</v>
      </c>
      <c r="F192" s="34">
        <v>1</v>
      </c>
      <c r="G192" s="34" t="s">
        <v>66</v>
      </c>
      <c r="H192" s="34">
        <v>40000</v>
      </c>
      <c r="I192" s="42">
        <v>0</v>
      </c>
      <c r="J192" s="43"/>
      <c r="K192" s="42">
        <f t="shared" si="32"/>
        <v>0</v>
      </c>
      <c r="L192" s="42">
        <f t="shared" si="33"/>
        <v>0</v>
      </c>
      <c r="M192" s="42">
        <f t="shared" si="34"/>
        <v>0</v>
      </c>
      <c r="N192" s="42">
        <f t="shared" si="35"/>
        <v>0</v>
      </c>
      <c r="O192" s="44"/>
    </row>
    <row r="193" spans="1:15" outlineLevel="2">
      <c r="A193" s="34">
        <v>196</v>
      </c>
      <c r="B193" s="40">
        <v>21</v>
      </c>
      <c r="C193" s="34" t="s">
        <v>353</v>
      </c>
      <c r="D193" s="65" t="s">
        <v>375</v>
      </c>
      <c r="E193" s="65" t="s">
        <v>376</v>
      </c>
      <c r="F193" s="34">
        <v>1</v>
      </c>
      <c r="G193" s="34" t="s">
        <v>66</v>
      </c>
      <c r="H193" s="34">
        <v>10000</v>
      </c>
      <c r="I193" s="42">
        <v>0</v>
      </c>
      <c r="J193" s="43"/>
      <c r="K193" s="42">
        <f t="shared" si="32"/>
        <v>0</v>
      </c>
      <c r="L193" s="42">
        <f t="shared" si="33"/>
        <v>0</v>
      </c>
      <c r="M193" s="42">
        <f t="shared" si="34"/>
        <v>0</v>
      </c>
      <c r="N193" s="42">
        <f t="shared" si="35"/>
        <v>0</v>
      </c>
      <c r="O193" s="44"/>
    </row>
    <row r="194" spans="1:15" ht="23.25" outlineLevel="2">
      <c r="A194" s="34">
        <v>197</v>
      </c>
      <c r="B194" s="40">
        <v>21</v>
      </c>
      <c r="C194" s="34" t="s">
        <v>353</v>
      </c>
      <c r="D194" s="65" t="s">
        <v>377</v>
      </c>
      <c r="E194" s="65" t="s">
        <v>378</v>
      </c>
      <c r="F194" s="34">
        <v>1</v>
      </c>
      <c r="G194" s="34" t="s">
        <v>66</v>
      </c>
      <c r="H194" s="34">
        <v>45000</v>
      </c>
      <c r="I194" s="42">
        <v>0</v>
      </c>
      <c r="J194" s="43"/>
      <c r="K194" s="42">
        <f t="shared" si="32"/>
        <v>0</v>
      </c>
      <c r="L194" s="42">
        <f t="shared" si="33"/>
        <v>0</v>
      </c>
      <c r="M194" s="42">
        <f t="shared" si="34"/>
        <v>0</v>
      </c>
      <c r="N194" s="42">
        <f t="shared" si="35"/>
        <v>0</v>
      </c>
      <c r="O194" s="44"/>
    </row>
    <row r="195" spans="1:15" ht="23.25" outlineLevel="2">
      <c r="A195" s="34">
        <v>198</v>
      </c>
      <c r="B195" s="40">
        <v>21</v>
      </c>
      <c r="C195" s="34" t="s">
        <v>353</v>
      </c>
      <c r="D195" s="65" t="s">
        <v>379</v>
      </c>
      <c r="E195" s="65" t="s">
        <v>380</v>
      </c>
      <c r="F195" s="34">
        <v>1</v>
      </c>
      <c r="G195" s="34" t="s">
        <v>66</v>
      </c>
      <c r="H195" s="34">
        <v>40000</v>
      </c>
      <c r="I195" s="42">
        <v>0</v>
      </c>
      <c r="J195" s="43"/>
      <c r="K195" s="42">
        <f t="shared" si="32"/>
        <v>0</v>
      </c>
      <c r="L195" s="42">
        <f t="shared" si="33"/>
        <v>0</v>
      </c>
      <c r="M195" s="42">
        <f t="shared" si="34"/>
        <v>0</v>
      </c>
      <c r="N195" s="42">
        <f t="shared" si="35"/>
        <v>0</v>
      </c>
      <c r="O195" s="44"/>
    </row>
    <row r="196" spans="1:15" ht="34.9" outlineLevel="2">
      <c r="A196" s="34">
        <v>199</v>
      </c>
      <c r="B196" s="40">
        <v>21</v>
      </c>
      <c r="C196" s="34" t="s">
        <v>353</v>
      </c>
      <c r="D196" s="65" t="s">
        <v>381</v>
      </c>
      <c r="E196" s="65" t="s">
        <v>382</v>
      </c>
      <c r="F196" s="34">
        <v>1</v>
      </c>
      <c r="G196" s="34" t="s">
        <v>66</v>
      </c>
      <c r="H196" s="34">
        <v>10000</v>
      </c>
      <c r="I196" s="42">
        <v>0</v>
      </c>
      <c r="J196" s="43"/>
      <c r="K196" s="42">
        <f t="shared" si="32"/>
        <v>0</v>
      </c>
      <c r="L196" s="42">
        <f t="shared" si="33"/>
        <v>0</v>
      </c>
      <c r="M196" s="42">
        <f t="shared" si="34"/>
        <v>0</v>
      </c>
      <c r="N196" s="42">
        <f t="shared" si="35"/>
        <v>0</v>
      </c>
      <c r="O196" s="44"/>
    </row>
    <row r="197" spans="1:15" outlineLevel="2">
      <c r="A197" s="34">
        <v>200</v>
      </c>
      <c r="B197" s="40">
        <v>21</v>
      </c>
      <c r="C197" s="34" t="s">
        <v>353</v>
      </c>
      <c r="D197" s="65" t="s">
        <v>383</v>
      </c>
      <c r="E197" s="65" t="s">
        <v>384</v>
      </c>
      <c r="F197" s="34">
        <v>1</v>
      </c>
      <c r="G197" s="34" t="s">
        <v>66</v>
      </c>
      <c r="H197" s="34">
        <v>300</v>
      </c>
      <c r="I197" s="42">
        <v>0</v>
      </c>
      <c r="J197" s="43"/>
      <c r="K197" s="42">
        <f t="shared" si="32"/>
        <v>0</v>
      </c>
      <c r="L197" s="42">
        <f t="shared" si="33"/>
        <v>0</v>
      </c>
      <c r="M197" s="42">
        <f t="shared" si="34"/>
        <v>0</v>
      </c>
      <c r="N197" s="42">
        <f t="shared" si="35"/>
        <v>0</v>
      </c>
      <c r="O197" s="44"/>
    </row>
    <row r="198" spans="1:15" ht="18.75" customHeight="1" outlineLevel="2">
      <c r="A198" s="34">
        <v>201</v>
      </c>
      <c r="B198" s="40">
        <v>21</v>
      </c>
      <c r="C198" s="34" t="s">
        <v>353</v>
      </c>
      <c r="D198" s="65" t="s">
        <v>385</v>
      </c>
      <c r="E198" s="65" t="s">
        <v>386</v>
      </c>
      <c r="F198" s="34">
        <v>1</v>
      </c>
      <c r="G198" s="34" t="s">
        <v>66</v>
      </c>
      <c r="H198" s="34">
        <v>300</v>
      </c>
      <c r="I198" s="42">
        <v>0</v>
      </c>
      <c r="J198" s="43"/>
      <c r="K198" s="42">
        <f t="shared" si="32"/>
        <v>0</v>
      </c>
      <c r="L198" s="42">
        <f t="shared" si="33"/>
        <v>0</v>
      </c>
      <c r="M198" s="42">
        <f t="shared" si="34"/>
        <v>0</v>
      </c>
      <c r="N198" s="42">
        <f t="shared" si="35"/>
        <v>0</v>
      </c>
      <c r="O198" s="44"/>
    </row>
    <row r="199" spans="1:15" ht="33" customHeight="1" outlineLevel="2">
      <c r="A199" s="34">
        <v>202</v>
      </c>
      <c r="B199" s="40">
        <v>21</v>
      </c>
      <c r="C199" s="34" t="s">
        <v>353</v>
      </c>
      <c r="D199" s="65" t="s">
        <v>723</v>
      </c>
      <c r="E199" s="65" t="s">
        <v>387</v>
      </c>
      <c r="F199" s="34">
        <v>1</v>
      </c>
      <c r="G199" s="34" t="s">
        <v>66</v>
      </c>
      <c r="H199" s="34">
        <v>300</v>
      </c>
      <c r="I199" s="42">
        <v>0</v>
      </c>
      <c r="J199" s="43"/>
      <c r="K199" s="42">
        <f t="shared" si="32"/>
        <v>0</v>
      </c>
      <c r="L199" s="42">
        <f t="shared" si="33"/>
        <v>0</v>
      </c>
      <c r="M199" s="42">
        <f t="shared" si="34"/>
        <v>0</v>
      </c>
      <c r="N199" s="42">
        <f t="shared" si="35"/>
        <v>0</v>
      </c>
      <c r="O199" s="44"/>
    </row>
    <row r="200" spans="1:15" s="35" customFormat="1" ht="21.75" customHeight="1" outlineLevel="1">
      <c r="A200" s="40"/>
      <c r="B200" s="40" t="s">
        <v>686</v>
      </c>
      <c r="C200" s="40"/>
      <c r="D200" s="71"/>
      <c r="E200" s="68"/>
      <c r="F200" s="50"/>
      <c r="G200" s="50"/>
      <c r="H200" s="50"/>
      <c r="I200" s="51"/>
      <c r="J200" s="52"/>
      <c r="K200" s="51"/>
      <c r="L200" s="51">
        <f>SUBTOTAL(9,L181:L199)</f>
        <v>0</v>
      </c>
      <c r="M200" s="51">
        <f>SUBTOTAL(9,M181:M199)</f>
        <v>0</v>
      </c>
      <c r="N200" s="51">
        <f>SUBTOTAL(9,N181:N199)</f>
        <v>0</v>
      </c>
      <c r="O200" s="53"/>
    </row>
    <row r="201" spans="1:15" s="47" customFormat="1" ht="168.75" customHeight="1" outlineLevel="1">
      <c r="A201" s="45">
        <v>203</v>
      </c>
      <c r="B201" s="46"/>
      <c r="C201" s="45" t="s">
        <v>353</v>
      </c>
      <c r="D201" s="73" t="s">
        <v>726</v>
      </c>
      <c r="E201" s="74"/>
      <c r="F201" s="74"/>
      <c r="G201" s="74"/>
      <c r="H201" s="74"/>
      <c r="I201" s="74"/>
      <c r="J201" s="74"/>
      <c r="K201" s="74"/>
      <c r="L201" s="74"/>
      <c r="M201" s="74"/>
      <c r="N201" s="74"/>
      <c r="O201" s="75"/>
    </row>
    <row r="202" spans="1:15" outlineLevel="2">
      <c r="A202" s="34">
        <v>204</v>
      </c>
      <c r="B202" s="40">
        <v>22</v>
      </c>
      <c r="C202" s="34" t="s">
        <v>388</v>
      </c>
      <c r="D202" s="65" t="s">
        <v>389</v>
      </c>
      <c r="E202" s="65"/>
      <c r="F202" s="34">
        <v>1</v>
      </c>
      <c r="G202" s="34" t="s">
        <v>66</v>
      </c>
      <c r="H202" s="34">
        <v>120</v>
      </c>
      <c r="I202" s="42">
        <v>0</v>
      </c>
      <c r="J202" s="43"/>
      <c r="K202" s="42">
        <f t="shared" si="32"/>
        <v>0</v>
      </c>
      <c r="L202" s="42">
        <f t="shared" si="33"/>
        <v>0</v>
      </c>
      <c r="M202" s="42">
        <f t="shared" si="34"/>
        <v>0</v>
      </c>
      <c r="N202" s="42">
        <f t="shared" si="35"/>
        <v>0</v>
      </c>
      <c r="O202" s="44"/>
    </row>
    <row r="203" spans="1:15" s="35" customFormat="1" ht="21.75" customHeight="1" outlineLevel="1">
      <c r="A203" s="40"/>
      <c r="B203" s="40" t="s">
        <v>687</v>
      </c>
      <c r="C203" s="40"/>
      <c r="D203" s="67"/>
      <c r="E203" s="67"/>
      <c r="F203" s="40"/>
      <c r="G203" s="40"/>
      <c r="H203" s="40"/>
      <c r="I203" s="48"/>
      <c r="J203" s="49"/>
      <c r="K203" s="48"/>
      <c r="L203" s="48">
        <f>SUBTOTAL(9,L202:L202)</f>
        <v>0</v>
      </c>
      <c r="M203" s="48">
        <f>SUBTOTAL(9,M202:M202)</f>
        <v>0</v>
      </c>
      <c r="N203" s="48">
        <f>SUBTOTAL(9,N202:N202)</f>
        <v>0</v>
      </c>
      <c r="O203" s="46"/>
    </row>
    <row r="204" spans="1:15" outlineLevel="2">
      <c r="A204" s="34">
        <v>205</v>
      </c>
      <c r="B204" s="40">
        <v>23</v>
      </c>
      <c r="C204" s="34" t="s">
        <v>390</v>
      </c>
      <c r="D204" s="65" t="s">
        <v>391</v>
      </c>
      <c r="E204" s="65"/>
      <c r="F204" s="34">
        <v>1</v>
      </c>
      <c r="G204" s="34" t="s">
        <v>66</v>
      </c>
      <c r="H204" s="34">
        <v>30</v>
      </c>
      <c r="I204" s="42">
        <v>0</v>
      </c>
      <c r="J204" s="43"/>
      <c r="K204" s="42">
        <f t="shared" si="32"/>
        <v>0</v>
      </c>
      <c r="L204" s="42">
        <f t="shared" si="33"/>
        <v>0</v>
      </c>
      <c r="M204" s="42">
        <f t="shared" si="34"/>
        <v>0</v>
      </c>
      <c r="N204" s="42">
        <f t="shared" si="35"/>
        <v>0</v>
      </c>
      <c r="O204" s="44"/>
    </row>
    <row r="205" spans="1:15" outlineLevel="2">
      <c r="A205" s="34">
        <v>206</v>
      </c>
      <c r="B205" s="40">
        <v>23</v>
      </c>
      <c r="C205" s="34" t="s">
        <v>390</v>
      </c>
      <c r="D205" s="65" t="s">
        <v>392</v>
      </c>
      <c r="E205" s="65"/>
      <c r="F205" s="34">
        <v>1</v>
      </c>
      <c r="G205" s="34" t="s">
        <v>66</v>
      </c>
      <c r="H205" s="34">
        <v>30</v>
      </c>
      <c r="I205" s="42">
        <v>0</v>
      </c>
      <c r="J205" s="43"/>
      <c r="K205" s="42">
        <f t="shared" si="32"/>
        <v>0</v>
      </c>
      <c r="L205" s="42">
        <f t="shared" si="33"/>
        <v>0</v>
      </c>
      <c r="M205" s="42">
        <f t="shared" si="34"/>
        <v>0</v>
      </c>
      <c r="N205" s="42">
        <f t="shared" si="35"/>
        <v>0</v>
      </c>
      <c r="O205" s="44"/>
    </row>
    <row r="206" spans="1:15" s="35" customFormat="1" ht="21.75" customHeight="1" outlineLevel="1">
      <c r="A206" s="40"/>
      <c r="B206" s="40" t="s">
        <v>688</v>
      </c>
      <c r="C206" s="40"/>
      <c r="D206" s="67"/>
      <c r="E206" s="67"/>
      <c r="F206" s="40"/>
      <c r="G206" s="40"/>
      <c r="H206" s="40"/>
      <c r="I206" s="48"/>
      <c r="J206" s="49"/>
      <c r="K206" s="48"/>
      <c r="L206" s="48">
        <f>SUBTOTAL(9,L204:L205)</f>
        <v>0</v>
      </c>
      <c r="M206" s="48">
        <f>SUBTOTAL(9,M204:M205)</f>
        <v>0</v>
      </c>
      <c r="N206" s="48">
        <f>SUBTOTAL(9,N204:N205)</f>
        <v>0</v>
      </c>
      <c r="O206" s="46"/>
    </row>
    <row r="207" spans="1:15" ht="58.15" outlineLevel="2">
      <c r="A207" s="34">
        <v>207</v>
      </c>
      <c r="B207" s="40">
        <v>24</v>
      </c>
      <c r="C207" s="34" t="s">
        <v>393</v>
      </c>
      <c r="D207" s="65" t="s">
        <v>394</v>
      </c>
      <c r="E207" s="65" t="s">
        <v>395</v>
      </c>
      <c r="F207" s="34">
        <v>1</v>
      </c>
      <c r="G207" s="34" t="s">
        <v>66</v>
      </c>
      <c r="H207" s="34">
        <v>60</v>
      </c>
      <c r="I207" s="42">
        <v>0</v>
      </c>
      <c r="J207" s="43"/>
      <c r="K207" s="42">
        <f t="shared" si="32"/>
        <v>0</v>
      </c>
      <c r="L207" s="42">
        <f t="shared" si="33"/>
        <v>0</v>
      </c>
      <c r="M207" s="42">
        <f t="shared" si="34"/>
        <v>0</v>
      </c>
      <c r="N207" s="42">
        <f t="shared" si="35"/>
        <v>0</v>
      </c>
      <c r="O207" s="44"/>
    </row>
    <row r="208" spans="1:15" ht="23.25" outlineLevel="2">
      <c r="A208" s="34">
        <v>208</v>
      </c>
      <c r="B208" s="40">
        <v>24</v>
      </c>
      <c r="C208" s="34" t="s">
        <v>393</v>
      </c>
      <c r="D208" s="65" t="s">
        <v>396</v>
      </c>
      <c r="E208" s="65" t="s">
        <v>397</v>
      </c>
      <c r="F208" s="34">
        <v>1</v>
      </c>
      <c r="G208" s="34" t="s">
        <v>66</v>
      </c>
      <c r="H208" s="34">
        <v>120</v>
      </c>
      <c r="I208" s="42">
        <v>0</v>
      </c>
      <c r="J208" s="43"/>
      <c r="K208" s="42">
        <f t="shared" si="32"/>
        <v>0</v>
      </c>
      <c r="L208" s="42">
        <f t="shared" si="33"/>
        <v>0</v>
      </c>
      <c r="M208" s="42">
        <f t="shared" si="34"/>
        <v>0</v>
      </c>
      <c r="N208" s="42">
        <f t="shared" si="35"/>
        <v>0</v>
      </c>
      <c r="O208" s="44"/>
    </row>
    <row r="209" spans="1:15" ht="58.15" outlineLevel="2">
      <c r="A209" s="34">
        <v>209</v>
      </c>
      <c r="B209" s="40">
        <v>24</v>
      </c>
      <c r="C209" s="34" t="s">
        <v>393</v>
      </c>
      <c r="D209" s="65" t="s">
        <v>398</v>
      </c>
      <c r="E209" s="65" t="s">
        <v>399</v>
      </c>
      <c r="F209" s="34">
        <v>1</v>
      </c>
      <c r="G209" s="34" t="s">
        <v>66</v>
      </c>
      <c r="H209" s="34">
        <v>20</v>
      </c>
      <c r="I209" s="42">
        <v>0</v>
      </c>
      <c r="J209" s="43"/>
      <c r="K209" s="42">
        <f t="shared" si="32"/>
        <v>0</v>
      </c>
      <c r="L209" s="42">
        <f t="shared" si="33"/>
        <v>0</v>
      </c>
      <c r="M209" s="42">
        <f t="shared" si="34"/>
        <v>0</v>
      </c>
      <c r="N209" s="42">
        <f t="shared" si="35"/>
        <v>0</v>
      </c>
      <c r="O209" s="44"/>
    </row>
    <row r="210" spans="1:15" s="35" customFormat="1" ht="21.75" customHeight="1" outlineLevel="1">
      <c r="A210" s="40"/>
      <c r="B210" s="40" t="s">
        <v>689</v>
      </c>
      <c r="C210" s="40"/>
      <c r="D210" s="67"/>
      <c r="E210" s="67"/>
      <c r="F210" s="40"/>
      <c r="G210" s="40"/>
      <c r="H210" s="40"/>
      <c r="I210" s="48"/>
      <c r="J210" s="49"/>
      <c r="K210" s="48"/>
      <c r="L210" s="48">
        <f>SUBTOTAL(9,L207:L209)</f>
        <v>0</v>
      </c>
      <c r="M210" s="48">
        <f>SUBTOTAL(9,M207:M209)</f>
        <v>0</v>
      </c>
      <c r="N210" s="48">
        <f>SUBTOTAL(9,N207:N209)</f>
        <v>0</v>
      </c>
      <c r="O210" s="46"/>
    </row>
    <row r="211" spans="1:15" ht="58.15" outlineLevel="2">
      <c r="A211" s="34">
        <v>210</v>
      </c>
      <c r="B211" s="40">
        <v>25</v>
      </c>
      <c r="C211" s="34" t="s">
        <v>400</v>
      </c>
      <c r="D211" s="65" t="s">
        <v>400</v>
      </c>
      <c r="E211" s="65" t="s">
        <v>401</v>
      </c>
      <c r="F211" s="34">
        <v>1</v>
      </c>
      <c r="G211" s="34" t="s">
        <v>402</v>
      </c>
      <c r="H211" s="34">
        <v>15</v>
      </c>
      <c r="I211" s="42">
        <v>0</v>
      </c>
      <c r="J211" s="43"/>
      <c r="K211" s="42">
        <f t="shared" si="32"/>
        <v>0</v>
      </c>
      <c r="L211" s="42">
        <f t="shared" si="33"/>
        <v>0</v>
      </c>
      <c r="M211" s="42">
        <f t="shared" si="34"/>
        <v>0</v>
      </c>
      <c r="N211" s="42">
        <f t="shared" si="35"/>
        <v>0</v>
      </c>
      <c r="O211" s="44"/>
    </row>
    <row r="212" spans="1:15" s="35" customFormat="1" ht="21.75" customHeight="1" outlineLevel="1">
      <c r="A212" s="40"/>
      <c r="B212" s="40" t="s">
        <v>690</v>
      </c>
      <c r="C212" s="40"/>
      <c r="D212" s="67"/>
      <c r="E212" s="67"/>
      <c r="F212" s="40"/>
      <c r="G212" s="40"/>
      <c r="H212" s="40"/>
      <c r="I212" s="48"/>
      <c r="J212" s="49"/>
      <c r="K212" s="48"/>
      <c r="L212" s="48">
        <f>SUBTOTAL(9,L211:L211)</f>
        <v>0</v>
      </c>
      <c r="M212" s="48">
        <f>SUBTOTAL(9,M211:M211)</f>
        <v>0</v>
      </c>
      <c r="N212" s="48">
        <f>SUBTOTAL(9,N211:N211)</f>
        <v>0</v>
      </c>
      <c r="O212" s="46"/>
    </row>
    <row r="213" spans="1:15" ht="46.5" outlineLevel="2">
      <c r="A213" s="34">
        <v>211</v>
      </c>
      <c r="B213" s="40">
        <v>26</v>
      </c>
      <c r="C213" s="34" t="s">
        <v>403</v>
      </c>
      <c r="D213" s="65" t="s">
        <v>404</v>
      </c>
      <c r="E213" s="65" t="s">
        <v>727</v>
      </c>
      <c r="F213" s="34">
        <v>1</v>
      </c>
      <c r="G213" s="34" t="s">
        <v>66</v>
      </c>
      <c r="H213" s="34">
        <v>1500</v>
      </c>
      <c r="I213" s="42">
        <v>0</v>
      </c>
      <c r="J213" s="43"/>
      <c r="K213" s="42">
        <f t="shared" si="32"/>
        <v>0</v>
      </c>
      <c r="L213" s="42">
        <f t="shared" si="33"/>
        <v>0</v>
      </c>
      <c r="M213" s="42">
        <f t="shared" si="34"/>
        <v>0</v>
      </c>
      <c r="N213" s="42">
        <f t="shared" si="35"/>
        <v>0</v>
      </c>
      <c r="O213" s="44"/>
    </row>
    <row r="214" spans="1:15" s="35" customFormat="1" ht="21.75" customHeight="1" outlineLevel="1">
      <c r="A214" s="40"/>
      <c r="B214" s="40" t="s">
        <v>691</v>
      </c>
      <c r="C214" s="40"/>
      <c r="D214" s="67"/>
      <c r="E214" s="67"/>
      <c r="F214" s="40"/>
      <c r="G214" s="40"/>
      <c r="H214" s="40"/>
      <c r="I214" s="48"/>
      <c r="J214" s="49"/>
      <c r="K214" s="48"/>
      <c r="L214" s="48">
        <f>SUBTOTAL(9,L213:L213)</f>
        <v>0</v>
      </c>
      <c r="M214" s="48">
        <f>SUBTOTAL(9,M213:M213)</f>
        <v>0</v>
      </c>
      <c r="N214" s="48">
        <f>SUBTOTAL(9,N213:N213)</f>
        <v>0</v>
      </c>
      <c r="O214" s="46"/>
    </row>
    <row r="215" spans="1:15" ht="46.5" outlineLevel="2">
      <c r="A215" s="34">
        <v>212</v>
      </c>
      <c r="B215" s="40">
        <v>27</v>
      </c>
      <c r="C215" s="34" t="s">
        <v>405</v>
      </c>
      <c r="D215" s="65" t="s">
        <v>404</v>
      </c>
      <c r="E215" s="65" t="s">
        <v>406</v>
      </c>
      <c r="F215" s="34">
        <v>1</v>
      </c>
      <c r="G215" s="34" t="s">
        <v>66</v>
      </c>
      <c r="H215" s="34">
        <v>7000</v>
      </c>
      <c r="I215" s="42">
        <v>0</v>
      </c>
      <c r="J215" s="43"/>
      <c r="K215" s="42">
        <f t="shared" si="32"/>
        <v>0</v>
      </c>
      <c r="L215" s="42">
        <f t="shared" si="33"/>
        <v>0</v>
      </c>
      <c r="M215" s="42">
        <f t="shared" si="34"/>
        <v>0</v>
      </c>
      <c r="N215" s="42">
        <f t="shared" si="35"/>
        <v>0</v>
      </c>
      <c r="O215" s="44"/>
    </row>
    <row r="216" spans="1:15" s="35" customFormat="1" ht="21.75" customHeight="1" outlineLevel="1">
      <c r="A216" s="40"/>
      <c r="B216" s="40" t="s">
        <v>692</v>
      </c>
      <c r="C216" s="40"/>
      <c r="D216" s="67"/>
      <c r="E216" s="67"/>
      <c r="F216" s="40"/>
      <c r="G216" s="40"/>
      <c r="H216" s="40"/>
      <c r="I216" s="48"/>
      <c r="J216" s="49"/>
      <c r="K216" s="48"/>
      <c r="L216" s="48">
        <f>SUBTOTAL(9,L215:L215)</f>
        <v>0</v>
      </c>
      <c r="M216" s="48">
        <f>SUBTOTAL(9,M215:M215)</f>
        <v>0</v>
      </c>
      <c r="N216" s="48">
        <f>SUBTOTAL(9,N215:N215)</f>
        <v>0</v>
      </c>
      <c r="O216" s="46"/>
    </row>
    <row r="217" spans="1:15" ht="46.5" outlineLevel="2">
      <c r="A217" s="34">
        <v>213</v>
      </c>
      <c r="B217" s="40">
        <v>28</v>
      </c>
      <c r="C217" s="34" t="s">
        <v>407</v>
      </c>
      <c r="D217" s="65" t="s">
        <v>408</v>
      </c>
      <c r="E217" s="65" t="s">
        <v>728</v>
      </c>
      <c r="F217" s="34">
        <v>1</v>
      </c>
      <c r="G217" s="34" t="s">
        <v>66</v>
      </c>
      <c r="H217" s="34">
        <v>300</v>
      </c>
      <c r="I217" s="42">
        <v>0</v>
      </c>
      <c r="J217" s="43"/>
      <c r="K217" s="42">
        <f t="shared" si="32"/>
        <v>0</v>
      </c>
      <c r="L217" s="42">
        <f t="shared" si="33"/>
        <v>0</v>
      </c>
      <c r="M217" s="42">
        <f t="shared" si="34"/>
        <v>0</v>
      </c>
      <c r="N217" s="42">
        <f t="shared" si="35"/>
        <v>0</v>
      </c>
      <c r="O217" s="44"/>
    </row>
    <row r="218" spans="1:15" ht="46.5" outlineLevel="2">
      <c r="A218" s="34">
        <v>214</v>
      </c>
      <c r="B218" s="40">
        <v>28</v>
      </c>
      <c r="C218" s="34" t="s">
        <v>407</v>
      </c>
      <c r="D218" s="65" t="s">
        <v>408</v>
      </c>
      <c r="E218" s="65" t="s">
        <v>729</v>
      </c>
      <c r="F218" s="34">
        <v>1</v>
      </c>
      <c r="G218" s="34" t="s">
        <v>66</v>
      </c>
      <c r="H218" s="34">
        <v>2000</v>
      </c>
      <c r="I218" s="42">
        <v>0</v>
      </c>
      <c r="J218" s="43"/>
      <c r="K218" s="42">
        <f t="shared" si="32"/>
        <v>0</v>
      </c>
      <c r="L218" s="42">
        <f t="shared" si="33"/>
        <v>0</v>
      </c>
      <c r="M218" s="42">
        <f t="shared" si="34"/>
        <v>0</v>
      </c>
      <c r="N218" s="42">
        <f t="shared" si="35"/>
        <v>0</v>
      </c>
      <c r="O218" s="44"/>
    </row>
    <row r="219" spans="1:15" ht="58.15" outlineLevel="2">
      <c r="A219" s="34">
        <v>215</v>
      </c>
      <c r="B219" s="40">
        <v>28</v>
      </c>
      <c r="C219" s="34" t="s">
        <v>407</v>
      </c>
      <c r="D219" s="65" t="s">
        <v>408</v>
      </c>
      <c r="E219" s="65" t="s">
        <v>409</v>
      </c>
      <c r="F219" s="34">
        <v>1</v>
      </c>
      <c r="G219" s="34" t="s">
        <v>66</v>
      </c>
      <c r="H219" s="34">
        <v>3000</v>
      </c>
      <c r="I219" s="42">
        <v>0</v>
      </c>
      <c r="J219" s="43"/>
      <c r="K219" s="42">
        <f t="shared" si="32"/>
        <v>0</v>
      </c>
      <c r="L219" s="42">
        <f t="shared" si="33"/>
        <v>0</v>
      </c>
      <c r="M219" s="42">
        <f t="shared" si="34"/>
        <v>0</v>
      </c>
      <c r="N219" s="42">
        <f t="shared" si="35"/>
        <v>0</v>
      </c>
      <c r="O219" s="44"/>
    </row>
    <row r="220" spans="1:15" ht="69.75" outlineLevel="2">
      <c r="A220" s="34">
        <v>216</v>
      </c>
      <c r="B220" s="40">
        <v>28</v>
      </c>
      <c r="C220" s="34" t="s">
        <v>407</v>
      </c>
      <c r="D220" s="65" t="s">
        <v>408</v>
      </c>
      <c r="E220" s="65" t="s">
        <v>730</v>
      </c>
      <c r="F220" s="34">
        <v>1</v>
      </c>
      <c r="G220" s="34" t="s">
        <v>66</v>
      </c>
      <c r="H220" s="34">
        <v>1600</v>
      </c>
      <c r="I220" s="42">
        <v>0</v>
      </c>
      <c r="J220" s="43"/>
      <c r="K220" s="42">
        <f t="shared" si="32"/>
        <v>0</v>
      </c>
      <c r="L220" s="42">
        <f t="shared" si="33"/>
        <v>0</v>
      </c>
      <c r="M220" s="42">
        <f t="shared" si="34"/>
        <v>0</v>
      </c>
      <c r="N220" s="42">
        <f t="shared" si="35"/>
        <v>0</v>
      </c>
      <c r="O220" s="44"/>
    </row>
    <row r="221" spans="1:15" ht="58.15" outlineLevel="2">
      <c r="A221" s="34">
        <v>217</v>
      </c>
      <c r="B221" s="40">
        <v>28</v>
      </c>
      <c r="C221" s="34" t="s">
        <v>407</v>
      </c>
      <c r="D221" s="65" t="s">
        <v>408</v>
      </c>
      <c r="E221" s="65" t="s">
        <v>731</v>
      </c>
      <c r="F221" s="34">
        <v>1</v>
      </c>
      <c r="G221" s="34" t="s">
        <v>66</v>
      </c>
      <c r="H221" s="34">
        <v>960</v>
      </c>
      <c r="I221" s="42">
        <v>0</v>
      </c>
      <c r="J221" s="43"/>
      <c r="K221" s="42">
        <f t="shared" si="32"/>
        <v>0</v>
      </c>
      <c r="L221" s="42">
        <f t="shared" si="33"/>
        <v>0</v>
      </c>
      <c r="M221" s="42">
        <f t="shared" si="34"/>
        <v>0</v>
      </c>
      <c r="N221" s="42">
        <f t="shared" si="35"/>
        <v>0</v>
      </c>
      <c r="O221" s="44"/>
    </row>
    <row r="222" spans="1:15" s="35" customFormat="1" ht="21.75" customHeight="1" outlineLevel="1">
      <c r="A222" s="40"/>
      <c r="B222" s="40" t="s">
        <v>693</v>
      </c>
      <c r="C222" s="40"/>
      <c r="D222" s="67"/>
      <c r="E222" s="67"/>
      <c r="F222" s="40"/>
      <c r="G222" s="40"/>
      <c r="H222" s="40"/>
      <c r="I222" s="48"/>
      <c r="J222" s="49"/>
      <c r="K222" s="48"/>
      <c r="L222" s="48">
        <f>SUBTOTAL(9,L217:L221)</f>
        <v>0</v>
      </c>
      <c r="M222" s="48">
        <f>SUBTOTAL(9,M217:M221)</f>
        <v>0</v>
      </c>
      <c r="N222" s="48">
        <f>SUBTOTAL(9,N217:N221)</f>
        <v>0</v>
      </c>
      <c r="O222" s="46"/>
    </row>
    <row r="223" spans="1:15" outlineLevel="2">
      <c r="A223" s="34">
        <v>218</v>
      </c>
      <c r="B223" s="40">
        <v>29</v>
      </c>
      <c r="C223" s="34" t="s">
        <v>410</v>
      </c>
      <c r="D223" s="65" t="s">
        <v>411</v>
      </c>
      <c r="E223" s="65" t="s">
        <v>412</v>
      </c>
      <c r="F223" s="34">
        <v>1</v>
      </c>
      <c r="G223" s="34" t="s">
        <v>66</v>
      </c>
      <c r="H223" s="34">
        <v>2500</v>
      </c>
      <c r="I223" s="42">
        <v>0</v>
      </c>
      <c r="J223" s="43"/>
      <c r="K223" s="42">
        <f t="shared" si="32"/>
        <v>0</v>
      </c>
      <c r="L223" s="42">
        <f t="shared" si="33"/>
        <v>0</v>
      </c>
      <c r="M223" s="42">
        <f t="shared" si="34"/>
        <v>0</v>
      </c>
      <c r="N223" s="42">
        <f t="shared" si="35"/>
        <v>0</v>
      </c>
      <c r="O223" s="44"/>
    </row>
    <row r="224" spans="1:15" outlineLevel="2">
      <c r="A224" s="34">
        <v>219</v>
      </c>
      <c r="B224" s="40">
        <v>29</v>
      </c>
      <c r="C224" s="34" t="s">
        <v>410</v>
      </c>
      <c r="D224" s="65" t="s">
        <v>413</v>
      </c>
      <c r="E224" s="65" t="s">
        <v>412</v>
      </c>
      <c r="F224" s="34">
        <v>1</v>
      </c>
      <c r="G224" s="34" t="s">
        <v>66</v>
      </c>
      <c r="H224" s="34">
        <v>2500</v>
      </c>
      <c r="I224" s="42">
        <v>0</v>
      </c>
      <c r="J224" s="43"/>
      <c r="K224" s="42">
        <f t="shared" si="32"/>
        <v>0</v>
      </c>
      <c r="L224" s="42">
        <f t="shared" si="33"/>
        <v>0</v>
      </c>
      <c r="M224" s="42">
        <f t="shared" si="34"/>
        <v>0</v>
      </c>
      <c r="N224" s="42">
        <f t="shared" si="35"/>
        <v>0</v>
      </c>
      <c r="O224" s="44"/>
    </row>
    <row r="225" spans="1:15" s="35" customFormat="1" ht="21.75" customHeight="1" outlineLevel="1">
      <c r="A225" s="40"/>
      <c r="B225" s="40" t="s">
        <v>694</v>
      </c>
      <c r="C225" s="40"/>
      <c r="D225" s="67"/>
      <c r="E225" s="67"/>
      <c r="F225" s="40"/>
      <c r="G225" s="40"/>
      <c r="H225" s="40"/>
      <c r="I225" s="48"/>
      <c r="J225" s="49"/>
      <c r="K225" s="48"/>
      <c r="L225" s="48">
        <f>SUBTOTAL(9,L223:L224)</f>
        <v>0</v>
      </c>
      <c r="M225" s="48">
        <f>SUBTOTAL(9,M223:M224)</f>
        <v>0</v>
      </c>
      <c r="N225" s="48">
        <f>SUBTOTAL(9,N223:N224)</f>
        <v>0</v>
      </c>
      <c r="O225" s="46"/>
    </row>
    <row r="226" spans="1:15" ht="34.9" outlineLevel="2">
      <c r="A226" s="34">
        <v>220</v>
      </c>
      <c r="B226" s="40">
        <v>30</v>
      </c>
      <c r="C226" s="34" t="s">
        <v>414</v>
      </c>
      <c r="D226" s="65" t="s">
        <v>415</v>
      </c>
      <c r="E226" s="65" t="s">
        <v>416</v>
      </c>
      <c r="F226" s="34">
        <v>1</v>
      </c>
      <c r="G226" s="34" t="s">
        <v>66</v>
      </c>
      <c r="H226" s="34">
        <v>100</v>
      </c>
      <c r="I226" s="42">
        <v>0</v>
      </c>
      <c r="J226" s="43"/>
      <c r="K226" s="42">
        <f t="shared" si="32"/>
        <v>0</v>
      </c>
      <c r="L226" s="42">
        <f t="shared" si="33"/>
        <v>0</v>
      </c>
      <c r="M226" s="42">
        <f t="shared" si="34"/>
        <v>0</v>
      </c>
      <c r="N226" s="42">
        <f t="shared" si="35"/>
        <v>0</v>
      </c>
      <c r="O226" s="44"/>
    </row>
    <row r="227" spans="1:15" s="35" customFormat="1" ht="21.75" customHeight="1" outlineLevel="1">
      <c r="A227" s="40"/>
      <c r="B227" s="40" t="s">
        <v>695</v>
      </c>
      <c r="C227" s="40"/>
      <c r="D227" s="67"/>
      <c r="E227" s="67"/>
      <c r="F227" s="40"/>
      <c r="G227" s="40"/>
      <c r="H227" s="40"/>
      <c r="I227" s="48"/>
      <c r="J227" s="49"/>
      <c r="K227" s="48"/>
      <c r="L227" s="48">
        <f>SUBTOTAL(9,L226:L226)</f>
        <v>0</v>
      </c>
      <c r="M227" s="48">
        <f>SUBTOTAL(9,M226:M226)</f>
        <v>0</v>
      </c>
      <c r="N227" s="48">
        <f>SUBTOTAL(9,N226:N226)</f>
        <v>0</v>
      </c>
      <c r="O227" s="46"/>
    </row>
    <row r="228" spans="1:15" ht="34.9" outlineLevel="2">
      <c r="A228" s="34">
        <v>221</v>
      </c>
      <c r="B228" s="40">
        <v>31</v>
      </c>
      <c r="C228" s="34" t="s">
        <v>417</v>
      </c>
      <c r="D228" s="65" t="s">
        <v>415</v>
      </c>
      <c r="E228" s="65" t="s">
        <v>418</v>
      </c>
      <c r="F228" s="34">
        <v>1</v>
      </c>
      <c r="G228" s="34" t="s">
        <v>66</v>
      </c>
      <c r="H228" s="34">
        <v>150</v>
      </c>
      <c r="I228" s="42">
        <v>0</v>
      </c>
      <c r="J228" s="43"/>
      <c r="K228" s="42">
        <f t="shared" si="32"/>
        <v>0</v>
      </c>
      <c r="L228" s="42">
        <f t="shared" si="33"/>
        <v>0</v>
      </c>
      <c r="M228" s="42">
        <f t="shared" si="34"/>
        <v>0</v>
      </c>
      <c r="N228" s="42">
        <f t="shared" si="35"/>
        <v>0</v>
      </c>
      <c r="O228" s="44"/>
    </row>
    <row r="229" spans="1:15" s="35" customFormat="1" ht="21.75" customHeight="1" outlineLevel="1">
      <c r="A229" s="40"/>
      <c r="B229" s="40" t="s">
        <v>696</v>
      </c>
      <c r="C229" s="40"/>
      <c r="D229" s="67"/>
      <c r="E229" s="67"/>
      <c r="F229" s="40"/>
      <c r="G229" s="40"/>
      <c r="H229" s="40"/>
      <c r="I229" s="48"/>
      <c r="J229" s="49"/>
      <c r="K229" s="48"/>
      <c r="L229" s="48">
        <f>SUBTOTAL(9,L228:L228)</f>
        <v>0</v>
      </c>
      <c r="M229" s="48">
        <f>SUBTOTAL(9,M228:M228)</f>
        <v>0</v>
      </c>
      <c r="N229" s="48">
        <f>SUBTOTAL(9,N228:N228)</f>
        <v>0</v>
      </c>
      <c r="O229" s="46"/>
    </row>
    <row r="230" spans="1:15" outlineLevel="2">
      <c r="A230" s="34">
        <v>222</v>
      </c>
      <c r="B230" s="40">
        <v>32</v>
      </c>
      <c r="C230" s="34" t="s">
        <v>755</v>
      </c>
      <c r="D230" s="65" t="s">
        <v>419</v>
      </c>
      <c r="E230" s="65" t="s">
        <v>732</v>
      </c>
      <c r="F230" s="34" t="s">
        <v>420</v>
      </c>
      <c r="G230" s="34" t="s">
        <v>127</v>
      </c>
      <c r="H230" s="34">
        <v>4000</v>
      </c>
      <c r="I230" s="42">
        <v>0</v>
      </c>
      <c r="J230" s="43"/>
      <c r="K230" s="42">
        <f t="shared" si="32"/>
        <v>0</v>
      </c>
      <c r="L230" s="42">
        <f t="shared" si="33"/>
        <v>0</v>
      </c>
      <c r="M230" s="42">
        <f t="shared" si="34"/>
        <v>0</v>
      </c>
      <c r="N230" s="42">
        <f t="shared" si="35"/>
        <v>0</v>
      </c>
      <c r="O230" s="44"/>
    </row>
    <row r="231" spans="1:15" ht="23.25" outlineLevel="2">
      <c r="A231" s="34">
        <v>223</v>
      </c>
      <c r="B231" s="40">
        <v>32</v>
      </c>
      <c r="C231" s="34" t="s">
        <v>755</v>
      </c>
      <c r="D231" s="65" t="s">
        <v>419</v>
      </c>
      <c r="E231" s="65" t="s">
        <v>421</v>
      </c>
      <c r="F231" s="34" t="s">
        <v>420</v>
      </c>
      <c r="G231" s="34" t="s">
        <v>127</v>
      </c>
      <c r="H231" s="34">
        <v>3500</v>
      </c>
      <c r="I231" s="42">
        <v>0</v>
      </c>
      <c r="J231" s="43"/>
      <c r="K231" s="42">
        <f t="shared" si="32"/>
        <v>0</v>
      </c>
      <c r="L231" s="42">
        <f t="shared" si="33"/>
        <v>0</v>
      </c>
      <c r="M231" s="42">
        <f t="shared" si="34"/>
        <v>0</v>
      </c>
      <c r="N231" s="42">
        <f t="shared" si="35"/>
        <v>0</v>
      </c>
      <c r="O231" s="44"/>
    </row>
    <row r="232" spans="1:15" s="35" customFormat="1" ht="21.75" customHeight="1" outlineLevel="1">
      <c r="A232" s="40"/>
      <c r="B232" s="40" t="s">
        <v>697</v>
      </c>
      <c r="C232" s="40"/>
      <c r="D232" s="67"/>
      <c r="E232" s="67"/>
      <c r="F232" s="40"/>
      <c r="G232" s="40"/>
      <c r="H232" s="40"/>
      <c r="I232" s="48"/>
      <c r="J232" s="49"/>
      <c r="K232" s="48"/>
      <c r="L232" s="48">
        <f>SUM(L230:L231)</f>
        <v>0</v>
      </c>
      <c r="M232" s="48">
        <f>SUM(M230:M231)</f>
        <v>0</v>
      </c>
      <c r="N232" s="48">
        <f>SUM(N230:N231)</f>
        <v>0</v>
      </c>
      <c r="O232" s="46"/>
    </row>
    <row r="233" spans="1:15" outlineLevel="2">
      <c r="A233" s="34">
        <v>226</v>
      </c>
      <c r="B233" s="40">
        <v>33</v>
      </c>
      <c r="C233" s="34" t="s">
        <v>424</v>
      </c>
      <c r="D233" s="65" t="s">
        <v>425</v>
      </c>
      <c r="E233" s="65" t="s">
        <v>426</v>
      </c>
      <c r="F233" s="34">
        <v>1</v>
      </c>
      <c r="G233" s="34" t="s">
        <v>66</v>
      </c>
      <c r="H233" s="34">
        <v>50</v>
      </c>
      <c r="I233" s="42">
        <v>0</v>
      </c>
      <c r="J233" s="43"/>
      <c r="K233" s="42">
        <f t="shared" si="32"/>
        <v>0</v>
      </c>
      <c r="L233" s="42">
        <f t="shared" si="33"/>
        <v>0</v>
      </c>
      <c r="M233" s="42">
        <f t="shared" si="34"/>
        <v>0</v>
      </c>
      <c r="N233" s="42">
        <f t="shared" si="35"/>
        <v>0</v>
      </c>
      <c r="O233" s="44"/>
    </row>
    <row r="234" spans="1:15" s="35" customFormat="1" ht="21.75" customHeight="1" outlineLevel="1">
      <c r="A234" s="40"/>
      <c r="B234" s="40" t="s">
        <v>698</v>
      </c>
      <c r="C234" s="40"/>
      <c r="D234" s="67"/>
      <c r="E234" s="67"/>
      <c r="F234" s="40"/>
      <c r="G234" s="40"/>
      <c r="H234" s="40"/>
      <c r="I234" s="48"/>
      <c r="J234" s="49"/>
      <c r="K234" s="48"/>
      <c r="L234" s="48">
        <f>SUBTOTAL(9,L233:L233)</f>
        <v>0</v>
      </c>
      <c r="M234" s="48">
        <f>SUBTOTAL(9,M233:M233)</f>
        <v>0</v>
      </c>
      <c r="N234" s="48">
        <f>SUBTOTAL(9,N233:N233)</f>
        <v>0</v>
      </c>
      <c r="O234" s="46"/>
    </row>
    <row r="235" spans="1:15" outlineLevel="2">
      <c r="A235" s="34">
        <v>227</v>
      </c>
      <c r="B235" s="40">
        <v>34</v>
      </c>
      <c r="C235" s="34" t="s">
        <v>427</v>
      </c>
      <c r="D235" s="65" t="s">
        <v>427</v>
      </c>
      <c r="E235" s="65" t="s">
        <v>428</v>
      </c>
      <c r="F235" s="34">
        <v>1</v>
      </c>
      <c r="G235" s="34" t="s">
        <v>66</v>
      </c>
      <c r="H235" s="34">
        <v>4000</v>
      </c>
      <c r="I235" s="42">
        <v>0</v>
      </c>
      <c r="J235" s="43"/>
      <c r="K235" s="42">
        <f t="shared" si="32"/>
        <v>0</v>
      </c>
      <c r="L235" s="42">
        <f t="shared" si="33"/>
        <v>0</v>
      </c>
      <c r="M235" s="42">
        <f t="shared" si="34"/>
        <v>0</v>
      </c>
      <c r="N235" s="42">
        <f t="shared" si="35"/>
        <v>0</v>
      </c>
      <c r="O235" s="44"/>
    </row>
    <row r="236" spans="1:15" s="35" customFormat="1" ht="21.75" customHeight="1" outlineLevel="1">
      <c r="A236" s="40"/>
      <c r="B236" s="40" t="s">
        <v>699</v>
      </c>
      <c r="C236" s="40"/>
      <c r="D236" s="67"/>
      <c r="E236" s="67"/>
      <c r="F236" s="40"/>
      <c r="G236" s="40"/>
      <c r="H236" s="40"/>
      <c r="I236" s="48"/>
      <c r="J236" s="49"/>
      <c r="K236" s="48"/>
      <c r="L236" s="48">
        <f>SUBTOTAL(9,L235:L235)</f>
        <v>0</v>
      </c>
      <c r="M236" s="48">
        <f>SUBTOTAL(9,M235:M235)</f>
        <v>0</v>
      </c>
      <c r="N236" s="48">
        <f>SUBTOTAL(9,N235:N235)</f>
        <v>0</v>
      </c>
      <c r="O236" s="46"/>
    </row>
    <row r="237" spans="1:15" outlineLevel="2">
      <c r="A237" s="34">
        <v>228</v>
      </c>
      <c r="B237" s="40">
        <v>35</v>
      </c>
      <c r="C237" s="34" t="s">
        <v>429</v>
      </c>
      <c r="D237" s="65" t="s">
        <v>430</v>
      </c>
      <c r="E237" s="65"/>
      <c r="F237" s="34" t="s">
        <v>431</v>
      </c>
      <c r="G237" s="34" t="s">
        <v>127</v>
      </c>
      <c r="H237" s="34">
        <v>40</v>
      </c>
      <c r="I237" s="42">
        <v>0</v>
      </c>
      <c r="J237" s="43"/>
      <c r="K237" s="42">
        <f t="shared" si="32"/>
        <v>0</v>
      </c>
      <c r="L237" s="42">
        <f t="shared" si="33"/>
        <v>0</v>
      </c>
      <c r="M237" s="42">
        <f t="shared" si="34"/>
        <v>0</v>
      </c>
      <c r="N237" s="42">
        <f t="shared" si="35"/>
        <v>0</v>
      </c>
      <c r="O237" s="44"/>
    </row>
    <row r="238" spans="1:15" s="35" customFormat="1" ht="21.75" customHeight="1" outlineLevel="1">
      <c r="A238" s="40"/>
      <c r="B238" s="40" t="s">
        <v>700</v>
      </c>
      <c r="C238" s="40"/>
      <c r="D238" s="67"/>
      <c r="E238" s="67"/>
      <c r="F238" s="40"/>
      <c r="G238" s="40"/>
      <c r="H238" s="40"/>
      <c r="I238" s="48"/>
      <c r="J238" s="49"/>
      <c r="K238" s="48"/>
      <c r="L238" s="48">
        <f>SUBTOTAL(9,L237:L237)</f>
        <v>0</v>
      </c>
      <c r="M238" s="48">
        <f>SUBTOTAL(9,M237:M237)</f>
        <v>0</v>
      </c>
      <c r="N238" s="48">
        <f>SUBTOTAL(9,N237:N237)</f>
        <v>0</v>
      </c>
      <c r="O238" s="46"/>
    </row>
    <row r="239" spans="1:15" outlineLevel="2">
      <c r="A239" s="34">
        <v>229</v>
      </c>
      <c r="B239" s="40">
        <v>36</v>
      </c>
      <c r="C239" s="34" t="s">
        <v>432</v>
      </c>
      <c r="D239" s="65" t="s">
        <v>422</v>
      </c>
      <c r="E239" s="65" t="s">
        <v>433</v>
      </c>
      <c r="F239" s="34" t="s">
        <v>172</v>
      </c>
      <c r="G239" s="34" t="s">
        <v>127</v>
      </c>
      <c r="H239" s="34">
        <v>1</v>
      </c>
      <c r="I239" s="42">
        <v>0</v>
      </c>
      <c r="J239" s="43"/>
      <c r="K239" s="42">
        <f t="shared" si="32"/>
        <v>0</v>
      </c>
      <c r="L239" s="42">
        <f t="shared" si="33"/>
        <v>0</v>
      </c>
      <c r="M239" s="42">
        <f t="shared" si="34"/>
        <v>0</v>
      </c>
      <c r="N239" s="42">
        <f t="shared" si="35"/>
        <v>0</v>
      </c>
      <c r="O239" s="44"/>
    </row>
    <row r="240" spans="1:15" s="35" customFormat="1" ht="21.75" customHeight="1" outlineLevel="1">
      <c r="A240" s="40"/>
      <c r="B240" s="40" t="s">
        <v>701</v>
      </c>
      <c r="C240" s="40"/>
      <c r="D240" s="67"/>
      <c r="E240" s="67"/>
      <c r="F240" s="40"/>
      <c r="G240" s="40"/>
      <c r="H240" s="40"/>
      <c r="I240" s="48"/>
      <c r="J240" s="49"/>
      <c r="K240" s="48"/>
      <c r="L240" s="48">
        <f>SUBTOTAL(9,L239:L239)</f>
        <v>0</v>
      </c>
      <c r="M240" s="48">
        <f>SUBTOTAL(9,M239:M239)</f>
        <v>0</v>
      </c>
      <c r="N240" s="48">
        <f>SUBTOTAL(9,N239:N239)</f>
        <v>0</v>
      </c>
      <c r="O240" s="46"/>
    </row>
    <row r="241" spans="1:15" outlineLevel="2">
      <c r="A241" s="34">
        <v>230</v>
      </c>
      <c r="B241" s="40">
        <v>37</v>
      </c>
      <c r="C241" s="34" t="s">
        <v>434</v>
      </c>
      <c r="D241" s="65" t="s">
        <v>422</v>
      </c>
      <c r="E241" s="65" t="s">
        <v>435</v>
      </c>
      <c r="F241" s="34" t="s">
        <v>172</v>
      </c>
      <c r="G241" s="34" t="s">
        <v>127</v>
      </c>
      <c r="H241" s="34">
        <v>2</v>
      </c>
      <c r="I241" s="42">
        <v>0</v>
      </c>
      <c r="J241" s="43"/>
      <c r="K241" s="42">
        <f t="shared" si="32"/>
        <v>0</v>
      </c>
      <c r="L241" s="42">
        <f t="shared" si="33"/>
        <v>0</v>
      </c>
      <c r="M241" s="42">
        <f t="shared" si="34"/>
        <v>0</v>
      </c>
      <c r="N241" s="42">
        <f t="shared" si="35"/>
        <v>0</v>
      </c>
      <c r="O241" s="44"/>
    </row>
    <row r="242" spans="1:15" s="35" customFormat="1" ht="21.75" customHeight="1" outlineLevel="1">
      <c r="A242" s="40"/>
      <c r="B242" s="40" t="s">
        <v>702</v>
      </c>
      <c r="C242" s="40"/>
      <c r="D242" s="67"/>
      <c r="E242" s="67"/>
      <c r="F242" s="40"/>
      <c r="G242" s="40"/>
      <c r="H242" s="40"/>
      <c r="I242" s="48"/>
      <c r="J242" s="49"/>
      <c r="K242" s="48"/>
      <c r="L242" s="48">
        <f>SUBTOTAL(9,L241:L241)</f>
        <v>0</v>
      </c>
      <c r="M242" s="48">
        <f>SUBTOTAL(9,M241:M241)</f>
        <v>0</v>
      </c>
      <c r="N242" s="48">
        <f>SUBTOTAL(9,N241:N241)</f>
        <v>0</v>
      </c>
      <c r="O242" s="46"/>
    </row>
    <row r="243" spans="1:15" outlineLevel="2">
      <c r="A243" s="34">
        <v>231</v>
      </c>
      <c r="B243" s="40">
        <v>38</v>
      </c>
      <c r="C243" s="34" t="s">
        <v>436</v>
      </c>
      <c r="D243" s="65" t="s">
        <v>437</v>
      </c>
      <c r="E243" s="65" t="s">
        <v>438</v>
      </c>
      <c r="F243" s="34">
        <v>1</v>
      </c>
      <c r="G243" s="34" t="s">
        <v>66</v>
      </c>
      <c r="H243" s="34">
        <v>10</v>
      </c>
      <c r="I243" s="42">
        <v>0</v>
      </c>
      <c r="J243" s="43"/>
      <c r="K243" s="42">
        <f t="shared" si="32"/>
        <v>0</v>
      </c>
      <c r="L243" s="42">
        <f t="shared" si="33"/>
        <v>0</v>
      </c>
      <c r="M243" s="42">
        <f t="shared" si="34"/>
        <v>0</v>
      </c>
      <c r="N243" s="42">
        <f t="shared" si="35"/>
        <v>0</v>
      </c>
      <c r="O243" s="44"/>
    </row>
    <row r="244" spans="1:15" s="35" customFormat="1" ht="21.75" customHeight="1" outlineLevel="1">
      <c r="A244" s="40"/>
      <c r="B244" s="40" t="s">
        <v>703</v>
      </c>
      <c r="C244" s="40"/>
      <c r="D244" s="67"/>
      <c r="E244" s="67"/>
      <c r="F244" s="40"/>
      <c r="G244" s="40"/>
      <c r="H244" s="40"/>
      <c r="I244" s="48"/>
      <c r="J244" s="49"/>
      <c r="K244" s="48"/>
      <c r="L244" s="48">
        <f>SUBTOTAL(9,L243:L243)</f>
        <v>0</v>
      </c>
      <c r="M244" s="48">
        <f>SUBTOTAL(9,M243:M243)</f>
        <v>0</v>
      </c>
      <c r="N244" s="48">
        <f>SUBTOTAL(9,N243:N243)</f>
        <v>0</v>
      </c>
      <c r="O244" s="46"/>
    </row>
    <row r="245" spans="1:15" outlineLevel="2">
      <c r="A245" s="34">
        <v>232</v>
      </c>
      <c r="B245" s="40">
        <v>39</v>
      </c>
      <c r="C245" s="34" t="s">
        <v>439</v>
      </c>
      <c r="D245" s="65" t="s">
        <v>440</v>
      </c>
      <c r="E245" s="65" t="s">
        <v>441</v>
      </c>
      <c r="F245" s="34">
        <v>1</v>
      </c>
      <c r="G245" s="34" t="s">
        <v>66</v>
      </c>
      <c r="H245" s="34">
        <v>50</v>
      </c>
      <c r="I245" s="42">
        <v>0</v>
      </c>
      <c r="J245" s="43"/>
      <c r="K245" s="42">
        <f t="shared" si="32"/>
        <v>0</v>
      </c>
      <c r="L245" s="42">
        <f t="shared" si="33"/>
        <v>0</v>
      </c>
      <c r="M245" s="42">
        <f t="shared" si="34"/>
        <v>0</v>
      </c>
      <c r="N245" s="42">
        <f t="shared" si="35"/>
        <v>0</v>
      </c>
      <c r="O245" s="44"/>
    </row>
    <row r="246" spans="1:15" s="35" customFormat="1" ht="21.75" customHeight="1" outlineLevel="1">
      <c r="A246" s="40"/>
      <c r="B246" s="40" t="s">
        <v>704</v>
      </c>
      <c r="C246" s="40"/>
      <c r="D246" s="67"/>
      <c r="E246" s="67"/>
      <c r="F246" s="40"/>
      <c r="G246" s="40"/>
      <c r="H246" s="40"/>
      <c r="I246" s="48"/>
      <c r="J246" s="49"/>
      <c r="K246" s="48"/>
      <c r="L246" s="48">
        <f>SUBTOTAL(9,L245:L245)</f>
        <v>0</v>
      </c>
      <c r="M246" s="48">
        <f>SUBTOTAL(9,M245:M245)</f>
        <v>0</v>
      </c>
      <c r="N246" s="48">
        <f>SUBTOTAL(9,N245:N245)</f>
        <v>0</v>
      </c>
      <c r="O246" s="46"/>
    </row>
    <row r="247" spans="1:15" outlineLevel="2">
      <c r="A247" s="34">
        <v>233</v>
      </c>
      <c r="B247" s="40">
        <v>40</v>
      </c>
      <c r="C247" s="34" t="s">
        <v>442</v>
      </c>
      <c r="D247" s="65" t="s">
        <v>443</v>
      </c>
      <c r="E247" s="65" t="s">
        <v>444</v>
      </c>
      <c r="F247" s="34" t="s">
        <v>445</v>
      </c>
      <c r="G247" s="34" t="s">
        <v>127</v>
      </c>
      <c r="H247" s="34">
        <v>10</v>
      </c>
      <c r="I247" s="42">
        <v>0</v>
      </c>
      <c r="J247" s="43"/>
      <c r="K247" s="42">
        <f t="shared" si="32"/>
        <v>0</v>
      </c>
      <c r="L247" s="42">
        <f t="shared" si="33"/>
        <v>0</v>
      </c>
      <c r="M247" s="42">
        <f t="shared" si="34"/>
        <v>0</v>
      </c>
      <c r="N247" s="42">
        <f t="shared" si="35"/>
        <v>0</v>
      </c>
      <c r="O247" s="44"/>
    </row>
    <row r="248" spans="1:15" s="35" customFormat="1" ht="21.75" customHeight="1" outlineLevel="1">
      <c r="A248" s="40"/>
      <c r="B248" s="40" t="s">
        <v>705</v>
      </c>
      <c r="C248" s="40"/>
      <c r="D248" s="67"/>
      <c r="E248" s="67"/>
      <c r="F248" s="40"/>
      <c r="G248" s="40"/>
      <c r="H248" s="40"/>
      <c r="I248" s="48"/>
      <c r="J248" s="49"/>
      <c r="K248" s="48"/>
      <c r="L248" s="48">
        <f>SUBTOTAL(9,L247:L247)</f>
        <v>0</v>
      </c>
      <c r="M248" s="48">
        <f>SUBTOTAL(9,M247:M247)</f>
        <v>0</v>
      </c>
      <c r="N248" s="48">
        <f>SUBTOTAL(9,N247:N247)</f>
        <v>0</v>
      </c>
      <c r="O248" s="46"/>
    </row>
    <row r="249" spans="1:15" ht="23.25" outlineLevel="2">
      <c r="A249" s="34">
        <v>234</v>
      </c>
      <c r="B249" s="40">
        <v>41</v>
      </c>
      <c r="C249" s="34" t="s">
        <v>446</v>
      </c>
      <c r="D249" s="65" t="s">
        <v>447</v>
      </c>
      <c r="E249" s="65" t="s">
        <v>448</v>
      </c>
      <c r="F249" s="34" t="s">
        <v>449</v>
      </c>
      <c r="G249" s="34" t="s">
        <v>127</v>
      </c>
      <c r="H249" s="34">
        <v>100</v>
      </c>
      <c r="I249" s="42">
        <v>0</v>
      </c>
      <c r="J249" s="43"/>
      <c r="K249" s="42">
        <f t="shared" si="32"/>
        <v>0</v>
      </c>
      <c r="L249" s="42">
        <f t="shared" si="33"/>
        <v>0</v>
      </c>
      <c r="M249" s="42">
        <f t="shared" si="34"/>
        <v>0</v>
      </c>
      <c r="N249" s="42">
        <f t="shared" si="35"/>
        <v>0</v>
      </c>
      <c r="O249" s="44"/>
    </row>
    <row r="250" spans="1:15" s="35" customFormat="1" ht="21.75" customHeight="1" outlineLevel="1">
      <c r="A250" s="40"/>
      <c r="B250" s="40" t="s">
        <v>706</v>
      </c>
      <c r="C250" s="40"/>
      <c r="D250" s="67"/>
      <c r="E250" s="67"/>
      <c r="F250" s="40"/>
      <c r="G250" s="40"/>
      <c r="H250" s="40"/>
      <c r="I250" s="48"/>
      <c r="J250" s="49"/>
      <c r="K250" s="48"/>
      <c r="L250" s="48">
        <f>SUBTOTAL(9,L249:L249)</f>
        <v>0</v>
      </c>
      <c r="M250" s="48">
        <f>SUBTOTAL(9,M249:M249)</f>
        <v>0</v>
      </c>
      <c r="N250" s="48">
        <f>SUBTOTAL(9,N249:N249)</f>
        <v>0</v>
      </c>
      <c r="O250" s="46"/>
    </row>
    <row r="251" spans="1:15" ht="207.4" customHeight="1" outlineLevel="2">
      <c r="A251" s="34">
        <v>235</v>
      </c>
      <c r="B251" s="40">
        <v>42</v>
      </c>
      <c r="C251" s="34" t="s">
        <v>450</v>
      </c>
      <c r="D251" s="65" t="s">
        <v>451</v>
      </c>
      <c r="E251" s="65" t="s">
        <v>452</v>
      </c>
      <c r="F251" s="34">
        <v>1</v>
      </c>
      <c r="G251" s="34" t="s">
        <v>66</v>
      </c>
      <c r="H251" s="34">
        <v>300</v>
      </c>
      <c r="I251" s="42">
        <v>0</v>
      </c>
      <c r="J251" s="43"/>
      <c r="K251" s="42">
        <f t="shared" si="32"/>
        <v>0</v>
      </c>
      <c r="L251" s="42">
        <f t="shared" si="33"/>
        <v>0</v>
      </c>
      <c r="M251" s="42">
        <f t="shared" si="34"/>
        <v>0</v>
      </c>
      <c r="N251" s="42">
        <f t="shared" si="35"/>
        <v>0</v>
      </c>
      <c r="O251" s="44"/>
    </row>
    <row r="252" spans="1:15" s="35" customFormat="1" ht="21.75" customHeight="1" outlineLevel="1">
      <c r="A252" s="40"/>
      <c r="B252" s="40" t="s">
        <v>707</v>
      </c>
      <c r="C252" s="40"/>
      <c r="D252" s="67"/>
      <c r="E252" s="67"/>
      <c r="F252" s="40"/>
      <c r="G252" s="40"/>
      <c r="H252" s="40"/>
      <c r="I252" s="48"/>
      <c r="J252" s="49"/>
      <c r="K252" s="48"/>
      <c r="L252" s="48">
        <f>SUBTOTAL(9,L251:L251)</f>
        <v>0</v>
      </c>
      <c r="M252" s="48">
        <f>SUBTOTAL(9,M251:M251)</f>
        <v>0</v>
      </c>
      <c r="N252" s="48">
        <f>SUBTOTAL(9,N251:N251)</f>
        <v>0</v>
      </c>
      <c r="O252" s="46"/>
    </row>
    <row r="253" spans="1:15" ht="23.25" outlineLevel="2">
      <c r="A253" s="34">
        <v>236</v>
      </c>
      <c r="B253" s="40">
        <v>43</v>
      </c>
      <c r="C253" s="34" t="s">
        <v>453</v>
      </c>
      <c r="D253" s="65" t="s">
        <v>454</v>
      </c>
      <c r="E253" s="65" t="s">
        <v>455</v>
      </c>
      <c r="F253" s="34">
        <v>1</v>
      </c>
      <c r="G253" s="34" t="s">
        <v>66</v>
      </c>
      <c r="H253" s="34">
        <v>200</v>
      </c>
      <c r="I253" s="42">
        <v>0</v>
      </c>
      <c r="J253" s="43"/>
      <c r="K253" s="42">
        <f t="shared" si="32"/>
        <v>0</v>
      </c>
      <c r="L253" s="42">
        <f t="shared" si="33"/>
        <v>0</v>
      </c>
      <c r="M253" s="42">
        <f t="shared" si="34"/>
        <v>0</v>
      </c>
      <c r="N253" s="42">
        <f t="shared" si="35"/>
        <v>0</v>
      </c>
      <c r="O253" s="44"/>
    </row>
    <row r="254" spans="1:15" s="35" customFormat="1" ht="21.75" customHeight="1" outlineLevel="1">
      <c r="A254" s="40"/>
      <c r="B254" s="40" t="s">
        <v>708</v>
      </c>
      <c r="C254" s="40"/>
      <c r="D254" s="67"/>
      <c r="E254" s="67"/>
      <c r="F254" s="40"/>
      <c r="G254" s="40"/>
      <c r="H254" s="40"/>
      <c r="I254" s="48"/>
      <c r="J254" s="49"/>
      <c r="K254" s="48"/>
      <c r="L254" s="48">
        <f>SUBTOTAL(9,L253:L253)</f>
        <v>0</v>
      </c>
      <c r="M254" s="48">
        <f>SUBTOTAL(9,M253:M253)</f>
        <v>0</v>
      </c>
      <c r="N254" s="48">
        <f>SUBTOTAL(9,N253:N253)</f>
        <v>0</v>
      </c>
      <c r="O254" s="46"/>
    </row>
    <row r="255" spans="1:15" ht="23.25" outlineLevel="2">
      <c r="A255" s="34">
        <v>237</v>
      </c>
      <c r="B255" s="40">
        <v>44</v>
      </c>
      <c r="C255" s="34" t="s">
        <v>456</v>
      </c>
      <c r="D255" s="65" t="s">
        <v>457</v>
      </c>
      <c r="E255" s="65" t="s">
        <v>458</v>
      </c>
      <c r="F255" s="34">
        <v>1</v>
      </c>
      <c r="G255" s="34" t="s">
        <v>459</v>
      </c>
      <c r="H255" s="34">
        <v>300</v>
      </c>
      <c r="I255" s="42">
        <v>0</v>
      </c>
      <c r="J255" s="43"/>
      <c r="K255" s="42">
        <f t="shared" si="32"/>
        <v>0</v>
      </c>
      <c r="L255" s="42">
        <f t="shared" si="33"/>
        <v>0</v>
      </c>
      <c r="M255" s="42">
        <f t="shared" si="34"/>
        <v>0</v>
      </c>
      <c r="N255" s="42">
        <f t="shared" si="35"/>
        <v>0</v>
      </c>
      <c r="O255" s="44"/>
    </row>
    <row r="256" spans="1:15" ht="23.25" outlineLevel="2">
      <c r="A256" s="34">
        <v>238</v>
      </c>
      <c r="B256" s="40">
        <v>44</v>
      </c>
      <c r="C256" s="34" t="s">
        <v>456</v>
      </c>
      <c r="D256" s="65" t="s">
        <v>460</v>
      </c>
      <c r="E256" s="65" t="s">
        <v>461</v>
      </c>
      <c r="F256" s="34">
        <v>1</v>
      </c>
      <c r="G256" s="34" t="s">
        <v>459</v>
      </c>
      <c r="H256" s="34">
        <v>1700</v>
      </c>
      <c r="I256" s="42">
        <v>0</v>
      </c>
      <c r="J256" s="43"/>
      <c r="K256" s="42">
        <f t="shared" si="32"/>
        <v>0</v>
      </c>
      <c r="L256" s="42">
        <f t="shared" si="33"/>
        <v>0</v>
      </c>
      <c r="M256" s="42">
        <f t="shared" si="34"/>
        <v>0</v>
      </c>
      <c r="N256" s="42">
        <f t="shared" si="35"/>
        <v>0</v>
      </c>
      <c r="O256" s="44"/>
    </row>
    <row r="257" spans="1:15" ht="23.25" outlineLevel="2">
      <c r="A257" s="34">
        <v>239</v>
      </c>
      <c r="B257" s="40">
        <v>44</v>
      </c>
      <c r="C257" s="34" t="s">
        <v>456</v>
      </c>
      <c r="D257" s="65" t="s">
        <v>462</v>
      </c>
      <c r="E257" s="65" t="s">
        <v>463</v>
      </c>
      <c r="F257" s="34">
        <v>1</v>
      </c>
      <c r="G257" s="34" t="s">
        <v>66</v>
      </c>
      <c r="H257" s="34">
        <v>500</v>
      </c>
      <c r="I257" s="42">
        <v>0</v>
      </c>
      <c r="J257" s="43"/>
      <c r="K257" s="42">
        <f t="shared" si="32"/>
        <v>0</v>
      </c>
      <c r="L257" s="42">
        <f t="shared" si="33"/>
        <v>0</v>
      </c>
      <c r="M257" s="42">
        <f t="shared" si="34"/>
        <v>0</v>
      </c>
      <c r="N257" s="42">
        <f t="shared" si="35"/>
        <v>0</v>
      </c>
      <c r="O257" s="44"/>
    </row>
    <row r="258" spans="1:15" ht="23.25" outlineLevel="2">
      <c r="A258" s="34">
        <v>240</v>
      </c>
      <c r="B258" s="40">
        <v>44</v>
      </c>
      <c r="C258" s="34" t="s">
        <v>456</v>
      </c>
      <c r="D258" s="65" t="s">
        <v>464</v>
      </c>
      <c r="E258" s="65" t="s">
        <v>465</v>
      </c>
      <c r="F258" s="34" t="s">
        <v>172</v>
      </c>
      <c r="G258" s="34" t="s">
        <v>127</v>
      </c>
      <c r="H258" s="34">
        <v>2</v>
      </c>
      <c r="I258" s="42">
        <v>0</v>
      </c>
      <c r="J258" s="43"/>
      <c r="K258" s="42">
        <f t="shared" si="32"/>
        <v>0</v>
      </c>
      <c r="L258" s="42">
        <f t="shared" si="33"/>
        <v>0</v>
      </c>
      <c r="M258" s="42">
        <f t="shared" si="34"/>
        <v>0</v>
      </c>
      <c r="N258" s="42">
        <f t="shared" si="35"/>
        <v>0</v>
      </c>
      <c r="O258" s="44"/>
    </row>
    <row r="259" spans="1:15" ht="34.9" outlineLevel="2">
      <c r="A259" s="34">
        <v>241</v>
      </c>
      <c r="B259" s="40">
        <v>44</v>
      </c>
      <c r="C259" s="34" t="s">
        <v>456</v>
      </c>
      <c r="D259" s="65" t="s">
        <v>466</v>
      </c>
      <c r="E259" s="65" t="s">
        <v>467</v>
      </c>
      <c r="F259" s="34">
        <v>1</v>
      </c>
      <c r="G259" s="34" t="s">
        <v>66</v>
      </c>
      <c r="H259" s="34">
        <v>200</v>
      </c>
      <c r="I259" s="42">
        <v>0</v>
      </c>
      <c r="J259" s="43"/>
      <c r="K259" s="42">
        <f t="shared" si="32"/>
        <v>0</v>
      </c>
      <c r="L259" s="42">
        <f t="shared" si="33"/>
        <v>0</v>
      </c>
      <c r="M259" s="42">
        <f t="shared" si="34"/>
        <v>0</v>
      </c>
      <c r="N259" s="42">
        <f t="shared" si="35"/>
        <v>0</v>
      </c>
      <c r="O259" s="44"/>
    </row>
    <row r="260" spans="1:15" ht="34.9" outlineLevel="2">
      <c r="A260" s="34">
        <v>242</v>
      </c>
      <c r="B260" s="40">
        <v>44</v>
      </c>
      <c r="C260" s="34" t="s">
        <v>456</v>
      </c>
      <c r="D260" s="65" t="s">
        <v>468</v>
      </c>
      <c r="E260" s="65" t="s">
        <v>469</v>
      </c>
      <c r="F260" s="34" t="s">
        <v>470</v>
      </c>
      <c r="G260" s="34" t="s">
        <v>127</v>
      </c>
      <c r="H260" s="34">
        <v>10</v>
      </c>
      <c r="I260" s="42">
        <v>0</v>
      </c>
      <c r="J260" s="43"/>
      <c r="K260" s="42">
        <f t="shared" si="32"/>
        <v>0</v>
      </c>
      <c r="L260" s="42">
        <f t="shared" si="33"/>
        <v>0</v>
      </c>
      <c r="M260" s="42">
        <f t="shared" si="34"/>
        <v>0</v>
      </c>
      <c r="N260" s="42">
        <f t="shared" si="35"/>
        <v>0</v>
      </c>
      <c r="O260" s="44"/>
    </row>
    <row r="261" spans="1:15" ht="81.400000000000006" outlineLevel="2">
      <c r="A261" s="34">
        <v>243</v>
      </c>
      <c r="B261" s="40">
        <v>44</v>
      </c>
      <c r="C261" s="34" t="s">
        <v>456</v>
      </c>
      <c r="D261" s="65" t="s">
        <v>471</v>
      </c>
      <c r="E261" s="65" t="s">
        <v>472</v>
      </c>
      <c r="F261" s="34">
        <v>1</v>
      </c>
      <c r="G261" s="34" t="s">
        <v>459</v>
      </c>
      <c r="H261" s="34">
        <v>6000</v>
      </c>
      <c r="I261" s="42">
        <v>0</v>
      </c>
      <c r="J261" s="43"/>
      <c r="K261" s="42">
        <f t="shared" si="32"/>
        <v>0</v>
      </c>
      <c r="L261" s="42">
        <f t="shared" si="33"/>
        <v>0</v>
      </c>
      <c r="M261" s="42">
        <f t="shared" si="34"/>
        <v>0</v>
      </c>
      <c r="N261" s="42">
        <f t="shared" si="35"/>
        <v>0</v>
      </c>
      <c r="O261" s="44"/>
    </row>
    <row r="262" spans="1:15" ht="81.400000000000006" outlineLevel="2">
      <c r="A262" s="34">
        <v>244</v>
      </c>
      <c r="B262" s="40">
        <v>44</v>
      </c>
      <c r="C262" s="34" t="s">
        <v>456</v>
      </c>
      <c r="D262" s="65" t="s">
        <v>473</v>
      </c>
      <c r="E262" s="65" t="s">
        <v>474</v>
      </c>
      <c r="F262" s="34">
        <v>1</v>
      </c>
      <c r="G262" s="34" t="s">
        <v>459</v>
      </c>
      <c r="H262" s="34">
        <v>500</v>
      </c>
      <c r="I262" s="42">
        <v>0</v>
      </c>
      <c r="J262" s="43"/>
      <c r="K262" s="42">
        <f t="shared" si="32"/>
        <v>0</v>
      </c>
      <c r="L262" s="42">
        <f t="shared" si="33"/>
        <v>0</v>
      </c>
      <c r="M262" s="42">
        <f t="shared" si="34"/>
        <v>0</v>
      </c>
      <c r="N262" s="42">
        <f t="shared" si="35"/>
        <v>0</v>
      </c>
      <c r="O262" s="44"/>
    </row>
    <row r="263" spans="1:15" ht="122.25" customHeight="1" outlineLevel="2">
      <c r="A263" s="34">
        <v>245</v>
      </c>
      <c r="B263" s="40">
        <v>44</v>
      </c>
      <c r="C263" s="34" t="s">
        <v>456</v>
      </c>
      <c r="D263" s="65" t="s">
        <v>475</v>
      </c>
      <c r="E263" s="65" t="s">
        <v>476</v>
      </c>
      <c r="F263" s="34">
        <v>1</v>
      </c>
      <c r="G263" s="34" t="s">
        <v>402</v>
      </c>
      <c r="H263" s="34">
        <v>15</v>
      </c>
      <c r="I263" s="42">
        <v>0</v>
      </c>
      <c r="J263" s="43"/>
      <c r="K263" s="42">
        <f t="shared" si="32"/>
        <v>0</v>
      </c>
      <c r="L263" s="42">
        <f t="shared" si="33"/>
        <v>0</v>
      </c>
      <c r="M263" s="42">
        <f t="shared" si="34"/>
        <v>0</v>
      </c>
      <c r="N263" s="42">
        <f t="shared" si="35"/>
        <v>0</v>
      </c>
      <c r="O263" s="44"/>
    </row>
    <row r="264" spans="1:15" ht="127.9" outlineLevel="2">
      <c r="A264" s="34">
        <v>246</v>
      </c>
      <c r="B264" s="40">
        <v>44</v>
      </c>
      <c r="C264" s="34" t="s">
        <v>456</v>
      </c>
      <c r="D264" s="65" t="s">
        <v>475</v>
      </c>
      <c r="E264" s="65" t="s">
        <v>477</v>
      </c>
      <c r="F264" s="34">
        <v>1</v>
      </c>
      <c r="G264" s="34" t="s">
        <v>402</v>
      </c>
      <c r="H264" s="34">
        <v>50</v>
      </c>
      <c r="I264" s="42">
        <v>0</v>
      </c>
      <c r="J264" s="43"/>
      <c r="K264" s="42">
        <f t="shared" si="32"/>
        <v>0</v>
      </c>
      <c r="L264" s="42">
        <f t="shared" si="33"/>
        <v>0</v>
      </c>
      <c r="M264" s="42">
        <f t="shared" si="34"/>
        <v>0</v>
      </c>
      <c r="N264" s="42">
        <f t="shared" si="35"/>
        <v>0</v>
      </c>
      <c r="O264" s="44"/>
    </row>
    <row r="265" spans="1:15" ht="104.65" outlineLevel="2">
      <c r="A265" s="34">
        <v>247</v>
      </c>
      <c r="B265" s="40">
        <v>44</v>
      </c>
      <c r="C265" s="34" t="s">
        <v>456</v>
      </c>
      <c r="D265" s="65" t="s">
        <v>475</v>
      </c>
      <c r="E265" s="65" t="s">
        <v>478</v>
      </c>
      <c r="F265" s="34">
        <v>1</v>
      </c>
      <c r="G265" s="34" t="s">
        <v>402</v>
      </c>
      <c r="H265" s="34">
        <v>200</v>
      </c>
      <c r="I265" s="42">
        <v>0</v>
      </c>
      <c r="J265" s="43"/>
      <c r="K265" s="42">
        <f t="shared" si="32"/>
        <v>0</v>
      </c>
      <c r="L265" s="42">
        <f t="shared" si="33"/>
        <v>0</v>
      </c>
      <c r="M265" s="42">
        <f t="shared" si="34"/>
        <v>0</v>
      </c>
      <c r="N265" s="42">
        <f t="shared" si="35"/>
        <v>0</v>
      </c>
      <c r="O265" s="44"/>
    </row>
    <row r="266" spans="1:15" ht="34.9" outlineLevel="2">
      <c r="A266" s="34">
        <v>248</v>
      </c>
      <c r="B266" s="40">
        <v>44</v>
      </c>
      <c r="C266" s="34" t="s">
        <v>456</v>
      </c>
      <c r="D266" s="65" t="s">
        <v>479</v>
      </c>
      <c r="E266" s="65" t="s">
        <v>480</v>
      </c>
      <c r="F266" s="34">
        <v>1</v>
      </c>
      <c r="G266" s="34" t="s">
        <v>402</v>
      </c>
      <c r="H266" s="34">
        <v>30</v>
      </c>
      <c r="I266" s="42">
        <v>0</v>
      </c>
      <c r="J266" s="43"/>
      <c r="K266" s="42">
        <f t="shared" si="32"/>
        <v>0</v>
      </c>
      <c r="L266" s="42">
        <f t="shared" si="33"/>
        <v>0</v>
      </c>
      <c r="M266" s="42">
        <f t="shared" si="34"/>
        <v>0</v>
      </c>
      <c r="N266" s="42">
        <f t="shared" si="35"/>
        <v>0</v>
      </c>
      <c r="O266" s="44"/>
    </row>
    <row r="267" spans="1:15" s="35" customFormat="1" ht="21.75" customHeight="1" outlineLevel="1">
      <c r="A267" s="40"/>
      <c r="B267" s="40" t="s">
        <v>709</v>
      </c>
      <c r="C267" s="40"/>
      <c r="D267" s="67"/>
      <c r="E267" s="67"/>
      <c r="F267" s="40"/>
      <c r="G267" s="40"/>
      <c r="H267" s="40"/>
      <c r="I267" s="48"/>
      <c r="J267" s="49"/>
      <c r="K267" s="48"/>
      <c r="L267" s="48">
        <f>SUBTOTAL(9,L255:L266)</f>
        <v>0</v>
      </c>
      <c r="M267" s="48">
        <f>SUBTOTAL(9,M255:M266)</f>
        <v>0</v>
      </c>
      <c r="N267" s="48">
        <f>SUBTOTAL(9,N255:N266)</f>
        <v>0</v>
      </c>
      <c r="O267" s="46"/>
    </row>
    <row r="268" spans="1:15" outlineLevel="2">
      <c r="A268" s="34">
        <v>249</v>
      </c>
      <c r="B268" s="40">
        <v>45</v>
      </c>
      <c r="C268" s="34" t="s">
        <v>481</v>
      </c>
      <c r="D268" s="65" t="s">
        <v>482</v>
      </c>
      <c r="E268" s="65" t="s">
        <v>483</v>
      </c>
      <c r="F268" s="34" t="s">
        <v>484</v>
      </c>
      <c r="G268" s="34" t="s">
        <v>127</v>
      </c>
      <c r="H268" s="34">
        <v>500</v>
      </c>
      <c r="I268" s="42">
        <v>0</v>
      </c>
      <c r="J268" s="43"/>
      <c r="K268" s="42">
        <f t="shared" si="32"/>
        <v>0</v>
      </c>
      <c r="L268" s="42">
        <f t="shared" si="33"/>
        <v>0</v>
      </c>
      <c r="M268" s="42">
        <f t="shared" si="34"/>
        <v>0</v>
      </c>
      <c r="N268" s="42">
        <f t="shared" si="35"/>
        <v>0</v>
      </c>
      <c r="O268" s="44"/>
    </row>
    <row r="269" spans="1:15" ht="46.5" outlineLevel="2">
      <c r="A269" s="34">
        <v>250</v>
      </c>
      <c r="B269" s="40">
        <v>45</v>
      </c>
      <c r="C269" s="34" t="s">
        <v>481</v>
      </c>
      <c r="D269" s="65" t="s">
        <v>485</v>
      </c>
      <c r="E269" s="65"/>
      <c r="F269" s="34">
        <v>1</v>
      </c>
      <c r="G269" s="34" t="s">
        <v>66</v>
      </c>
      <c r="H269" s="34">
        <v>10</v>
      </c>
      <c r="I269" s="42">
        <v>0</v>
      </c>
      <c r="J269" s="43"/>
      <c r="K269" s="42">
        <f t="shared" si="32"/>
        <v>0</v>
      </c>
      <c r="L269" s="42">
        <f t="shared" si="33"/>
        <v>0</v>
      </c>
      <c r="M269" s="42">
        <f t="shared" si="34"/>
        <v>0</v>
      </c>
      <c r="N269" s="42">
        <f t="shared" si="35"/>
        <v>0</v>
      </c>
      <c r="O269" s="44"/>
    </row>
    <row r="270" spans="1:15" outlineLevel="2">
      <c r="A270" s="34">
        <v>251</v>
      </c>
      <c r="B270" s="40">
        <v>45</v>
      </c>
      <c r="C270" s="34" t="s">
        <v>481</v>
      </c>
      <c r="D270" s="65" t="s">
        <v>486</v>
      </c>
      <c r="E270" s="65" t="s">
        <v>487</v>
      </c>
      <c r="F270" s="34" t="s">
        <v>172</v>
      </c>
      <c r="G270" s="34" t="s">
        <v>127</v>
      </c>
      <c r="H270" s="34">
        <v>120</v>
      </c>
      <c r="I270" s="42">
        <v>0</v>
      </c>
      <c r="J270" s="43"/>
      <c r="K270" s="42">
        <f t="shared" si="32"/>
        <v>0</v>
      </c>
      <c r="L270" s="42">
        <f t="shared" si="33"/>
        <v>0</v>
      </c>
      <c r="M270" s="42">
        <f t="shared" si="34"/>
        <v>0</v>
      </c>
      <c r="N270" s="42">
        <f t="shared" si="35"/>
        <v>0</v>
      </c>
      <c r="O270" s="44"/>
    </row>
    <row r="271" spans="1:15" outlineLevel="2">
      <c r="A271" s="34">
        <v>252</v>
      </c>
      <c r="B271" s="40">
        <v>45</v>
      </c>
      <c r="C271" s="34" t="s">
        <v>481</v>
      </c>
      <c r="D271" s="65" t="s">
        <v>488</v>
      </c>
      <c r="E271" s="65"/>
      <c r="F271" s="34" t="s">
        <v>172</v>
      </c>
      <c r="G271" s="34" t="s">
        <v>127</v>
      </c>
      <c r="H271" s="34">
        <v>120</v>
      </c>
      <c r="I271" s="42">
        <v>0</v>
      </c>
      <c r="J271" s="43"/>
      <c r="K271" s="42">
        <f t="shared" si="32"/>
        <v>0</v>
      </c>
      <c r="L271" s="42">
        <f t="shared" si="33"/>
        <v>0</v>
      </c>
      <c r="M271" s="42">
        <f t="shared" si="34"/>
        <v>0</v>
      </c>
      <c r="N271" s="42">
        <f t="shared" si="35"/>
        <v>0</v>
      </c>
      <c r="O271" s="44"/>
    </row>
    <row r="272" spans="1:15" outlineLevel="2">
      <c r="A272" s="34">
        <v>253</v>
      </c>
      <c r="B272" s="40">
        <v>45</v>
      </c>
      <c r="C272" s="34" t="s">
        <v>481</v>
      </c>
      <c r="D272" s="65" t="s">
        <v>489</v>
      </c>
      <c r="E272" s="65"/>
      <c r="F272" s="34">
        <v>1</v>
      </c>
      <c r="G272" s="34" t="s">
        <v>66</v>
      </c>
      <c r="H272" s="34">
        <v>5000</v>
      </c>
      <c r="I272" s="42">
        <v>0</v>
      </c>
      <c r="J272" s="43"/>
      <c r="K272" s="42">
        <f t="shared" si="32"/>
        <v>0</v>
      </c>
      <c r="L272" s="42">
        <f t="shared" si="33"/>
        <v>0</v>
      </c>
      <c r="M272" s="42">
        <f t="shared" si="34"/>
        <v>0</v>
      </c>
      <c r="N272" s="42">
        <f t="shared" si="35"/>
        <v>0</v>
      </c>
      <c r="O272" s="44"/>
    </row>
    <row r="273" spans="1:15" outlineLevel="2">
      <c r="A273" s="34">
        <v>254</v>
      </c>
      <c r="B273" s="40">
        <v>45</v>
      </c>
      <c r="C273" s="34" t="s">
        <v>481</v>
      </c>
      <c r="D273" s="65" t="s">
        <v>490</v>
      </c>
      <c r="E273" s="65" t="s">
        <v>491</v>
      </c>
      <c r="F273" s="34">
        <v>1</v>
      </c>
      <c r="G273" s="34" t="s">
        <v>66</v>
      </c>
      <c r="H273" s="34">
        <v>6000</v>
      </c>
      <c r="I273" s="42">
        <v>0</v>
      </c>
      <c r="J273" s="43"/>
      <c r="K273" s="42">
        <f t="shared" si="32"/>
        <v>0</v>
      </c>
      <c r="L273" s="42">
        <f t="shared" si="33"/>
        <v>0</v>
      </c>
      <c r="M273" s="42">
        <f t="shared" si="34"/>
        <v>0</v>
      </c>
      <c r="N273" s="42">
        <f t="shared" si="35"/>
        <v>0</v>
      </c>
      <c r="O273" s="44"/>
    </row>
    <row r="274" spans="1:15" s="35" customFormat="1" ht="21.75" customHeight="1" outlineLevel="1">
      <c r="A274" s="40"/>
      <c r="B274" s="40" t="s">
        <v>710</v>
      </c>
      <c r="C274" s="40"/>
      <c r="D274" s="67"/>
      <c r="E274" s="67"/>
      <c r="F274" s="40"/>
      <c r="G274" s="40"/>
      <c r="H274" s="40"/>
      <c r="I274" s="48"/>
      <c r="J274" s="49"/>
      <c r="K274" s="48"/>
      <c r="L274" s="48">
        <f>SUBTOTAL(9,L268:L273)</f>
        <v>0</v>
      </c>
      <c r="M274" s="48">
        <f>SUBTOTAL(9,M268:M273)</f>
        <v>0</v>
      </c>
      <c r="N274" s="48">
        <f>SUBTOTAL(9,N268:N273)</f>
        <v>0</v>
      </c>
      <c r="O274" s="46"/>
    </row>
    <row r="275" spans="1:15" ht="23.25" outlineLevel="2">
      <c r="A275" s="34">
        <v>255</v>
      </c>
      <c r="B275" s="40">
        <v>46</v>
      </c>
      <c r="C275" s="34" t="s">
        <v>492</v>
      </c>
      <c r="D275" s="65" t="s">
        <v>493</v>
      </c>
      <c r="E275" s="65"/>
      <c r="F275" s="34">
        <v>1</v>
      </c>
      <c r="G275" s="34" t="s">
        <v>66</v>
      </c>
      <c r="H275" s="34">
        <v>12</v>
      </c>
      <c r="I275" s="42">
        <v>0</v>
      </c>
      <c r="J275" s="43"/>
      <c r="K275" s="42">
        <f t="shared" si="32"/>
        <v>0</v>
      </c>
      <c r="L275" s="42">
        <f t="shared" si="33"/>
        <v>0</v>
      </c>
      <c r="M275" s="42">
        <f t="shared" si="34"/>
        <v>0</v>
      </c>
      <c r="N275" s="42">
        <f t="shared" si="35"/>
        <v>0</v>
      </c>
      <c r="O275" s="44"/>
    </row>
    <row r="276" spans="1:15" ht="23.25" outlineLevel="2">
      <c r="A276" s="34">
        <v>256</v>
      </c>
      <c r="B276" s="40">
        <v>46</v>
      </c>
      <c r="C276" s="34" t="s">
        <v>492</v>
      </c>
      <c r="D276" s="65" t="s">
        <v>494</v>
      </c>
      <c r="E276" s="65"/>
      <c r="F276" s="34">
        <v>1</v>
      </c>
      <c r="G276" s="34" t="s">
        <v>66</v>
      </c>
      <c r="H276" s="34">
        <v>3</v>
      </c>
      <c r="I276" s="42">
        <v>0</v>
      </c>
      <c r="J276" s="43"/>
      <c r="K276" s="42">
        <f t="shared" si="32"/>
        <v>0</v>
      </c>
      <c r="L276" s="42">
        <f t="shared" si="33"/>
        <v>0</v>
      </c>
      <c r="M276" s="42">
        <f t="shared" si="34"/>
        <v>0</v>
      </c>
      <c r="N276" s="42">
        <f t="shared" si="35"/>
        <v>0</v>
      </c>
      <c r="O276" s="44"/>
    </row>
    <row r="277" spans="1:15" s="35" customFormat="1" ht="21.75" customHeight="1" outlineLevel="1">
      <c r="A277" s="40"/>
      <c r="B277" s="40" t="s">
        <v>711</v>
      </c>
      <c r="C277" s="40"/>
      <c r="D277" s="67"/>
      <c r="E277" s="67"/>
      <c r="F277" s="40"/>
      <c r="G277" s="40"/>
      <c r="H277" s="40"/>
      <c r="I277" s="48"/>
      <c r="J277" s="49"/>
      <c r="K277" s="48"/>
      <c r="L277" s="48">
        <f>SUBTOTAL(9,L275:L276)</f>
        <v>0</v>
      </c>
      <c r="M277" s="48">
        <f>SUBTOTAL(9,M275:M276)</f>
        <v>0</v>
      </c>
      <c r="N277" s="48">
        <f>SUBTOTAL(9,N275:N276)</f>
        <v>0</v>
      </c>
      <c r="O277" s="46"/>
    </row>
    <row r="278" spans="1:15" ht="69.75" outlineLevel="2">
      <c r="A278" s="34">
        <v>257</v>
      </c>
      <c r="B278" s="40">
        <v>47</v>
      </c>
      <c r="C278" s="34" t="s">
        <v>495</v>
      </c>
      <c r="D278" s="65" t="s">
        <v>496</v>
      </c>
      <c r="E278" s="65" t="s">
        <v>497</v>
      </c>
      <c r="F278" s="34" t="s">
        <v>129</v>
      </c>
      <c r="G278" s="34" t="s">
        <v>127</v>
      </c>
      <c r="H278" s="34">
        <v>5</v>
      </c>
      <c r="I278" s="42">
        <v>0</v>
      </c>
      <c r="J278" s="43"/>
      <c r="K278" s="42">
        <f t="shared" si="32"/>
        <v>0</v>
      </c>
      <c r="L278" s="42">
        <f t="shared" si="33"/>
        <v>0</v>
      </c>
      <c r="M278" s="42">
        <f t="shared" si="34"/>
        <v>0</v>
      </c>
      <c r="N278" s="42">
        <f t="shared" si="35"/>
        <v>0</v>
      </c>
      <c r="O278" s="44"/>
    </row>
    <row r="279" spans="1:15" ht="46.5" outlineLevel="2">
      <c r="A279" s="34">
        <v>258</v>
      </c>
      <c r="B279" s="40">
        <v>47</v>
      </c>
      <c r="C279" s="34" t="s">
        <v>495</v>
      </c>
      <c r="D279" s="65" t="s">
        <v>498</v>
      </c>
      <c r="E279" s="65" t="s">
        <v>499</v>
      </c>
      <c r="F279" s="34" t="s">
        <v>129</v>
      </c>
      <c r="G279" s="34" t="s">
        <v>127</v>
      </c>
      <c r="H279" s="34">
        <v>100</v>
      </c>
      <c r="I279" s="42">
        <v>0</v>
      </c>
      <c r="J279" s="43"/>
      <c r="K279" s="42">
        <f t="shared" ref="K279:K347" si="36">(I279*J279)+I279</f>
        <v>0</v>
      </c>
      <c r="L279" s="42">
        <f t="shared" ref="L279:L347" si="37">ROUND(H279*I279,2)</f>
        <v>0</v>
      </c>
      <c r="M279" s="42">
        <f t="shared" ref="M279:M347" si="38">ROUND(L279*J279,2)</f>
        <v>0</v>
      </c>
      <c r="N279" s="42">
        <f t="shared" ref="N279:N347" si="39">ROUND(L279*J279+L279,2)</f>
        <v>0</v>
      </c>
      <c r="O279" s="44"/>
    </row>
    <row r="280" spans="1:15" ht="46.5" outlineLevel="2">
      <c r="A280" s="34">
        <v>259</v>
      </c>
      <c r="B280" s="40">
        <v>47</v>
      </c>
      <c r="C280" s="34" t="s">
        <v>495</v>
      </c>
      <c r="D280" s="65" t="s">
        <v>500</v>
      </c>
      <c r="E280" s="65" t="s">
        <v>501</v>
      </c>
      <c r="F280" s="34">
        <v>1</v>
      </c>
      <c r="G280" s="34" t="s">
        <v>66</v>
      </c>
      <c r="H280" s="34">
        <v>500</v>
      </c>
      <c r="I280" s="42">
        <v>0</v>
      </c>
      <c r="J280" s="43"/>
      <c r="K280" s="42">
        <f t="shared" si="36"/>
        <v>0</v>
      </c>
      <c r="L280" s="42">
        <f t="shared" si="37"/>
        <v>0</v>
      </c>
      <c r="M280" s="42">
        <f t="shared" si="38"/>
        <v>0</v>
      </c>
      <c r="N280" s="42">
        <f t="shared" si="39"/>
        <v>0</v>
      </c>
      <c r="O280" s="44"/>
    </row>
    <row r="281" spans="1:15" outlineLevel="2">
      <c r="A281" s="34">
        <v>260</v>
      </c>
      <c r="B281" s="40">
        <v>47</v>
      </c>
      <c r="C281" s="34" t="s">
        <v>495</v>
      </c>
      <c r="D281" s="65" t="s">
        <v>502</v>
      </c>
      <c r="E281" s="65"/>
      <c r="F281" s="34">
        <v>1</v>
      </c>
      <c r="G281" s="34" t="s">
        <v>66</v>
      </c>
      <c r="H281" s="34">
        <v>450</v>
      </c>
      <c r="I281" s="42">
        <v>0</v>
      </c>
      <c r="J281" s="43"/>
      <c r="K281" s="42">
        <f t="shared" si="36"/>
        <v>0</v>
      </c>
      <c r="L281" s="42">
        <f t="shared" si="37"/>
        <v>0</v>
      </c>
      <c r="M281" s="42">
        <f t="shared" si="38"/>
        <v>0</v>
      </c>
      <c r="N281" s="42">
        <f t="shared" si="39"/>
        <v>0</v>
      </c>
      <c r="O281" s="44"/>
    </row>
    <row r="282" spans="1:15" ht="58.15" outlineLevel="2">
      <c r="A282" s="34">
        <v>261</v>
      </c>
      <c r="B282" s="40">
        <v>47</v>
      </c>
      <c r="C282" s="34" t="s">
        <v>495</v>
      </c>
      <c r="D282" s="65" t="s">
        <v>503</v>
      </c>
      <c r="E282" s="65" t="s">
        <v>504</v>
      </c>
      <c r="F282" s="34">
        <v>1</v>
      </c>
      <c r="G282" s="34" t="s">
        <v>66</v>
      </c>
      <c r="H282" s="34">
        <v>5000</v>
      </c>
      <c r="I282" s="42">
        <v>0</v>
      </c>
      <c r="J282" s="43"/>
      <c r="K282" s="42">
        <f t="shared" si="36"/>
        <v>0</v>
      </c>
      <c r="L282" s="42">
        <f t="shared" si="37"/>
        <v>0</v>
      </c>
      <c r="M282" s="42">
        <f t="shared" si="38"/>
        <v>0</v>
      </c>
      <c r="N282" s="42">
        <f t="shared" si="39"/>
        <v>0</v>
      </c>
      <c r="O282" s="44"/>
    </row>
    <row r="283" spans="1:15" s="35" customFormat="1" ht="21.75" customHeight="1" outlineLevel="1">
      <c r="A283" s="40"/>
      <c r="B283" s="40" t="s">
        <v>712</v>
      </c>
      <c r="C283" s="40"/>
      <c r="D283" s="67"/>
      <c r="E283" s="67"/>
      <c r="F283" s="40"/>
      <c r="G283" s="40"/>
      <c r="H283" s="40"/>
      <c r="I283" s="48"/>
      <c r="J283" s="49"/>
      <c r="K283" s="48"/>
      <c r="L283" s="48">
        <f>SUBTOTAL(9,L278:L282)</f>
        <v>0</v>
      </c>
      <c r="M283" s="48">
        <f>SUBTOTAL(9,M278:M282)</f>
        <v>0</v>
      </c>
      <c r="N283" s="48">
        <f>SUBTOTAL(9,N278:N282)</f>
        <v>0</v>
      </c>
      <c r="O283" s="46"/>
    </row>
    <row r="284" spans="1:15" ht="23.25" outlineLevel="2">
      <c r="A284" s="34">
        <v>262</v>
      </c>
      <c r="B284" s="40">
        <v>48</v>
      </c>
      <c r="C284" s="34" t="s">
        <v>505</v>
      </c>
      <c r="D284" s="65" t="s">
        <v>506</v>
      </c>
      <c r="E284" s="65" t="s">
        <v>507</v>
      </c>
      <c r="F284" s="34">
        <v>1</v>
      </c>
      <c r="G284" s="34" t="s">
        <v>66</v>
      </c>
      <c r="H284" s="34">
        <v>10000</v>
      </c>
      <c r="I284" s="42">
        <v>0</v>
      </c>
      <c r="J284" s="43"/>
      <c r="K284" s="42">
        <f t="shared" si="36"/>
        <v>0</v>
      </c>
      <c r="L284" s="42">
        <f t="shared" si="37"/>
        <v>0</v>
      </c>
      <c r="M284" s="42">
        <f t="shared" si="38"/>
        <v>0</v>
      </c>
      <c r="N284" s="42">
        <f t="shared" si="39"/>
        <v>0</v>
      </c>
      <c r="O284" s="44"/>
    </row>
    <row r="285" spans="1:15" outlineLevel="2">
      <c r="A285" s="34">
        <v>263</v>
      </c>
      <c r="B285" s="40">
        <v>48</v>
      </c>
      <c r="C285" s="34" t="s">
        <v>505</v>
      </c>
      <c r="D285" s="65" t="s">
        <v>508</v>
      </c>
      <c r="E285" s="65" t="s">
        <v>509</v>
      </c>
      <c r="F285" s="34">
        <v>1</v>
      </c>
      <c r="G285" s="34" t="s">
        <v>66</v>
      </c>
      <c r="H285" s="34">
        <v>1500</v>
      </c>
      <c r="I285" s="42">
        <v>0</v>
      </c>
      <c r="J285" s="43"/>
      <c r="K285" s="42">
        <f t="shared" si="36"/>
        <v>0</v>
      </c>
      <c r="L285" s="42">
        <f t="shared" si="37"/>
        <v>0</v>
      </c>
      <c r="M285" s="42">
        <f t="shared" si="38"/>
        <v>0</v>
      </c>
      <c r="N285" s="42">
        <f t="shared" si="39"/>
        <v>0</v>
      </c>
      <c r="O285" s="44"/>
    </row>
    <row r="286" spans="1:15" s="35" customFormat="1" ht="21.75" customHeight="1" outlineLevel="1">
      <c r="A286" s="40"/>
      <c r="B286" s="40" t="s">
        <v>713</v>
      </c>
      <c r="C286" s="40"/>
      <c r="D286" s="67"/>
      <c r="E286" s="67"/>
      <c r="F286" s="40"/>
      <c r="G286" s="40"/>
      <c r="H286" s="40"/>
      <c r="I286" s="48"/>
      <c r="J286" s="49"/>
      <c r="K286" s="48"/>
      <c r="L286" s="48">
        <f>SUBTOTAL(9,L284:L285)</f>
        <v>0</v>
      </c>
      <c r="M286" s="48">
        <f>SUBTOTAL(9,M284:M285)</f>
        <v>0</v>
      </c>
      <c r="N286" s="48">
        <f>SUBTOTAL(9,N284:N285)</f>
        <v>0</v>
      </c>
      <c r="O286" s="46"/>
    </row>
    <row r="287" spans="1:15" outlineLevel="2">
      <c r="A287" s="34">
        <v>264</v>
      </c>
      <c r="B287" s="40">
        <v>49</v>
      </c>
      <c r="C287" s="34" t="s">
        <v>510</v>
      </c>
      <c r="D287" s="65" t="s">
        <v>511</v>
      </c>
      <c r="E287" s="65"/>
      <c r="F287" s="34">
        <v>1</v>
      </c>
      <c r="G287" s="34" t="s">
        <v>66</v>
      </c>
      <c r="H287" s="34">
        <v>50</v>
      </c>
      <c r="I287" s="42">
        <v>0</v>
      </c>
      <c r="J287" s="43"/>
      <c r="K287" s="42">
        <f t="shared" si="36"/>
        <v>0</v>
      </c>
      <c r="L287" s="42">
        <f t="shared" si="37"/>
        <v>0</v>
      </c>
      <c r="M287" s="42">
        <f t="shared" si="38"/>
        <v>0</v>
      </c>
      <c r="N287" s="42">
        <f t="shared" si="39"/>
        <v>0</v>
      </c>
      <c r="O287" s="44"/>
    </row>
    <row r="288" spans="1:15" outlineLevel="2">
      <c r="A288" s="34">
        <v>265</v>
      </c>
      <c r="B288" s="40">
        <v>49</v>
      </c>
      <c r="C288" s="34" t="s">
        <v>510</v>
      </c>
      <c r="D288" s="65" t="s">
        <v>512</v>
      </c>
      <c r="E288" s="65"/>
      <c r="F288" s="34">
        <v>1</v>
      </c>
      <c r="G288" s="34" t="s">
        <v>66</v>
      </c>
      <c r="H288" s="34">
        <v>60</v>
      </c>
      <c r="I288" s="42">
        <v>0</v>
      </c>
      <c r="J288" s="43"/>
      <c r="K288" s="42">
        <f t="shared" si="36"/>
        <v>0</v>
      </c>
      <c r="L288" s="42">
        <f t="shared" si="37"/>
        <v>0</v>
      </c>
      <c r="M288" s="42">
        <f t="shared" si="38"/>
        <v>0</v>
      </c>
      <c r="N288" s="42">
        <f t="shared" si="39"/>
        <v>0</v>
      </c>
      <c r="O288" s="44"/>
    </row>
    <row r="289" spans="1:15" outlineLevel="2">
      <c r="A289" s="34">
        <v>266</v>
      </c>
      <c r="B289" s="40">
        <v>49</v>
      </c>
      <c r="C289" s="34" t="s">
        <v>510</v>
      </c>
      <c r="D289" s="65" t="s">
        <v>513</v>
      </c>
      <c r="E289" s="65"/>
      <c r="F289" s="34">
        <v>1</v>
      </c>
      <c r="G289" s="34" t="s">
        <v>66</v>
      </c>
      <c r="H289" s="34">
        <v>50</v>
      </c>
      <c r="I289" s="42">
        <v>0</v>
      </c>
      <c r="J289" s="43"/>
      <c r="K289" s="42">
        <f t="shared" si="36"/>
        <v>0</v>
      </c>
      <c r="L289" s="42">
        <f t="shared" si="37"/>
        <v>0</v>
      </c>
      <c r="M289" s="42">
        <f t="shared" si="38"/>
        <v>0</v>
      </c>
      <c r="N289" s="42">
        <f t="shared" si="39"/>
        <v>0</v>
      </c>
      <c r="O289" s="44"/>
    </row>
    <row r="290" spans="1:15" outlineLevel="2">
      <c r="A290" s="34">
        <v>267</v>
      </c>
      <c r="B290" s="40">
        <v>49</v>
      </c>
      <c r="C290" s="34" t="s">
        <v>510</v>
      </c>
      <c r="D290" s="65" t="s">
        <v>514</v>
      </c>
      <c r="E290" s="65"/>
      <c r="F290" s="34">
        <v>1</v>
      </c>
      <c r="G290" s="34" t="s">
        <v>66</v>
      </c>
      <c r="H290" s="34">
        <v>50</v>
      </c>
      <c r="I290" s="42">
        <v>0</v>
      </c>
      <c r="J290" s="43"/>
      <c r="K290" s="42">
        <f t="shared" si="36"/>
        <v>0</v>
      </c>
      <c r="L290" s="42">
        <f t="shared" si="37"/>
        <v>0</v>
      </c>
      <c r="M290" s="42">
        <f t="shared" si="38"/>
        <v>0</v>
      </c>
      <c r="N290" s="42">
        <f t="shared" si="39"/>
        <v>0</v>
      </c>
      <c r="O290" s="44"/>
    </row>
    <row r="291" spans="1:15" ht="23.25" outlineLevel="2">
      <c r="A291" s="34">
        <v>268</v>
      </c>
      <c r="B291" s="40">
        <v>49</v>
      </c>
      <c r="C291" s="34" t="s">
        <v>510</v>
      </c>
      <c r="D291" s="65" t="s">
        <v>515</v>
      </c>
      <c r="E291" s="65"/>
      <c r="F291" s="34">
        <v>1</v>
      </c>
      <c r="G291" s="34" t="s">
        <v>66</v>
      </c>
      <c r="H291" s="34">
        <v>30</v>
      </c>
      <c r="I291" s="42">
        <v>0</v>
      </c>
      <c r="J291" s="43"/>
      <c r="K291" s="42">
        <f t="shared" si="36"/>
        <v>0</v>
      </c>
      <c r="L291" s="42">
        <f t="shared" si="37"/>
        <v>0</v>
      </c>
      <c r="M291" s="42">
        <f t="shared" si="38"/>
        <v>0</v>
      </c>
      <c r="N291" s="42">
        <f t="shared" si="39"/>
        <v>0</v>
      </c>
      <c r="O291" s="44"/>
    </row>
    <row r="292" spans="1:15" s="35" customFormat="1" ht="21.75" customHeight="1" outlineLevel="1">
      <c r="A292" s="40"/>
      <c r="B292" s="40" t="s">
        <v>714</v>
      </c>
      <c r="C292" s="40"/>
      <c r="D292" s="67"/>
      <c r="E292" s="67"/>
      <c r="F292" s="40"/>
      <c r="G292" s="40"/>
      <c r="H292" s="40"/>
      <c r="I292" s="48"/>
      <c r="J292" s="49"/>
      <c r="K292" s="48"/>
      <c r="L292" s="48">
        <f>SUBTOTAL(9,L287:L291)</f>
        <v>0</v>
      </c>
      <c r="M292" s="48">
        <f>SUBTOTAL(9,M287:M291)</f>
        <v>0</v>
      </c>
      <c r="N292" s="48">
        <f>SUBTOTAL(9,N287:N291)</f>
        <v>0</v>
      </c>
      <c r="O292" s="46"/>
    </row>
    <row r="293" spans="1:15" outlineLevel="2">
      <c r="A293" s="34">
        <v>269</v>
      </c>
      <c r="B293" s="40">
        <v>50</v>
      </c>
      <c r="C293" s="34" t="s">
        <v>516</v>
      </c>
      <c r="D293" s="65" t="s">
        <v>517</v>
      </c>
      <c r="E293" s="65" t="s">
        <v>518</v>
      </c>
      <c r="F293" s="34">
        <v>1</v>
      </c>
      <c r="G293" s="34" t="s">
        <v>66</v>
      </c>
      <c r="H293" s="34">
        <v>600</v>
      </c>
      <c r="I293" s="42">
        <v>0</v>
      </c>
      <c r="J293" s="43"/>
      <c r="K293" s="42">
        <f t="shared" si="36"/>
        <v>0</v>
      </c>
      <c r="L293" s="42">
        <f t="shared" si="37"/>
        <v>0</v>
      </c>
      <c r="M293" s="42">
        <f t="shared" si="38"/>
        <v>0</v>
      </c>
      <c r="N293" s="42">
        <f t="shared" si="39"/>
        <v>0</v>
      </c>
      <c r="O293" s="44"/>
    </row>
    <row r="294" spans="1:15" ht="23.25" outlineLevel="2">
      <c r="A294" s="34">
        <v>270</v>
      </c>
      <c r="B294" s="40">
        <v>50</v>
      </c>
      <c r="C294" s="34" t="s">
        <v>516</v>
      </c>
      <c r="D294" s="65" t="s">
        <v>519</v>
      </c>
      <c r="E294" s="65" t="s">
        <v>520</v>
      </c>
      <c r="F294" s="34">
        <v>1</v>
      </c>
      <c r="G294" s="34" t="s">
        <v>66</v>
      </c>
      <c r="H294" s="34">
        <v>300</v>
      </c>
      <c r="I294" s="42">
        <v>0</v>
      </c>
      <c r="J294" s="43"/>
      <c r="K294" s="42">
        <f t="shared" si="36"/>
        <v>0</v>
      </c>
      <c r="L294" s="42">
        <f t="shared" si="37"/>
        <v>0</v>
      </c>
      <c r="M294" s="42">
        <f t="shared" si="38"/>
        <v>0</v>
      </c>
      <c r="N294" s="42">
        <f t="shared" si="39"/>
        <v>0</v>
      </c>
      <c r="O294" s="44"/>
    </row>
    <row r="295" spans="1:15" outlineLevel="2">
      <c r="A295" s="34">
        <v>271</v>
      </c>
      <c r="B295" s="40">
        <v>50</v>
      </c>
      <c r="C295" s="34" t="s">
        <v>516</v>
      </c>
      <c r="D295" s="65" t="s">
        <v>521</v>
      </c>
      <c r="E295" s="65"/>
      <c r="F295" s="34">
        <v>1</v>
      </c>
      <c r="G295" s="34" t="s">
        <v>66</v>
      </c>
      <c r="H295" s="34">
        <v>500</v>
      </c>
      <c r="I295" s="42">
        <v>0</v>
      </c>
      <c r="J295" s="43"/>
      <c r="K295" s="42">
        <f t="shared" si="36"/>
        <v>0</v>
      </c>
      <c r="L295" s="42">
        <f t="shared" si="37"/>
        <v>0</v>
      </c>
      <c r="M295" s="42">
        <f t="shared" si="38"/>
        <v>0</v>
      </c>
      <c r="N295" s="42">
        <f t="shared" si="39"/>
        <v>0</v>
      </c>
      <c r="O295" s="44"/>
    </row>
    <row r="296" spans="1:15" outlineLevel="2">
      <c r="A296" s="34">
        <v>272</v>
      </c>
      <c r="B296" s="40">
        <v>50</v>
      </c>
      <c r="C296" s="34" t="s">
        <v>516</v>
      </c>
      <c r="D296" s="65" t="s">
        <v>522</v>
      </c>
      <c r="E296" s="65" t="s">
        <v>523</v>
      </c>
      <c r="F296" s="34">
        <v>1</v>
      </c>
      <c r="G296" s="34" t="s">
        <v>66</v>
      </c>
      <c r="H296" s="34">
        <v>100</v>
      </c>
      <c r="I296" s="42">
        <v>0</v>
      </c>
      <c r="J296" s="43"/>
      <c r="K296" s="42">
        <f t="shared" si="36"/>
        <v>0</v>
      </c>
      <c r="L296" s="42">
        <f t="shared" si="37"/>
        <v>0</v>
      </c>
      <c r="M296" s="42">
        <f t="shared" si="38"/>
        <v>0</v>
      </c>
      <c r="N296" s="42">
        <f t="shared" si="39"/>
        <v>0</v>
      </c>
      <c r="O296" s="44"/>
    </row>
    <row r="297" spans="1:15" s="35" customFormat="1" ht="21.75" customHeight="1" outlineLevel="1">
      <c r="A297" s="40"/>
      <c r="B297" s="40" t="s">
        <v>715</v>
      </c>
      <c r="C297" s="40"/>
      <c r="D297" s="67"/>
      <c r="E297" s="67"/>
      <c r="F297" s="40"/>
      <c r="G297" s="40"/>
      <c r="H297" s="40"/>
      <c r="I297" s="48"/>
      <c r="J297" s="49"/>
      <c r="K297" s="48"/>
      <c r="L297" s="48">
        <f>SUBTOTAL(9,L293:L296)</f>
        <v>0</v>
      </c>
      <c r="M297" s="48">
        <f>SUBTOTAL(9,M293:M296)</f>
        <v>0</v>
      </c>
      <c r="N297" s="48">
        <f>SUBTOTAL(9,N293:N296)</f>
        <v>0</v>
      </c>
      <c r="O297" s="46"/>
    </row>
    <row r="298" spans="1:15" ht="69.75" outlineLevel="2">
      <c r="A298" s="34">
        <v>273</v>
      </c>
      <c r="B298" s="40">
        <v>51</v>
      </c>
      <c r="C298" s="34" t="s">
        <v>524</v>
      </c>
      <c r="D298" s="65" t="s">
        <v>525</v>
      </c>
      <c r="E298" s="65"/>
      <c r="F298" s="34">
        <v>1</v>
      </c>
      <c r="G298" s="34" t="s">
        <v>66</v>
      </c>
      <c r="H298" s="34">
        <v>1500</v>
      </c>
      <c r="I298" s="42">
        <v>0</v>
      </c>
      <c r="J298" s="43"/>
      <c r="K298" s="42">
        <f t="shared" si="36"/>
        <v>0</v>
      </c>
      <c r="L298" s="42">
        <f t="shared" si="37"/>
        <v>0</v>
      </c>
      <c r="M298" s="42">
        <f t="shared" si="38"/>
        <v>0</v>
      </c>
      <c r="N298" s="42">
        <f t="shared" si="39"/>
        <v>0</v>
      </c>
      <c r="O298" s="44"/>
    </row>
    <row r="299" spans="1:15" outlineLevel="2">
      <c r="A299" s="34">
        <v>274</v>
      </c>
      <c r="B299" s="40">
        <v>51</v>
      </c>
      <c r="C299" s="34" t="s">
        <v>524</v>
      </c>
      <c r="D299" s="65" t="s">
        <v>526</v>
      </c>
      <c r="E299" s="65" t="s">
        <v>527</v>
      </c>
      <c r="F299" s="34">
        <v>1</v>
      </c>
      <c r="G299" s="34" t="s">
        <v>66</v>
      </c>
      <c r="H299" s="34">
        <v>20</v>
      </c>
      <c r="I299" s="42">
        <v>0</v>
      </c>
      <c r="J299" s="43"/>
      <c r="K299" s="42">
        <f t="shared" si="36"/>
        <v>0</v>
      </c>
      <c r="L299" s="42">
        <f t="shared" si="37"/>
        <v>0</v>
      </c>
      <c r="M299" s="42">
        <f t="shared" si="38"/>
        <v>0</v>
      </c>
      <c r="N299" s="42">
        <f t="shared" si="39"/>
        <v>0</v>
      </c>
      <c r="O299" s="44"/>
    </row>
    <row r="300" spans="1:15" outlineLevel="2">
      <c r="A300" s="34">
        <v>275</v>
      </c>
      <c r="B300" s="40">
        <v>51</v>
      </c>
      <c r="C300" s="34" t="s">
        <v>524</v>
      </c>
      <c r="D300" s="65" t="s">
        <v>526</v>
      </c>
      <c r="E300" s="65" t="s">
        <v>528</v>
      </c>
      <c r="F300" s="34">
        <v>1</v>
      </c>
      <c r="G300" s="34" t="s">
        <v>66</v>
      </c>
      <c r="H300" s="34">
        <v>20</v>
      </c>
      <c r="I300" s="42">
        <v>0</v>
      </c>
      <c r="J300" s="43"/>
      <c r="K300" s="42">
        <f t="shared" si="36"/>
        <v>0</v>
      </c>
      <c r="L300" s="42">
        <f t="shared" si="37"/>
        <v>0</v>
      </c>
      <c r="M300" s="42">
        <f t="shared" si="38"/>
        <v>0</v>
      </c>
      <c r="N300" s="42">
        <f t="shared" si="39"/>
        <v>0</v>
      </c>
      <c r="O300" s="44"/>
    </row>
    <row r="301" spans="1:15" ht="69.75" outlineLevel="2">
      <c r="A301" s="34">
        <v>276</v>
      </c>
      <c r="B301" s="40">
        <v>51</v>
      </c>
      <c r="C301" s="34" t="s">
        <v>524</v>
      </c>
      <c r="D301" s="65" t="s">
        <v>529</v>
      </c>
      <c r="E301" s="65"/>
      <c r="F301" s="34" t="s">
        <v>172</v>
      </c>
      <c r="G301" s="34" t="s">
        <v>127</v>
      </c>
      <c r="H301" s="34">
        <v>12</v>
      </c>
      <c r="I301" s="42">
        <v>0</v>
      </c>
      <c r="J301" s="43"/>
      <c r="K301" s="42">
        <f t="shared" si="36"/>
        <v>0</v>
      </c>
      <c r="L301" s="42">
        <f t="shared" si="37"/>
        <v>0</v>
      </c>
      <c r="M301" s="42">
        <f t="shared" si="38"/>
        <v>0</v>
      </c>
      <c r="N301" s="42">
        <f t="shared" si="39"/>
        <v>0</v>
      </c>
      <c r="O301" s="44"/>
    </row>
    <row r="302" spans="1:15" ht="69.75" outlineLevel="2">
      <c r="A302" s="34">
        <v>277</v>
      </c>
      <c r="B302" s="40">
        <v>51</v>
      </c>
      <c r="C302" s="34" t="s">
        <v>524</v>
      </c>
      <c r="D302" s="65" t="s">
        <v>530</v>
      </c>
      <c r="E302" s="65"/>
      <c r="F302" s="34" t="s">
        <v>172</v>
      </c>
      <c r="G302" s="34" t="s">
        <v>127</v>
      </c>
      <c r="H302" s="34">
        <v>24</v>
      </c>
      <c r="I302" s="42">
        <v>0</v>
      </c>
      <c r="J302" s="43"/>
      <c r="K302" s="42">
        <f t="shared" si="36"/>
        <v>0</v>
      </c>
      <c r="L302" s="42">
        <f t="shared" si="37"/>
        <v>0</v>
      </c>
      <c r="M302" s="42">
        <f t="shared" si="38"/>
        <v>0</v>
      </c>
      <c r="N302" s="42">
        <f t="shared" si="39"/>
        <v>0</v>
      </c>
      <c r="O302" s="44"/>
    </row>
    <row r="303" spans="1:15" ht="81.400000000000006" outlineLevel="2">
      <c r="A303" s="34">
        <v>278</v>
      </c>
      <c r="B303" s="40">
        <v>51</v>
      </c>
      <c r="C303" s="34" t="s">
        <v>524</v>
      </c>
      <c r="D303" s="65" t="s">
        <v>531</v>
      </c>
      <c r="E303" s="65"/>
      <c r="F303" s="34">
        <v>1</v>
      </c>
      <c r="G303" s="34" t="s">
        <v>66</v>
      </c>
      <c r="H303" s="34">
        <v>250</v>
      </c>
      <c r="I303" s="42">
        <v>0</v>
      </c>
      <c r="J303" s="43"/>
      <c r="K303" s="42">
        <f t="shared" si="36"/>
        <v>0</v>
      </c>
      <c r="L303" s="42">
        <f t="shared" si="37"/>
        <v>0</v>
      </c>
      <c r="M303" s="42">
        <f t="shared" si="38"/>
        <v>0</v>
      </c>
      <c r="N303" s="42">
        <f t="shared" si="39"/>
        <v>0</v>
      </c>
      <c r="O303" s="44"/>
    </row>
    <row r="304" spans="1:15" outlineLevel="2">
      <c r="A304" s="34">
        <v>279</v>
      </c>
      <c r="B304" s="40">
        <v>51</v>
      </c>
      <c r="C304" s="34" t="s">
        <v>524</v>
      </c>
      <c r="D304" s="65" t="s">
        <v>532</v>
      </c>
      <c r="E304" s="65"/>
      <c r="F304" s="34">
        <v>1</v>
      </c>
      <c r="G304" s="34" t="s">
        <v>66</v>
      </c>
      <c r="H304" s="34">
        <v>200</v>
      </c>
      <c r="I304" s="42">
        <v>0</v>
      </c>
      <c r="J304" s="43"/>
      <c r="K304" s="42">
        <f t="shared" si="36"/>
        <v>0</v>
      </c>
      <c r="L304" s="42">
        <f t="shared" si="37"/>
        <v>0</v>
      </c>
      <c r="M304" s="42">
        <f t="shared" si="38"/>
        <v>0</v>
      </c>
      <c r="N304" s="42">
        <f t="shared" si="39"/>
        <v>0</v>
      </c>
      <c r="O304" s="44"/>
    </row>
    <row r="305" spans="1:15" ht="139.5" outlineLevel="2">
      <c r="A305" s="34">
        <v>280</v>
      </c>
      <c r="B305" s="40">
        <v>51</v>
      </c>
      <c r="C305" s="34" t="s">
        <v>524</v>
      </c>
      <c r="D305" s="65" t="s">
        <v>533</v>
      </c>
      <c r="E305" s="65" t="s">
        <v>534</v>
      </c>
      <c r="F305" s="34">
        <v>1</v>
      </c>
      <c r="G305" s="34" t="s">
        <v>66</v>
      </c>
      <c r="H305" s="34">
        <v>500</v>
      </c>
      <c r="I305" s="42">
        <v>0</v>
      </c>
      <c r="J305" s="43"/>
      <c r="K305" s="42">
        <f t="shared" si="36"/>
        <v>0</v>
      </c>
      <c r="L305" s="42">
        <f t="shared" si="37"/>
        <v>0</v>
      </c>
      <c r="M305" s="42">
        <f t="shared" si="38"/>
        <v>0</v>
      </c>
      <c r="N305" s="42">
        <f t="shared" si="39"/>
        <v>0</v>
      </c>
      <c r="O305" s="44"/>
    </row>
    <row r="306" spans="1:15" outlineLevel="2">
      <c r="A306" s="34">
        <v>281</v>
      </c>
      <c r="B306" s="40">
        <v>51</v>
      </c>
      <c r="C306" s="34" t="s">
        <v>524</v>
      </c>
      <c r="D306" s="65" t="s">
        <v>535</v>
      </c>
      <c r="E306" s="65"/>
      <c r="F306" s="34">
        <v>1</v>
      </c>
      <c r="G306" s="34" t="s">
        <v>66</v>
      </c>
      <c r="H306" s="34">
        <v>100</v>
      </c>
      <c r="I306" s="42">
        <v>0</v>
      </c>
      <c r="J306" s="43"/>
      <c r="K306" s="42">
        <f t="shared" si="36"/>
        <v>0</v>
      </c>
      <c r="L306" s="42">
        <f t="shared" si="37"/>
        <v>0</v>
      </c>
      <c r="M306" s="42">
        <f t="shared" si="38"/>
        <v>0</v>
      </c>
      <c r="N306" s="42">
        <f t="shared" si="39"/>
        <v>0</v>
      </c>
      <c r="O306" s="44"/>
    </row>
    <row r="307" spans="1:15" ht="58.15" outlineLevel="2">
      <c r="A307" s="34">
        <v>282</v>
      </c>
      <c r="B307" s="40">
        <v>51</v>
      </c>
      <c r="C307" s="34" t="s">
        <v>524</v>
      </c>
      <c r="D307" s="65" t="s">
        <v>536</v>
      </c>
      <c r="E307" s="65"/>
      <c r="F307" s="34">
        <v>1</v>
      </c>
      <c r="G307" s="34" t="s">
        <v>66</v>
      </c>
      <c r="H307" s="34">
        <v>300</v>
      </c>
      <c r="I307" s="42">
        <v>0</v>
      </c>
      <c r="J307" s="43"/>
      <c r="K307" s="42">
        <f t="shared" si="36"/>
        <v>0</v>
      </c>
      <c r="L307" s="42">
        <f t="shared" si="37"/>
        <v>0</v>
      </c>
      <c r="M307" s="42">
        <f t="shared" si="38"/>
        <v>0</v>
      </c>
      <c r="N307" s="42">
        <f t="shared" si="39"/>
        <v>0</v>
      </c>
      <c r="O307" s="44"/>
    </row>
    <row r="308" spans="1:15" ht="34.9" outlineLevel="2">
      <c r="A308" s="34">
        <v>283</v>
      </c>
      <c r="B308" s="40">
        <v>51</v>
      </c>
      <c r="C308" s="34" t="s">
        <v>524</v>
      </c>
      <c r="D308" s="65" t="s">
        <v>537</v>
      </c>
      <c r="E308" s="65"/>
      <c r="F308" s="34">
        <v>1</v>
      </c>
      <c r="G308" s="34" t="s">
        <v>66</v>
      </c>
      <c r="H308" s="34">
        <v>5</v>
      </c>
      <c r="I308" s="42">
        <v>0</v>
      </c>
      <c r="J308" s="43"/>
      <c r="K308" s="42">
        <f t="shared" si="36"/>
        <v>0</v>
      </c>
      <c r="L308" s="42">
        <f t="shared" si="37"/>
        <v>0</v>
      </c>
      <c r="M308" s="42">
        <f t="shared" si="38"/>
        <v>0</v>
      </c>
      <c r="N308" s="42">
        <f t="shared" si="39"/>
        <v>0</v>
      </c>
      <c r="O308" s="44"/>
    </row>
    <row r="309" spans="1:15" ht="58.15" outlineLevel="2">
      <c r="A309" s="34">
        <v>284</v>
      </c>
      <c r="B309" s="40">
        <v>51</v>
      </c>
      <c r="C309" s="34" t="s">
        <v>524</v>
      </c>
      <c r="D309" s="65" t="s">
        <v>538</v>
      </c>
      <c r="E309" s="65"/>
      <c r="F309" s="34">
        <v>1</v>
      </c>
      <c r="G309" s="34" t="s">
        <v>66</v>
      </c>
      <c r="H309" s="34">
        <v>600</v>
      </c>
      <c r="I309" s="42">
        <v>0</v>
      </c>
      <c r="J309" s="43"/>
      <c r="K309" s="42">
        <f t="shared" si="36"/>
        <v>0</v>
      </c>
      <c r="L309" s="42">
        <f t="shared" si="37"/>
        <v>0</v>
      </c>
      <c r="M309" s="42">
        <f t="shared" si="38"/>
        <v>0</v>
      </c>
      <c r="N309" s="42">
        <f t="shared" si="39"/>
        <v>0</v>
      </c>
      <c r="O309" s="44"/>
    </row>
    <row r="310" spans="1:15" ht="174.4" outlineLevel="2">
      <c r="A310" s="34">
        <v>285</v>
      </c>
      <c r="B310" s="40">
        <v>51</v>
      </c>
      <c r="C310" s="34" t="s">
        <v>524</v>
      </c>
      <c r="D310" s="65" t="s">
        <v>539</v>
      </c>
      <c r="E310" s="65"/>
      <c r="F310" s="34">
        <v>1</v>
      </c>
      <c r="G310" s="34" t="s">
        <v>127</v>
      </c>
      <c r="H310" s="34">
        <v>1200</v>
      </c>
      <c r="I310" s="42">
        <v>0</v>
      </c>
      <c r="J310" s="43"/>
      <c r="K310" s="42">
        <f t="shared" si="36"/>
        <v>0</v>
      </c>
      <c r="L310" s="42">
        <f t="shared" si="37"/>
        <v>0</v>
      </c>
      <c r="M310" s="42">
        <f t="shared" si="38"/>
        <v>0</v>
      </c>
      <c r="N310" s="42">
        <f t="shared" si="39"/>
        <v>0</v>
      </c>
      <c r="O310" s="44"/>
    </row>
    <row r="311" spans="1:15" ht="81.400000000000006" outlineLevel="2">
      <c r="A311" s="34">
        <v>286</v>
      </c>
      <c r="B311" s="40">
        <v>51</v>
      </c>
      <c r="C311" s="34" t="s">
        <v>524</v>
      </c>
      <c r="D311" s="65" t="s">
        <v>540</v>
      </c>
      <c r="E311" s="65"/>
      <c r="F311" s="34">
        <v>1</v>
      </c>
      <c r="G311" s="34" t="s">
        <v>66</v>
      </c>
      <c r="H311" s="34">
        <v>400</v>
      </c>
      <c r="I311" s="42">
        <v>0</v>
      </c>
      <c r="J311" s="43"/>
      <c r="K311" s="42">
        <f t="shared" si="36"/>
        <v>0</v>
      </c>
      <c r="L311" s="42">
        <f t="shared" si="37"/>
        <v>0</v>
      </c>
      <c r="M311" s="42">
        <f t="shared" si="38"/>
        <v>0</v>
      </c>
      <c r="N311" s="42">
        <f t="shared" si="39"/>
        <v>0</v>
      </c>
      <c r="O311" s="44"/>
    </row>
    <row r="312" spans="1:15" ht="116.25" outlineLevel="2">
      <c r="A312" s="34">
        <v>287</v>
      </c>
      <c r="B312" s="40">
        <v>51</v>
      </c>
      <c r="C312" s="34" t="s">
        <v>524</v>
      </c>
      <c r="D312" s="65" t="s">
        <v>541</v>
      </c>
      <c r="E312" s="65"/>
      <c r="F312" s="34">
        <v>1</v>
      </c>
      <c r="G312" s="34" t="s">
        <v>66</v>
      </c>
      <c r="H312" s="34">
        <v>300</v>
      </c>
      <c r="I312" s="42">
        <v>0</v>
      </c>
      <c r="J312" s="43"/>
      <c r="K312" s="42">
        <f t="shared" si="36"/>
        <v>0</v>
      </c>
      <c r="L312" s="42">
        <f t="shared" si="37"/>
        <v>0</v>
      </c>
      <c r="M312" s="42">
        <f t="shared" si="38"/>
        <v>0</v>
      </c>
      <c r="N312" s="42">
        <f t="shared" si="39"/>
        <v>0</v>
      </c>
      <c r="O312" s="44"/>
    </row>
    <row r="313" spans="1:15" ht="58.15" outlineLevel="2">
      <c r="A313" s="34">
        <v>288</v>
      </c>
      <c r="B313" s="40">
        <v>51</v>
      </c>
      <c r="C313" s="34" t="s">
        <v>524</v>
      </c>
      <c r="D313" s="65" t="s">
        <v>542</v>
      </c>
      <c r="E313" s="65"/>
      <c r="F313" s="34">
        <v>1</v>
      </c>
      <c r="G313" s="34" t="s">
        <v>66</v>
      </c>
      <c r="H313" s="34">
        <v>20</v>
      </c>
      <c r="I313" s="42">
        <v>0</v>
      </c>
      <c r="J313" s="43"/>
      <c r="K313" s="42">
        <f t="shared" si="36"/>
        <v>0</v>
      </c>
      <c r="L313" s="42">
        <f t="shared" si="37"/>
        <v>0</v>
      </c>
      <c r="M313" s="42">
        <f t="shared" si="38"/>
        <v>0</v>
      </c>
      <c r="N313" s="42">
        <f t="shared" si="39"/>
        <v>0</v>
      </c>
      <c r="O313" s="44"/>
    </row>
    <row r="314" spans="1:15" ht="81.400000000000006" outlineLevel="2">
      <c r="A314" s="34">
        <v>289</v>
      </c>
      <c r="B314" s="40">
        <v>51</v>
      </c>
      <c r="C314" s="34" t="s">
        <v>524</v>
      </c>
      <c r="D314" s="65" t="s">
        <v>543</v>
      </c>
      <c r="E314" s="65"/>
      <c r="F314" s="34">
        <v>1</v>
      </c>
      <c r="G314" s="34" t="s">
        <v>66</v>
      </c>
      <c r="H314" s="34">
        <v>200</v>
      </c>
      <c r="I314" s="42">
        <v>0</v>
      </c>
      <c r="J314" s="43"/>
      <c r="K314" s="42">
        <f t="shared" si="36"/>
        <v>0</v>
      </c>
      <c r="L314" s="42">
        <f t="shared" si="37"/>
        <v>0</v>
      </c>
      <c r="M314" s="42">
        <f t="shared" si="38"/>
        <v>0</v>
      </c>
      <c r="N314" s="42">
        <f t="shared" si="39"/>
        <v>0</v>
      </c>
      <c r="O314" s="44"/>
    </row>
    <row r="315" spans="1:15" ht="81.400000000000006" outlineLevel="2">
      <c r="A315" s="34">
        <v>290</v>
      </c>
      <c r="B315" s="40">
        <v>51</v>
      </c>
      <c r="C315" s="34" t="s">
        <v>524</v>
      </c>
      <c r="D315" s="65" t="s">
        <v>544</v>
      </c>
      <c r="E315" s="65"/>
      <c r="F315" s="34">
        <v>1</v>
      </c>
      <c r="G315" s="34" t="s">
        <v>66</v>
      </c>
      <c r="H315" s="34">
        <v>400</v>
      </c>
      <c r="I315" s="42">
        <v>0</v>
      </c>
      <c r="J315" s="43"/>
      <c r="K315" s="42">
        <f t="shared" si="36"/>
        <v>0</v>
      </c>
      <c r="L315" s="42">
        <f t="shared" si="37"/>
        <v>0</v>
      </c>
      <c r="M315" s="42">
        <f t="shared" si="38"/>
        <v>0</v>
      </c>
      <c r="N315" s="42">
        <f t="shared" si="39"/>
        <v>0</v>
      </c>
      <c r="O315" s="44"/>
    </row>
    <row r="316" spans="1:15" ht="174.4" outlineLevel="2">
      <c r="A316" s="34">
        <v>291</v>
      </c>
      <c r="B316" s="40">
        <v>51</v>
      </c>
      <c r="C316" s="34" t="s">
        <v>524</v>
      </c>
      <c r="D316" s="65" t="s">
        <v>545</v>
      </c>
      <c r="E316" s="65"/>
      <c r="F316" s="34">
        <v>1</v>
      </c>
      <c r="G316" s="34" t="s">
        <v>66</v>
      </c>
      <c r="H316" s="34">
        <v>200</v>
      </c>
      <c r="I316" s="42">
        <v>0</v>
      </c>
      <c r="J316" s="43"/>
      <c r="K316" s="42">
        <f t="shared" si="36"/>
        <v>0</v>
      </c>
      <c r="L316" s="42">
        <f t="shared" si="37"/>
        <v>0</v>
      </c>
      <c r="M316" s="42">
        <f t="shared" si="38"/>
        <v>0</v>
      </c>
      <c r="N316" s="42">
        <f t="shared" si="39"/>
        <v>0</v>
      </c>
      <c r="O316" s="44"/>
    </row>
    <row r="317" spans="1:15" s="35" customFormat="1" ht="21.75" customHeight="1" outlineLevel="1">
      <c r="A317" s="40"/>
      <c r="B317" s="40" t="s">
        <v>716</v>
      </c>
      <c r="C317" s="40"/>
      <c r="D317" s="67"/>
      <c r="E317" s="67"/>
      <c r="F317" s="40"/>
      <c r="G317" s="40"/>
      <c r="H317" s="40"/>
      <c r="I317" s="48"/>
      <c r="J317" s="49"/>
      <c r="K317" s="48"/>
      <c r="L317" s="48">
        <f>SUBTOTAL(9,L298:L316)</f>
        <v>0</v>
      </c>
      <c r="M317" s="48">
        <f>SUBTOTAL(9,M298:M316)</f>
        <v>0</v>
      </c>
      <c r="N317" s="48">
        <f>SUBTOTAL(9,N298:N316)</f>
        <v>0</v>
      </c>
      <c r="O317" s="46"/>
    </row>
    <row r="318" spans="1:15" outlineLevel="2">
      <c r="A318" s="34">
        <v>292</v>
      </c>
      <c r="B318" s="40">
        <v>52</v>
      </c>
      <c r="C318" s="34" t="s">
        <v>546</v>
      </c>
      <c r="D318" s="65" t="s">
        <v>547</v>
      </c>
      <c r="E318" s="65"/>
      <c r="F318" s="34">
        <v>1</v>
      </c>
      <c r="G318" s="34" t="s">
        <v>66</v>
      </c>
      <c r="H318" s="34">
        <v>3000</v>
      </c>
      <c r="I318" s="42">
        <v>0</v>
      </c>
      <c r="J318" s="43"/>
      <c r="K318" s="42">
        <f t="shared" si="36"/>
        <v>0</v>
      </c>
      <c r="L318" s="42">
        <f t="shared" si="37"/>
        <v>0</v>
      </c>
      <c r="M318" s="42">
        <f t="shared" si="38"/>
        <v>0</v>
      </c>
      <c r="N318" s="42">
        <f t="shared" si="39"/>
        <v>0</v>
      </c>
      <c r="O318" s="44"/>
    </row>
    <row r="319" spans="1:15" ht="69.75" outlineLevel="2">
      <c r="A319" s="34">
        <v>293</v>
      </c>
      <c r="B319" s="40">
        <v>52</v>
      </c>
      <c r="C319" s="34" t="s">
        <v>546</v>
      </c>
      <c r="D319" s="65" t="s">
        <v>548</v>
      </c>
      <c r="E319" s="65"/>
      <c r="F319" s="34">
        <v>1</v>
      </c>
      <c r="G319" s="34" t="s">
        <v>66</v>
      </c>
      <c r="H319" s="34">
        <v>360</v>
      </c>
      <c r="I319" s="42">
        <v>0</v>
      </c>
      <c r="J319" s="43"/>
      <c r="K319" s="42">
        <f t="shared" si="36"/>
        <v>0</v>
      </c>
      <c r="L319" s="42">
        <f t="shared" si="37"/>
        <v>0</v>
      </c>
      <c r="M319" s="42">
        <f t="shared" si="38"/>
        <v>0</v>
      </c>
      <c r="N319" s="42">
        <f t="shared" si="39"/>
        <v>0</v>
      </c>
      <c r="O319" s="44"/>
    </row>
    <row r="320" spans="1:15" outlineLevel="2">
      <c r="A320" s="34">
        <v>294</v>
      </c>
      <c r="B320" s="40">
        <v>52</v>
      </c>
      <c r="C320" s="34" t="s">
        <v>546</v>
      </c>
      <c r="D320" s="65" t="s">
        <v>549</v>
      </c>
      <c r="E320" s="65"/>
      <c r="F320" s="34">
        <v>1</v>
      </c>
      <c r="G320" s="34" t="s">
        <v>66</v>
      </c>
      <c r="H320" s="34">
        <v>400</v>
      </c>
      <c r="I320" s="42">
        <v>0</v>
      </c>
      <c r="J320" s="43"/>
      <c r="K320" s="42">
        <f t="shared" si="36"/>
        <v>0</v>
      </c>
      <c r="L320" s="42">
        <f t="shared" si="37"/>
        <v>0</v>
      </c>
      <c r="M320" s="42">
        <f t="shared" si="38"/>
        <v>0</v>
      </c>
      <c r="N320" s="42">
        <f t="shared" si="39"/>
        <v>0</v>
      </c>
      <c r="O320" s="44"/>
    </row>
    <row r="321" spans="1:15" outlineLevel="2">
      <c r="A321" s="34">
        <v>295</v>
      </c>
      <c r="B321" s="40">
        <v>52</v>
      </c>
      <c r="C321" s="34" t="s">
        <v>546</v>
      </c>
      <c r="D321" s="65" t="s">
        <v>550</v>
      </c>
      <c r="E321" s="65" t="s">
        <v>551</v>
      </c>
      <c r="F321" s="34">
        <v>1</v>
      </c>
      <c r="G321" s="34" t="s">
        <v>66</v>
      </c>
      <c r="H321" s="34">
        <v>200</v>
      </c>
      <c r="I321" s="42">
        <v>0</v>
      </c>
      <c r="J321" s="43"/>
      <c r="K321" s="42">
        <f t="shared" si="36"/>
        <v>0</v>
      </c>
      <c r="L321" s="42">
        <f t="shared" si="37"/>
        <v>0</v>
      </c>
      <c r="M321" s="42">
        <f t="shared" si="38"/>
        <v>0</v>
      </c>
      <c r="N321" s="42">
        <f t="shared" si="39"/>
        <v>0</v>
      </c>
      <c r="O321" s="44"/>
    </row>
    <row r="322" spans="1:15" outlineLevel="2">
      <c r="A322" s="34">
        <v>296</v>
      </c>
      <c r="B322" s="40">
        <v>52</v>
      </c>
      <c r="C322" s="34" t="s">
        <v>546</v>
      </c>
      <c r="D322" s="65" t="s">
        <v>552</v>
      </c>
      <c r="E322" s="65"/>
      <c r="F322" s="34">
        <v>1</v>
      </c>
      <c r="G322" s="34" t="s">
        <v>66</v>
      </c>
      <c r="H322" s="34">
        <v>50</v>
      </c>
      <c r="I322" s="42">
        <v>0</v>
      </c>
      <c r="J322" s="43"/>
      <c r="K322" s="42">
        <f t="shared" si="36"/>
        <v>0</v>
      </c>
      <c r="L322" s="42">
        <f t="shared" si="37"/>
        <v>0</v>
      </c>
      <c r="M322" s="42">
        <f t="shared" si="38"/>
        <v>0</v>
      </c>
      <c r="N322" s="42">
        <f t="shared" si="39"/>
        <v>0</v>
      </c>
      <c r="O322" s="44"/>
    </row>
    <row r="323" spans="1:15" ht="46.5" outlineLevel="2">
      <c r="A323" s="34">
        <v>297</v>
      </c>
      <c r="B323" s="40">
        <v>52</v>
      </c>
      <c r="C323" s="34" t="s">
        <v>546</v>
      </c>
      <c r="D323" s="65" t="s">
        <v>553</v>
      </c>
      <c r="E323" s="65"/>
      <c r="F323" s="34">
        <v>1</v>
      </c>
      <c r="G323" s="34" t="s">
        <v>66</v>
      </c>
      <c r="H323" s="34">
        <v>100</v>
      </c>
      <c r="I323" s="42">
        <v>0</v>
      </c>
      <c r="J323" s="43"/>
      <c r="K323" s="42">
        <f t="shared" si="36"/>
        <v>0</v>
      </c>
      <c r="L323" s="42">
        <f t="shared" si="37"/>
        <v>0</v>
      </c>
      <c r="M323" s="42">
        <f t="shared" si="38"/>
        <v>0</v>
      </c>
      <c r="N323" s="42">
        <f t="shared" si="39"/>
        <v>0</v>
      </c>
      <c r="O323" s="44"/>
    </row>
    <row r="324" spans="1:15" ht="69.75" outlineLevel="2">
      <c r="A324" s="34">
        <v>298</v>
      </c>
      <c r="B324" s="40">
        <v>52</v>
      </c>
      <c r="C324" s="34" t="s">
        <v>546</v>
      </c>
      <c r="D324" s="65" t="s">
        <v>554</v>
      </c>
      <c r="E324" s="65"/>
      <c r="F324" s="34">
        <v>1</v>
      </c>
      <c r="G324" s="34" t="s">
        <v>66</v>
      </c>
      <c r="H324" s="34">
        <v>360</v>
      </c>
      <c r="I324" s="42">
        <v>0</v>
      </c>
      <c r="J324" s="43"/>
      <c r="K324" s="42">
        <f t="shared" si="36"/>
        <v>0</v>
      </c>
      <c r="L324" s="42">
        <f t="shared" si="37"/>
        <v>0</v>
      </c>
      <c r="M324" s="42">
        <f t="shared" si="38"/>
        <v>0</v>
      </c>
      <c r="N324" s="42">
        <f t="shared" si="39"/>
        <v>0</v>
      </c>
      <c r="O324" s="44"/>
    </row>
    <row r="325" spans="1:15" ht="34.9" outlineLevel="2">
      <c r="A325" s="34">
        <v>299</v>
      </c>
      <c r="B325" s="40">
        <v>52</v>
      </c>
      <c r="C325" s="34" t="s">
        <v>546</v>
      </c>
      <c r="D325" s="65" t="s">
        <v>555</v>
      </c>
      <c r="E325" s="65"/>
      <c r="F325" s="34">
        <v>1</v>
      </c>
      <c r="G325" s="34" t="s">
        <v>66</v>
      </c>
      <c r="H325" s="34">
        <v>1500</v>
      </c>
      <c r="I325" s="42">
        <v>0</v>
      </c>
      <c r="J325" s="43"/>
      <c r="K325" s="42">
        <f t="shared" si="36"/>
        <v>0</v>
      </c>
      <c r="L325" s="42">
        <f t="shared" si="37"/>
        <v>0</v>
      </c>
      <c r="M325" s="42">
        <f t="shared" si="38"/>
        <v>0</v>
      </c>
      <c r="N325" s="42">
        <f t="shared" si="39"/>
        <v>0</v>
      </c>
      <c r="O325" s="44"/>
    </row>
    <row r="326" spans="1:15" ht="34.9" outlineLevel="2">
      <c r="A326" s="34">
        <v>300</v>
      </c>
      <c r="B326" s="40">
        <v>52</v>
      </c>
      <c r="C326" s="34" t="s">
        <v>546</v>
      </c>
      <c r="D326" s="65" t="s">
        <v>556</v>
      </c>
      <c r="E326" s="65"/>
      <c r="F326" s="34">
        <v>1</v>
      </c>
      <c r="G326" s="34" t="s">
        <v>66</v>
      </c>
      <c r="H326" s="34">
        <v>600</v>
      </c>
      <c r="I326" s="42">
        <v>0</v>
      </c>
      <c r="J326" s="43"/>
      <c r="K326" s="42">
        <f t="shared" si="36"/>
        <v>0</v>
      </c>
      <c r="L326" s="42">
        <f t="shared" si="37"/>
        <v>0</v>
      </c>
      <c r="M326" s="42">
        <f t="shared" si="38"/>
        <v>0</v>
      </c>
      <c r="N326" s="42">
        <f t="shared" si="39"/>
        <v>0</v>
      </c>
      <c r="O326" s="44"/>
    </row>
    <row r="327" spans="1:15" ht="58.15" outlineLevel="2">
      <c r="A327" s="34">
        <v>301</v>
      </c>
      <c r="B327" s="40">
        <v>52</v>
      </c>
      <c r="C327" s="34" t="s">
        <v>546</v>
      </c>
      <c r="D327" s="65" t="s">
        <v>557</v>
      </c>
      <c r="E327" s="65"/>
      <c r="F327" s="34">
        <v>1</v>
      </c>
      <c r="G327" s="34" t="s">
        <v>66</v>
      </c>
      <c r="H327" s="34">
        <v>1000</v>
      </c>
      <c r="I327" s="42">
        <v>0</v>
      </c>
      <c r="J327" s="43"/>
      <c r="K327" s="42">
        <f t="shared" si="36"/>
        <v>0</v>
      </c>
      <c r="L327" s="42">
        <f t="shared" si="37"/>
        <v>0</v>
      </c>
      <c r="M327" s="42">
        <f t="shared" si="38"/>
        <v>0</v>
      </c>
      <c r="N327" s="42">
        <f t="shared" si="39"/>
        <v>0</v>
      </c>
      <c r="O327" s="44"/>
    </row>
    <row r="328" spans="1:15" ht="58.15" outlineLevel="2">
      <c r="A328" s="34">
        <v>302</v>
      </c>
      <c r="B328" s="40">
        <v>52</v>
      </c>
      <c r="C328" s="34" t="s">
        <v>546</v>
      </c>
      <c r="D328" s="65" t="s">
        <v>558</v>
      </c>
      <c r="E328" s="65"/>
      <c r="F328" s="34">
        <v>1</v>
      </c>
      <c r="G328" s="34" t="s">
        <v>66</v>
      </c>
      <c r="H328" s="34">
        <v>600</v>
      </c>
      <c r="I328" s="42">
        <v>0</v>
      </c>
      <c r="J328" s="43"/>
      <c r="K328" s="42">
        <f t="shared" si="36"/>
        <v>0</v>
      </c>
      <c r="L328" s="42">
        <f t="shared" si="37"/>
        <v>0</v>
      </c>
      <c r="M328" s="42">
        <f t="shared" si="38"/>
        <v>0</v>
      </c>
      <c r="N328" s="42">
        <f t="shared" si="39"/>
        <v>0</v>
      </c>
      <c r="O328" s="44"/>
    </row>
    <row r="329" spans="1:15" ht="46.5" outlineLevel="2">
      <c r="A329" s="34">
        <v>303</v>
      </c>
      <c r="B329" s="40">
        <v>52</v>
      </c>
      <c r="C329" s="34" t="s">
        <v>546</v>
      </c>
      <c r="D329" s="65" t="s">
        <v>559</v>
      </c>
      <c r="E329" s="65"/>
      <c r="F329" s="34">
        <v>1</v>
      </c>
      <c r="G329" s="34" t="s">
        <v>66</v>
      </c>
      <c r="H329" s="34">
        <v>300</v>
      </c>
      <c r="I329" s="42">
        <v>0</v>
      </c>
      <c r="J329" s="43"/>
      <c r="K329" s="42">
        <f t="shared" si="36"/>
        <v>0</v>
      </c>
      <c r="L329" s="42">
        <f t="shared" si="37"/>
        <v>0</v>
      </c>
      <c r="M329" s="42">
        <f t="shared" si="38"/>
        <v>0</v>
      </c>
      <c r="N329" s="42">
        <f t="shared" si="39"/>
        <v>0</v>
      </c>
      <c r="O329" s="44"/>
    </row>
    <row r="330" spans="1:15" outlineLevel="2">
      <c r="A330" s="34">
        <v>304</v>
      </c>
      <c r="B330" s="40">
        <v>52</v>
      </c>
      <c r="C330" s="34" t="s">
        <v>546</v>
      </c>
      <c r="D330" s="65" t="s">
        <v>560</v>
      </c>
      <c r="E330" s="65" t="s">
        <v>561</v>
      </c>
      <c r="F330" s="34">
        <v>1</v>
      </c>
      <c r="G330" s="34" t="s">
        <v>66</v>
      </c>
      <c r="H330" s="34">
        <v>800</v>
      </c>
      <c r="I330" s="42">
        <v>0</v>
      </c>
      <c r="J330" s="43"/>
      <c r="K330" s="42">
        <f t="shared" si="36"/>
        <v>0</v>
      </c>
      <c r="L330" s="42">
        <f t="shared" si="37"/>
        <v>0</v>
      </c>
      <c r="M330" s="42">
        <f t="shared" si="38"/>
        <v>0</v>
      </c>
      <c r="N330" s="42">
        <f t="shared" si="39"/>
        <v>0</v>
      </c>
      <c r="O330" s="44"/>
    </row>
    <row r="331" spans="1:15" outlineLevel="2">
      <c r="A331" s="34">
        <v>305</v>
      </c>
      <c r="B331" s="40">
        <v>52</v>
      </c>
      <c r="C331" s="34" t="s">
        <v>546</v>
      </c>
      <c r="D331" s="65" t="s">
        <v>562</v>
      </c>
      <c r="E331" s="65"/>
      <c r="F331" s="34">
        <v>1</v>
      </c>
      <c r="G331" s="34" t="s">
        <v>66</v>
      </c>
      <c r="H331" s="34">
        <v>60</v>
      </c>
      <c r="I331" s="42">
        <v>0</v>
      </c>
      <c r="J331" s="43"/>
      <c r="K331" s="42">
        <f t="shared" si="36"/>
        <v>0</v>
      </c>
      <c r="L331" s="42">
        <f t="shared" si="37"/>
        <v>0</v>
      </c>
      <c r="M331" s="42">
        <f t="shared" si="38"/>
        <v>0</v>
      </c>
      <c r="N331" s="42">
        <f t="shared" si="39"/>
        <v>0</v>
      </c>
      <c r="O331" s="44"/>
    </row>
    <row r="332" spans="1:15" ht="34.9" outlineLevel="2">
      <c r="A332" s="34">
        <v>306</v>
      </c>
      <c r="B332" s="40">
        <v>52</v>
      </c>
      <c r="C332" s="34" t="s">
        <v>546</v>
      </c>
      <c r="D332" s="65" t="s">
        <v>563</v>
      </c>
      <c r="E332" s="65"/>
      <c r="F332" s="34">
        <v>1</v>
      </c>
      <c r="G332" s="34" t="s">
        <v>66</v>
      </c>
      <c r="H332" s="34">
        <v>300</v>
      </c>
      <c r="I332" s="42">
        <v>0</v>
      </c>
      <c r="J332" s="43"/>
      <c r="K332" s="42">
        <f t="shared" si="36"/>
        <v>0</v>
      </c>
      <c r="L332" s="42">
        <f t="shared" si="37"/>
        <v>0</v>
      </c>
      <c r="M332" s="42">
        <f t="shared" si="38"/>
        <v>0</v>
      </c>
      <c r="N332" s="42">
        <f t="shared" si="39"/>
        <v>0</v>
      </c>
      <c r="O332" s="44"/>
    </row>
    <row r="333" spans="1:15" ht="23.25" outlineLevel="2">
      <c r="A333" s="34">
        <v>307</v>
      </c>
      <c r="B333" s="40">
        <v>52</v>
      </c>
      <c r="C333" s="34" t="s">
        <v>546</v>
      </c>
      <c r="D333" s="65" t="s">
        <v>564</v>
      </c>
      <c r="E333" s="65"/>
      <c r="F333" s="34">
        <v>1</v>
      </c>
      <c r="G333" s="34" t="s">
        <v>66</v>
      </c>
      <c r="H333" s="34">
        <v>500</v>
      </c>
      <c r="I333" s="42">
        <v>0</v>
      </c>
      <c r="J333" s="43"/>
      <c r="K333" s="42">
        <f t="shared" si="36"/>
        <v>0</v>
      </c>
      <c r="L333" s="42">
        <f t="shared" si="37"/>
        <v>0</v>
      </c>
      <c r="M333" s="42">
        <f t="shared" si="38"/>
        <v>0</v>
      </c>
      <c r="N333" s="42">
        <f t="shared" si="39"/>
        <v>0</v>
      </c>
      <c r="O333" s="44"/>
    </row>
    <row r="334" spans="1:15" outlineLevel="2">
      <c r="A334" s="34">
        <v>308</v>
      </c>
      <c r="B334" s="40">
        <v>52</v>
      </c>
      <c r="C334" s="34" t="s">
        <v>546</v>
      </c>
      <c r="D334" s="65" t="s">
        <v>565</v>
      </c>
      <c r="E334" s="65"/>
      <c r="F334" s="34">
        <v>1</v>
      </c>
      <c r="G334" s="34" t="s">
        <v>66</v>
      </c>
      <c r="H334" s="34">
        <v>600</v>
      </c>
      <c r="I334" s="42">
        <v>0</v>
      </c>
      <c r="J334" s="43"/>
      <c r="K334" s="42">
        <f t="shared" si="36"/>
        <v>0</v>
      </c>
      <c r="L334" s="42">
        <f t="shared" si="37"/>
        <v>0</v>
      </c>
      <c r="M334" s="42">
        <f t="shared" si="38"/>
        <v>0</v>
      </c>
      <c r="N334" s="42">
        <f t="shared" si="39"/>
        <v>0</v>
      </c>
      <c r="O334" s="44"/>
    </row>
    <row r="335" spans="1:15" outlineLevel="2">
      <c r="A335" s="34">
        <v>309</v>
      </c>
      <c r="B335" s="40">
        <v>52</v>
      </c>
      <c r="C335" s="34" t="s">
        <v>546</v>
      </c>
      <c r="D335" s="65" t="s">
        <v>566</v>
      </c>
      <c r="E335" s="65"/>
      <c r="F335" s="34">
        <v>1</v>
      </c>
      <c r="G335" s="34" t="s">
        <v>66</v>
      </c>
      <c r="H335" s="34">
        <v>300</v>
      </c>
      <c r="I335" s="42">
        <v>0</v>
      </c>
      <c r="J335" s="43"/>
      <c r="K335" s="42">
        <f t="shared" si="36"/>
        <v>0</v>
      </c>
      <c r="L335" s="42">
        <f t="shared" si="37"/>
        <v>0</v>
      </c>
      <c r="M335" s="42">
        <f t="shared" si="38"/>
        <v>0</v>
      </c>
      <c r="N335" s="42">
        <f t="shared" si="39"/>
        <v>0</v>
      </c>
      <c r="O335" s="44"/>
    </row>
    <row r="336" spans="1:15" ht="23.25" outlineLevel="2">
      <c r="A336" s="34">
        <v>310</v>
      </c>
      <c r="B336" s="40">
        <v>52</v>
      </c>
      <c r="C336" s="34" t="s">
        <v>546</v>
      </c>
      <c r="D336" s="65" t="s">
        <v>567</v>
      </c>
      <c r="E336" s="65"/>
      <c r="F336" s="34">
        <v>1</v>
      </c>
      <c r="G336" s="34" t="s">
        <v>66</v>
      </c>
      <c r="H336" s="34">
        <v>100</v>
      </c>
      <c r="I336" s="42">
        <v>0</v>
      </c>
      <c r="J336" s="43"/>
      <c r="K336" s="42">
        <f t="shared" si="36"/>
        <v>0</v>
      </c>
      <c r="L336" s="42">
        <f t="shared" si="37"/>
        <v>0</v>
      </c>
      <c r="M336" s="42">
        <f t="shared" si="38"/>
        <v>0</v>
      </c>
      <c r="N336" s="42">
        <f t="shared" si="39"/>
        <v>0</v>
      </c>
      <c r="O336" s="44"/>
    </row>
    <row r="337" spans="1:15" ht="46.5" outlineLevel="2">
      <c r="A337" s="34">
        <v>311</v>
      </c>
      <c r="B337" s="40">
        <v>52</v>
      </c>
      <c r="C337" s="34" t="s">
        <v>546</v>
      </c>
      <c r="D337" s="65" t="s">
        <v>568</v>
      </c>
      <c r="E337" s="65"/>
      <c r="F337" s="34">
        <v>1</v>
      </c>
      <c r="G337" s="34" t="s">
        <v>66</v>
      </c>
      <c r="H337" s="34">
        <v>100</v>
      </c>
      <c r="I337" s="42">
        <v>0</v>
      </c>
      <c r="J337" s="43"/>
      <c r="K337" s="42">
        <f t="shared" si="36"/>
        <v>0</v>
      </c>
      <c r="L337" s="42">
        <f t="shared" si="37"/>
        <v>0</v>
      </c>
      <c r="M337" s="42">
        <f t="shared" si="38"/>
        <v>0</v>
      </c>
      <c r="N337" s="42">
        <f t="shared" si="39"/>
        <v>0</v>
      </c>
      <c r="O337" s="44"/>
    </row>
    <row r="338" spans="1:15" ht="116.25" outlineLevel="2">
      <c r="A338" s="34">
        <v>312</v>
      </c>
      <c r="B338" s="40">
        <v>52</v>
      </c>
      <c r="C338" s="34" t="s">
        <v>546</v>
      </c>
      <c r="D338" s="65" t="s">
        <v>569</v>
      </c>
      <c r="E338" s="65" t="s">
        <v>570</v>
      </c>
      <c r="F338" s="34">
        <v>1</v>
      </c>
      <c r="G338" s="34" t="s">
        <v>66</v>
      </c>
      <c r="H338" s="34">
        <v>60</v>
      </c>
      <c r="I338" s="42">
        <v>0</v>
      </c>
      <c r="J338" s="43"/>
      <c r="K338" s="42">
        <f t="shared" si="36"/>
        <v>0</v>
      </c>
      <c r="L338" s="42">
        <f t="shared" si="37"/>
        <v>0</v>
      </c>
      <c r="M338" s="42">
        <f t="shared" si="38"/>
        <v>0</v>
      </c>
      <c r="N338" s="42">
        <f t="shared" si="39"/>
        <v>0</v>
      </c>
      <c r="O338" s="44"/>
    </row>
    <row r="339" spans="1:15" ht="23.25" outlineLevel="2">
      <c r="A339" s="34">
        <v>313</v>
      </c>
      <c r="B339" s="40">
        <v>52</v>
      </c>
      <c r="C339" s="34" t="s">
        <v>546</v>
      </c>
      <c r="D339" s="65" t="s">
        <v>571</v>
      </c>
      <c r="E339" s="65" t="s">
        <v>572</v>
      </c>
      <c r="F339" s="34">
        <v>1</v>
      </c>
      <c r="G339" s="34" t="s">
        <v>66</v>
      </c>
      <c r="H339" s="34">
        <v>100</v>
      </c>
      <c r="I339" s="42">
        <v>0</v>
      </c>
      <c r="J339" s="43"/>
      <c r="K339" s="42">
        <f t="shared" si="36"/>
        <v>0</v>
      </c>
      <c r="L339" s="42">
        <f t="shared" si="37"/>
        <v>0</v>
      </c>
      <c r="M339" s="42">
        <f t="shared" si="38"/>
        <v>0</v>
      </c>
      <c r="N339" s="42">
        <f t="shared" si="39"/>
        <v>0</v>
      </c>
      <c r="O339" s="44"/>
    </row>
    <row r="340" spans="1:15" ht="23.25" outlineLevel="2">
      <c r="A340" s="34">
        <v>314</v>
      </c>
      <c r="B340" s="40">
        <v>52</v>
      </c>
      <c r="C340" s="34" t="s">
        <v>546</v>
      </c>
      <c r="D340" s="65" t="s">
        <v>573</v>
      </c>
      <c r="E340" s="65"/>
      <c r="F340" s="34">
        <v>1</v>
      </c>
      <c r="G340" s="34" t="s">
        <v>66</v>
      </c>
      <c r="H340" s="34">
        <v>600</v>
      </c>
      <c r="I340" s="42">
        <v>0</v>
      </c>
      <c r="J340" s="43"/>
      <c r="K340" s="42">
        <f t="shared" si="36"/>
        <v>0</v>
      </c>
      <c r="L340" s="42">
        <f t="shared" si="37"/>
        <v>0</v>
      </c>
      <c r="M340" s="42">
        <f t="shared" si="38"/>
        <v>0</v>
      </c>
      <c r="N340" s="42">
        <f t="shared" si="39"/>
        <v>0</v>
      </c>
      <c r="O340" s="44"/>
    </row>
    <row r="341" spans="1:15" outlineLevel="2">
      <c r="A341" s="34">
        <v>315</v>
      </c>
      <c r="B341" s="40">
        <v>52</v>
      </c>
      <c r="C341" s="34" t="s">
        <v>546</v>
      </c>
      <c r="D341" s="65" t="s">
        <v>574</v>
      </c>
      <c r="E341" s="65"/>
      <c r="F341" s="34">
        <v>1</v>
      </c>
      <c r="G341" s="34" t="s">
        <v>66</v>
      </c>
      <c r="H341" s="34">
        <v>50</v>
      </c>
      <c r="I341" s="42">
        <v>0</v>
      </c>
      <c r="J341" s="43"/>
      <c r="K341" s="42">
        <f t="shared" si="36"/>
        <v>0</v>
      </c>
      <c r="L341" s="42">
        <f t="shared" si="37"/>
        <v>0</v>
      </c>
      <c r="M341" s="42">
        <f t="shared" si="38"/>
        <v>0</v>
      </c>
      <c r="N341" s="42">
        <f t="shared" si="39"/>
        <v>0</v>
      </c>
      <c r="O341" s="44"/>
    </row>
    <row r="342" spans="1:15" ht="46.5" outlineLevel="2">
      <c r="A342" s="34">
        <v>316</v>
      </c>
      <c r="B342" s="40">
        <v>52</v>
      </c>
      <c r="C342" s="34" t="s">
        <v>546</v>
      </c>
      <c r="D342" s="65" t="s">
        <v>575</v>
      </c>
      <c r="E342" s="65"/>
      <c r="F342" s="34">
        <v>1</v>
      </c>
      <c r="G342" s="34" t="s">
        <v>66</v>
      </c>
      <c r="H342" s="34">
        <v>300</v>
      </c>
      <c r="I342" s="42">
        <v>0</v>
      </c>
      <c r="J342" s="43"/>
      <c r="K342" s="42">
        <f t="shared" si="36"/>
        <v>0</v>
      </c>
      <c r="L342" s="42">
        <f t="shared" si="37"/>
        <v>0</v>
      </c>
      <c r="M342" s="42">
        <f t="shared" si="38"/>
        <v>0</v>
      </c>
      <c r="N342" s="42">
        <f t="shared" si="39"/>
        <v>0</v>
      </c>
      <c r="O342" s="44"/>
    </row>
    <row r="343" spans="1:15" ht="116.25" outlineLevel="2">
      <c r="A343" s="34">
        <v>317</v>
      </c>
      <c r="B343" s="40">
        <v>52</v>
      </c>
      <c r="C343" s="34" t="s">
        <v>546</v>
      </c>
      <c r="D343" s="65" t="s">
        <v>576</v>
      </c>
      <c r="E343" s="65"/>
      <c r="F343" s="34">
        <v>1</v>
      </c>
      <c r="G343" s="34" t="s">
        <v>66</v>
      </c>
      <c r="H343" s="34">
        <v>200</v>
      </c>
      <c r="I343" s="42">
        <v>0</v>
      </c>
      <c r="J343" s="43"/>
      <c r="K343" s="42">
        <f t="shared" si="36"/>
        <v>0</v>
      </c>
      <c r="L343" s="42">
        <f t="shared" si="37"/>
        <v>0</v>
      </c>
      <c r="M343" s="42">
        <f t="shared" si="38"/>
        <v>0</v>
      </c>
      <c r="N343" s="42">
        <f t="shared" si="39"/>
        <v>0</v>
      </c>
      <c r="O343" s="44"/>
    </row>
    <row r="344" spans="1:15" ht="46.5" outlineLevel="2">
      <c r="A344" s="34">
        <v>318</v>
      </c>
      <c r="B344" s="40">
        <v>52</v>
      </c>
      <c r="C344" s="34" t="s">
        <v>546</v>
      </c>
      <c r="D344" s="65" t="s">
        <v>577</v>
      </c>
      <c r="E344" s="65"/>
      <c r="F344" s="34">
        <v>1</v>
      </c>
      <c r="G344" s="34" t="s">
        <v>66</v>
      </c>
      <c r="H344" s="34">
        <v>150</v>
      </c>
      <c r="I344" s="42">
        <v>0</v>
      </c>
      <c r="J344" s="43"/>
      <c r="K344" s="42">
        <f t="shared" si="36"/>
        <v>0</v>
      </c>
      <c r="L344" s="42">
        <f t="shared" si="37"/>
        <v>0</v>
      </c>
      <c r="M344" s="42">
        <f t="shared" si="38"/>
        <v>0</v>
      </c>
      <c r="N344" s="42">
        <f t="shared" si="39"/>
        <v>0</v>
      </c>
      <c r="O344" s="44"/>
    </row>
    <row r="345" spans="1:15" ht="23.25" outlineLevel="2">
      <c r="A345" s="34">
        <v>319</v>
      </c>
      <c r="B345" s="40">
        <v>52</v>
      </c>
      <c r="C345" s="34" t="s">
        <v>546</v>
      </c>
      <c r="D345" s="65" t="s">
        <v>578</v>
      </c>
      <c r="E345" s="65"/>
      <c r="F345" s="34">
        <v>1</v>
      </c>
      <c r="G345" s="34" t="s">
        <v>66</v>
      </c>
      <c r="H345" s="34">
        <v>300</v>
      </c>
      <c r="I345" s="42">
        <v>0</v>
      </c>
      <c r="J345" s="43"/>
      <c r="K345" s="42">
        <f t="shared" si="36"/>
        <v>0</v>
      </c>
      <c r="L345" s="42">
        <f t="shared" si="37"/>
        <v>0</v>
      </c>
      <c r="M345" s="42">
        <f t="shared" si="38"/>
        <v>0</v>
      </c>
      <c r="N345" s="42">
        <f t="shared" si="39"/>
        <v>0</v>
      </c>
      <c r="O345" s="44"/>
    </row>
    <row r="346" spans="1:15" ht="58.15" outlineLevel="2">
      <c r="A346" s="34">
        <v>320</v>
      </c>
      <c r="B346" s="40">
        <v>52</v>
      </c>
      <c r="C346" s="34" t="s">
        <v>546</v>
      </c>
      <c r="D346" s="65" t="s">
        <v>579</v>
      </c>
      <c r="E346" s="65"/>
      <c r="F346" s="34">
        <v>1</v>
      </c>
      <c r="G346" s="34" t="s">
        <v>66</v>
      </c>
      <c r="H346" s="34">
        <v>500</v>
      </c>
      <c r="I346" s="42">
        <v>0</v>
      </c>
      <c r="J346" s="43"/>
      <c r="K346" s="42">
        <f t="shared" si="36"/>
        <v>0</v>
      </c>
      <c r="L346" s="42">
        <f t="shared" si="37"/>
        <v>0</v>
      </c>
      <c r="M346" s="42">
        <f t="shared" si="38"/>
        <v>0</v>
      </c>
      <c r="N346" s="42">
        <f t="shared" si="39"/>
        <v>0</v>
      </c>
      <c r="O346" s="44"/>
    </row>
    <row r="347" spans="1:15" ht="34.9" outlineLevel="2">
      <c r="A347" s="34">
        <v>321</v>
      </c>
      <c r="B347" s="40">
        <v>52</v>
      </c>
      <c r="C347" s="34" t="s">
        <v>546</v>
      </c>
      <c r="D347" s="65" t="s">
        <v>580</v>
      </c>
      <c r="E347" s="65"/>
      <c r="F347" s="34">
        <v>1</v>
      </c>
      <c r="G347" s="34" t="s">
        <v>66</v>
      </c>
      <c r="H347" s="34">
        <v>500</v>
      </c>
      <c r="I347" s="42">
        <v>0</v>
      </c>
      <c r="J347" s="43"/>
      <c r="K347" s="42">
        <f t="shared" si="36"/>
        <v>0</v>
      </c>
      <c r="L347" s="42">
        <f t="shared" si="37"/>
        <v>0</v>
      </c>
      <c r="M347" s="42">
        <f t="shared" si="38"/>
        <v>0</v>
      </c>
      <c r="N347" s="42">
        <f t="shared" si="39"/>
        <v>0</v>
      </c>
      <c r="O347" s="44"/>
    </row>
    <row r="348" spans="1:15" outlineLevel="2">
      <c r="A348" s="34">
        <v>322</v>
      </c>
      <c r="B348" s="40">
        <v>52</v>
      </c>
      <c r="C348" s="34" t="s">
        <v>546</v>
      </c>
      <c r="D348" s="65" t="s">
        <v>581</v>
      </c>
      <c r="E348" s="65"/>
      <c r="F348" s="34">
        <v>1</v>
      </c>
      <c r="G348" s="34" t="s">
        <v>66</v>
      </c>
      <c r="H348" s="34">
        <v>50</v>
      </c>
      <c r="I348" s="42">
        <v>0</v>
      </c>
      <c r="J348" s="43"/>
      <c r="K348" s="42">
        <f t="shared" ref="K348:K413" si="40">(I348*J348)+I348</f>
        <v>0</v>
      </c>
      <c r="L348" s="42">
        <f t="shared" ref="L348:L413" si="41">ROUND(H348*I348,2)</f>
        <v>0</v>
      </c>
      <c r="M348" s="42">
        <f t="shared" ref="M348:M413" si="42">ROUND(L348*J348,2)</f>
        <v>0</v>
      </c>
      <c r="N348" s="42">
        <f t="shared" ref="N348:N413" si="43">ROUND(L348*J348+L348,2)</f>
        <v>0</v>
      </c>
      <c r="O348" s="44"/>
    </row>
    <row r="349" spans="1:15" ht="58.15" outlineLevel="2">
      <c r="A349" s="34">
        <v>323</v>
      </c>
      <c r="B349" s="40">
        <v>52</v>
      </c>
      <c r="C349" s="34" t="s">
        <v>546</v>
      </c>
      <c r="D349" s="65" t="s">
        <v>582</v>
      </c>
      <c r="E349" s="65"/>
      <c r="F349" s="34">
        <v>1</v>
      </c>
      <c r="G349" s="34" t="s">
        <v>66</v>
      </c>
      <c r="H349" s="34">
        <v>300</v>
      </c>
      <c r="I349" s="42">
        <v>0</v>
      </c>
      <c r="J349" s="43"/>
      <c r="K349" s="42">
        <f t="shared" si="40"/>
        <v>0</v>
      </c>
      <c r="L349" s="42">
        <f t="shared" si="41"/>
        <v>0</v>
      </c>
      <c r="M349" s="42">
        <f t="shared" si="42"/>
        <v>0</v>
      </c>
      <c r="N349" s="42">
        <f t="shared" si="43"/>
        <v>0</v>
      </c>
      <c r="O349" s="44"/>
    </row>
    <row r="350" spans="1:15" ht="23.25" outlineLevel="2">
      <c r="A350" s="34">
        <v>324</v>
      </c>
      <c r="B350" s="40">
        <v>52</v>
      </c>
      <c r="C350" s="34" t="s">
        <v>546</v>
      </c>
      <c r="D350" s="65" t="s">
        <v>742</v>
      </c>
      <c r="E350" s="65"/>
      <c r="F350" s="34">
        <v>1</v>
      </c>
      <c r="G350" s="34" t="s">
        <v>66</v>
      </c>
      <c r="H350" s="34">
        <v>5</v>
      </c>
      <c r="I350" s="42">
        <v>0</v>
      </c>
      <c r="J350" s="43"/>
      <c r="K350" s="42">
        <f t="shared" si="40"/>
        <v>0</v>
      </c>
      <c r="L350" s="42">
        <f t="shared" si="41"/>
        <v>0</v>
      </c>
      <c r="M350" s="42">
        <f t="shared" si="42"/>
        <v>0</v>
      </c>
      <c r="N350" s="42">
        <f t="shared" si="43"/>
        <v>0</v>
      </c>
      <c r="O350" s="44"/>
    </row>
    <row r="351" spans="1:15" outlineLevel="2">
      <c r="A351" s="34">
        <v>325</v>
      </c>
      <c r="B351" s="40">
        <v>52</v>
      </c>
      <c r="C351" s="34" t="s">
        <v>546</v>
      </c>
      <c r="D351" s="65" t="s">
        <v>583</v>
      </c>
      <c r="E351" s="65"/>
      <c r="F351" s="34">
        <v>1</v>
      </c>
      <c r="G351" s="34" t="s">
        <v>66</v>
      </c>
      <c r="H351" s="34">
        <v>5</v>
      </c>
      <c r="I351" s="42">
        <v>0</v>
      </c>
      <c r="J351" s="43"/>
      <c r="K351" s="42">
        <f t="shared" si="40"/>
        <v>0</v>
      </c>
      <c r="L351" s="42">
        <f t="shared" si="41"/>
        <v>0</v>
      </c>
      <c r="M351" s="42">
        <f t="shared" si="42"/>
        <v>0</v>
      </c>
      <c r="N351" s="42">
        <f t="shared" si="43"/>
        <v>0</v>
      </c>
      <c r="O351" s="44"/>
    </row>
    <row r="352" spans="1:15" ht="46.5" outlineLevel="2">
      <c r="A352" s="34">
        <v>326</v>
      </c>
      <c r="B352" s="40">
        <v>52</v>
      </c>
      <c r="C352" s="34" t="s">
        <v>546</v>
      </c>
      <c r="D352" s="65" t="s">
        <v>584</v>
      </c>
      <c r="E352" s="65"/>
      <c r="F352" s="34">
        <v>1</v>
      </c>
      <c r="G352" s="34" t="s">
        <v>66</v>
      </c>
      <c r="H352" s="34">
        <v>5</v>
      </c>
      <c r="I352" s="42">
        <v>0</v>
      </c>
      <c r="J352" s="43"/>
      <c r="K352" s="42">
        <f t="shared" si="40"/>
        <v>0</v>
      </c>
      <c r="L352" s="42">
        <f t="shared" si="41"/>
        <v>0</v>
      </c>
      <c r="M352" s="42">
        <f t="shared" si="42"/>
        <v>0</v>
      </c>
      <c r="N352" s="42">
        <f t="shared" si="43"/>
        <v>0</v>
      </c>
      <c r="O352" s="44"/>
    </row>
    <row r="353" spans="1:15" ht="23.25" outlineLevel="2">
      <c r="A353" s="34">
        <v>327</v>
      </c>
      <c r="B353" s="40">
        <v>52</v>
      </c>
      <c r="C353" s="34" t="s">
        <v>546</v>
      </c>
      <c r="D353" s="65" t="s">
        <v>585</v>
      </c>
      <c r="E353" s="65"/>
      <c r="F353" s="34">
        <v>1</v>
      </c>
      <c r="G353" s="34" t="s">
        <v>66</v>
      </c>
      <c r="H353" s="34">
        <v>100</v>
      </c>
      <c r="I353" s="42">
        <v>0</v>
      </c>
      <c r="J353" s="43"/>
      <c r="K353" s="42">
        <f t="shared" si="40"/>
        <v>0</v>
      </c>
      <c r="L353" s="42">
        <f t="shared" si="41"/>
        <v>0</v>
      </c>
      <c r="M353" s="42">
        <f t="shared" si="42"/>
        <v>0</v>
      </c>
      <c r="N353" s="42">
        <f t="shared" si="43"/>
        <v>0</v>
      </c>
      <c r="O353" s="44"/>
    </row>
    <row r="354" spans="1:15" outlineLevel="2">
      <c r="A354" s="34">
        <v>328</v>
      </c>
      <c r="B354" s="40">
        <v>52</v>
      </c>
      <c r="C354" s="34" t="s">
        <v>546</v>
      </c>
      <c r="D354" s="65" t="s">
        <v>586</v>
      </c>
      <c r="E354" s="65"/>
      <c r="F354" s="34">
        <v>1</v>
      </c>
      <c r="G354" s="34" t="s">
        <v>66</v>
      </c>
      <c r="H354" s="34">
        <v>100</v>
      </c>
      <c r="I354" s="42">
        <v>0</v>
      </c>
      <c r="J354" s="43"/>
      <c r="K354" s="42">
        <f t="shared" si="40"/>
        <v>0</v>
      </c>
      <c r="L354" s="42">
        <f t="shared" si="41"/>
        <v>0</v>
      </c>
      <c r="M354" s="42">
        <f t="shared" si="42"/>
        <v>0</v>
      </c>
      <c r="N354" s="42">
        <f t="shared" si="43"/>
        <v>0</v>
      </c>
      <c r="O354" s="44"/>
    </row>
    <row r="355" spans="1:15" ht="23.25" outlineLevel="2">
      <c r="A355" s="34">
        <v>329</v>
      </c>
      <c r="B355" s="40">
        <v>52</v>
      </c>
      <c r="C355" s="34" t="s">
        <v>546</v>
      </c>
      <c r="D355" s="65" t="s">
        <v>587</v>
      </c>
      <c r="E355" s="65"/>
      <c r="F355" s="34">
        <v>1</v>
      </c>
      <c r="G355" s="34" t="s">
        <v>66</v>
      </c>
      <c r="H355" s="34">
        <v>20</v>
      </c>
      <c r="I355" s="42">
        <v>0</v>
      </c>
      <c r="J355" s="43"/>
      <c r="K355" s="42">
        <f t="shared" si="40"/>
        <v>0</v>
      </c>
      <c r="L355" s="42">
        <f t="shared" si="41"/>
        <v>0</v>
      </c>
      <c r="M355" s="42">
        <f t="shared" si="42"/>
        <v>0</v>
      </c>
      <c r="N355" s="42">
        <f t="shared" si="43"/>
        <v>0</v>
      </c>
      <c r="O355" s="44"/>
    </row>
    <row r="356" spans="1:15" ht="23.25" outlineLevel="2">
      <c r="A356" s="34">
        <v>330</v>
      </c>
      <c r="B356" s="40">
        <v>52</v>
      </c>
      <c r="C356" s="34" t="s">
        <v>546</v>
      </c>
      <c r="D356" s="65" t="s">
        <v>588</v>
      </c>
      <c r="E356" s="65"/>
      <c r="F356" s="34">
        <v>1</v>
      </c>
      <c r="G356" s="34" t="s">
        <v>66</v>
      </c>
      <c r="H356" s="34">
        <v>400</v>
      </c>
      <c r="I356" s="42">
        <v>0</v>
      </c>
      <c r="J356" s="43"/>
      <c r="K356" s="42">
        <f t="shared" si="40"/>
        <v>0</v>
      </c>
      <c r="L356" s="42">
        <f t="shared" si="41"/>
        <v>0</v>
      </c>
      <c r="M356" s="42">
        <f t="shared" si="42"/>
        <v>0</v>
      </c>
      <c r="N356" s="42">
        <f t="shared" si="43"/>
        <v>0</v>
      </c>
      <c r="O356" s="44"/>
    </row>
    <row r="357" spans="1:15" outlineLevel="2">
      <c r="A357" s="34">
        <v>331</v>
      </c>
      <c r="B357" s="40">
        <v>52</v>
      </c>
      <c r="C357" s="34" t="s">
        <v>546</v>
      </c>
      <c r="D357" s="65" t="s">
        <v>589</v>
      </c>
      <c r="E357" s="65"/>
      <c r="F357" s="34">
        <v>1</v>
      </c>
      <c r="G357" s="34" t="s">
        <v>66</v>
      </c>
      <c r="H357" s="34">
        <v>60</v>
      </c>
      <c r="I357" s="42">
        <v>0</v>
      </c>
      <c r="J357" s="43"/>
      <c r="K357" s="42">
        <f t="shared" si="40"/>
        <v>0</v>
      </c>
      <c r="L357" s="42">
        <f t="shared" si="41"/>
        <v>0</v>
      </c>
      <c r="M357" s="42">
        <f t="shared" si="42"/>
        <v>0</v>
      </c>
      <c r="N357" s="42">
        <f t="shared" si="43"/>
        <v>0</v>
      </c>
      <c r="O357" s="44"/>
    </row>
    <row r="358" spans="1:15" outlineLevel="2">
      <c r="A358" s="34">
        <v>332</v>
      </c>
      <c r="B358" s="40">
        <v>52</v>
      </c>
      <c r="C358" s="34" t="s">
        <v>546</v>
      </c>
      <c r="D358" s="65" t="s">
        <v>590</v>
      </c>
      <c r="E358" s="65"/>
      <c r="F358" s="34">
        <v>1</v>
      </c>
      <c r="G358" s="34" t="s">
        <v>66</v>
      </c>
      <c r="H358" s="34">
        <v>100</v>
      </c>
      <c r="I358" s="42">
        <v>0</v>
      </c>
      <c r="J358" s="43"/>
      <c r="K358" s="42">
        <f t="shared" si="40"/>
        <v>0</v>
      </c>
      <c r="L358" s="42">
        <f t="shared" si="41"/>
        <v>0</v>
      </c>
      <c r="M358" s="42">
        <f t="shared" si="42"/>
        <v>0</v>
      </c>
      <c r="N358" s="42">
        <f t="shared" si="43"/>
        <v>0</v>
      </c>
      <c r="O358" s="44"/>
    </row>
    <row r="359" spans="1:15" outlineLevel="2">
      <c r="A359" s="34">
        <v>333</v>
      </c>
      <c r="B359" s="40">
        <v>52</v>
      </c>
      <c r="C359" s="34" t="s">
        <v>546</v>
      </c>
      <c r="D359" s="65" t="s">
        <v>591</v>
      </c>
      <c r="E359" s="65" t="s">
        <v>592</v>
      </c>
      <c r="F359" s="34">
        <v>1</v>
      </c>
      <c r="G359" s="34" t="s">
        <v>66</v>
      </c>
      <c r="H359" s="34">
        <v>1200</v>
      </c>
      <c r="I359" s="42">
        <v>0</v>
      </c>
      <c r="J359" s="43"/>
      <c r="K359" s="42">
        <f t="shared" si="40"/>
        <v>0</v>
      </c>
      <c r="L359" s="42">
        <f t="shared" si="41"/>
        <v>0</v>
      </c>
      <c r="M359" s="42">
        <f t="shared" si="42"/>
        <v>0</v>
      </c>
      <c r="N359" s="42">
        <f t="shared" si="43"/>
        <v>0</v>
      </c>
      <c r="O359" s="44"/>
    </row>
    <row r="360" spans="1:15" ht="81.400000000000006" outlineLevel="2">
      <c r="A360" s="34">
        <v>334</v>
      </c>
      <c r="B360" s="40">
        <v>52</v>
      </c>
      <c r="C360" s="34" t="s">
        <v>546</v>
      </c>
      <c r="D360" s="65" t="s">
        <v>593</v>
      </c>
      <c r="E360" s="65"/>
      <c r="F360" s="34">
        <v>1</v>
      </c>
      <c r="G360" s="34" t="s">
        <v>66</v>
      </c>
      <c r="H360" s="34">
        <v>1200</v>
      </c>
      <c r="I360" s="42">
        <v>0</v>
      </c>
      <c r="J360" s="43"/>
      <c r="K360" s="42">
        <f t="shared" si="40"/>
        <v>0</v>
      </c>
      <c r="L360" s="42">
        <f t="shared" si="41"/>
        <v>0</v>
      </c>
      <c r="M360" s="42">
        <f t="shared" si="42"/>
        <v>0</v>
      </c>
      <c r="N360" s="42">
        <f t="shared" si="43"/>
        <v>0</v>
      </c>
      <c r="O360" s="44"/>
    </row>
    <row r="361" spans="1:15" outlineLevel="2">
      <c r="A361" s="34">
        <v>335</v>
      </c>
      <c r="B361" s="40">
        <v>52</v>
      </c>
      <c r="C361" s="34" t="s">
        <v>546</v>
      </c>
      <c r="D361" s="65" t="s">
        <v>594</v>
      </c>
      <c r="E361" s="65"/>
      <c r="F361" s="34">
        <v>1</v>
      </c>
      <c r="G361" s="34" t="s">
        <v>66</v>
      </c>
      <c r="H361" s="34">
        <v>10</v>
      </c>
      <c r="I361" s="42">
        <v>0</v>
      </c>
      <c r="J361" s="43"/>
      <c r="K361" s="42">
        <f t="shared" si="40"/>
        <v>0</v>
      </c>
      <c r="L361" s="42">
        <f t="shared" si="41"/>
        <v>0</v>
      </c>
      <c r="M361" s="42">
        <f t="shared" si="42"/>
        <v>0</v>
      </c>
      <c r="N361" s="42">
        <f t="shared" si="43"/>
        <v>0</v>
      </c>
      <c r="O361" s="44"/>
    </row>
    <row r="362" spans="1:15" ht="69.75" outlineLevel="2">
      <c r="A362" s="34">
        <v>336</v>
      </c>
      <c r="B362" s="40">
        <v>52</v>
      </c>
      <c r="C362" s="34" t="s">
        <v>546</v>
      </c>
      <c r="D362" s="65" t="s">
        <v>595</v>
      </c>
      <c r="E362" s="65"/>
      <c r="F362" s="34">
        <v>1</v>
      </c>
      <c r="G362" s="34" t="s">
        <v>66</v>
      </c>
      <c r="H362" s="34">
        <v>150</v>
      </c>
      <c r="I362" s="42">
        <v>0</v>
      </c>
      <c r="J362" s="43"/>
      <c r="K362" s="42">
        <f t="shared" si="40"/>
        <v>0</v>
      </c>
      <c r="L362" s="42">
        <f t="shared" si="41"/>
        <v>0</v>
      </c>
      <c r="M362" s="42">
        <f t="shared" si="42"/>
        <v>0</v>
      </c>
      <c r="N362" s="42">
        <f t="shared" si="43"/>
        <v>0</v>
      </c>
      <c r="O362" s="44"/>
    </row>
    <row r="363" spans="1:15" outlineLevel="2">
      <c r="A363" s="34">
        <v>337</v>
      </c>
      <c r="B363" s="40">
        <v>52</v>
      </c>
      <c r="C363" s="34" t="s">
        <v>546</v>
      </c>
      <c r="D363" s="65" t="s">
        <v>596</v>
      </c>
      <c r="E363" s="65"/>
      <c r="F363" s="34">
        <v>1</v>
      </c>
      <c r="G363" s="34" t="s">
        <v>66</v>
      </c>
      <c r="H363" s="34">
        <v>10</v>
      </c>
      <c r="I363" s="42">
        <v>0</v>
      </c>
      <c r="J363" s="43"/>
      <c r="K363" s="42">
        <f t="shared" si="40"/>
        <v>0</v>
      </c>
      <c r="L363" s="42">
        <f t="shared" si="41"/>
        <v>0</v>
      </c>
      <c r="M363" s="42">
        <f t="shared" si="42"/>
        <v>0</v>
      </c>
      <c r="N363" s="42">
        <f t="shared" si="43"/>
        <v>0</v>
      </c>
      <c r="O363" s="44"/>
    </row>
    <row r="364" spans="1:15" ht="104.65" outlineLevel="2">
      <c r="A364" s="34">
        <v>338</v>
      </c>
      <c r="B364" s="40">
        <v>52</v>
      </c>
      <c r="C364" s="34" t="s">
        <v>546</v>
      </c>
      <c r="D364" s="65" t="s">
        <v>597</v>
      </c>
      <c r="E364" s="65"/>
      <c r="F364" s="34">
        <v>1</v>
      </c>
      <c r="G364" s="34" t="s">
        <v>66</v>
      </c>
      <c r="H364" s="34">
        <v>50</v>
      </c>
      <c r="I364" s="42">
        <v>0</v>
      </c>
      <c r="J364" s="43"/>
      <c r="K364" s="42">
        <f t="shared" si="40"/>
        <v>0</v>
      </c>
      <c r="L364" s="42">
        <f t="shared" si="41"/>
        <v>0</v>
      </c>
      <c r="M364" s="42">
        <f t="shared" si="42"/>
        <v>0</v>
      </c>
      <c r="N364" s="42">
        <f t="shared" si="43"/>
        <v>0</v>
      </c>
      <c r="O364" s="44"/>
    </row>
    <row r="365" spans="1:15" ht="23.25" outlineLevel="2">
      <c r="A365" s="34">
        <v>339</v>
      </c>
      <c r="B365" s="40">
        <v>52</v>
      </c>
      <c r="C365" s="34" t="s">
        <v>546</v>
      </c>
      <c r="D365" s="65" t="s">
        <v>598</v>
      </c>
      <c r="E365" s="65"/>
      <c r="F365" s="34">
        <v>1</v>
      </c>
      <c r="G365" s="34" t="s">
        <v>66</v>
      </c>
      <c r="H365" s="34">
        <v>6000</v>
      </c>
      <c r="I365" s="42">
        <v>0</v>
      </c>
      <c r="J365" s="43"/>
      <c r="K365" s="42">
        <f t="shared" si="40"/>
        <v>0</v>
      </c>
      <c r="L365" s="42">
        <f t="shared" si="41"/>
        <v>0</v>
      </c>
      <c r="M365" s="42">
        <f t="shared" si="42"/>
        <v>0</v>
      </c>
      <c r="N365" s="42">
        <f t="shared" si="43"/>
        <v>0</v>
      </c>
      <c r="O365" s="44"/>
    </row>
    <row r="366" spans="1:15" outlineLevel="2">
      <c r="A366" s="34">
        <v>340</v>
      </c>
      <c r="B366" s="40">
        <v>52</v>
      </c>
      <c r="C366" s="34" t="s">
        <v>546</v>
      </c>
      <c r="D366" s="65" t="s">
        <v>599</v>
      </c>
      <c r="E366" s="65"/>
      <c r="F366" s="34">
        <v>1</v>
      </c>
      <c r="G366" s="34" t="s">
        <v>66</v>
      </c>
      <c r="H366" s="34">
        <v>100</v>
      </c>
      <c r="I366" s="42">
        <v>0</v>
      </c>
      <c r="J366" s="43"/>
      <c r="K366" s="42">
        <f t="shared" si="40"/>
        <v>0</v>
      </c>
      <c r="L366" s="42">
        <f t="shared" si="41"/>
        <v>0</v>
      </c>
      <c r="M366" s="42">
        <f t="shared" si="42"/>
        <v>0</v>
      </c>
      <c r="N366" s="42">
        <f t="shared" si="43"/>
        <v>0</v>
      </c>
      <c r="O366" s="44"/>
    </row>
    <row r="367" spans="1:15" ht="104.65" outlineLevel="2">
      <c r="A367" s="34">
        <v>341</v>
      </c>
      <c r="B367" s="40">
        <v>52</v>
      </c>
      <c r="C367" s="34" t="s">
        <v>546</v>
      </c>
      <c r="D367" s="65" t="s">
        <v>600</v>
      </c>
      <c r="E367" s="65"/>
      <c r="F367" s="34">
        <v>1</v>
      </c>
      <c r="G367" s="34" t="s">
        <v>66</v>
      </c>
      <c r="H367" s="34">
        <v>1000</v>
      </c>
      <c r="I367" s="42">
        <v>0</v>
      </c>
      <c r="J367" s="43"/>
      <c r="K367" s="42">
        <f t="shared" si="40"/>
        <v>0</v>
      </c>
      <c r="L367" s="42">
        <f t="shared" si="41"/>
        <v>0</v>
      </c>
      <c r="M367" s="42">
        <f t="shared" si="42"/>
        <v>0</v>
      </c>
      <c r="N367" s="42">
        <f t="shared" si="43"/>
        <v>0</v>
      </c>
      <c r="O367" s="44"/>
    </row>
    <row r="368" spans="1:15" ht="23.25" outlineLevel="2">
      <c r="A368" s="34">
        <v>342</v>
      </c>
      <c r="B368" s="40">
        <v>52</v>
      </c>
      <c r="C368" s="34" t="s">
        <v>546</v>
      </c>
      <c r="D368" s="65" t="s">
        <v>601</v>
      </c>
      <c r="E368" s="65"/>
      <c r="F368" s="34">
        <v>1</v>
      </c>
      <c r="G368" s="34" t="s">
        <v>66</v>
      </c>
      <c r="H368" s="34">
        <v>300</v>
      </c>
      <c r="I368" s="42">
        <v>0</v>
      </c>
      <c r="J368" s="43"/>
      <c r="K368" s="42">
        <f t="shared" si="40"/>
        <v>0</v>
      </c>
      <c r="L368" s="42">
        <f t="shared" si="41"/>
        <v>0</v>
      </c>
      <c r="M368" s="42">
        <f t="shared" si="42"/>
        <v>0</v>
      </c>
      <c r="N368" s="42">
        <f t="shared" si="43"/>
        <v>0</v>
      </c>
      <c r="O368" s="44"/>
    </row>
    <row r="369" spans="1:15" outlineLevel="2">
      <c r="A369" s="34">
        <v>343</v>
      </c>
      <c r="B369" s="40">
        <v>52</v>
      </c>
      <c r="C369" s="34" t="s">
        <v>546</v>
      </c>
      <c r="D369" s="65" t="s">
        <v>602</v>
      </c>
      <c r="E369" s="65"/>
      <c r="F369" s="34">
        <v>1</v>
      </c>
      <c r="G369" s="34" t="s">
        <v>66</v>
      </c>
      <c r="H369" s="34">
        <v>30</v>
      </c>
      <c r="I369" s="42">
        <v>0</v>
      </c>
      <c r="J369" s="43"/>
      <c r="K369" s="42">
        <f t="shared" si="40"/>
        <v>0</v>
      </c>
      <c r="L369" s="42">
        <f t="shared" si="41"/>
        <v>0</v>
      </c>
      <c r="M369" s="42">
        <f t="shared" si="42"/>
        <v>0</v>
      </c>
      <c r="N369" s="42">
        <f t="shared" si="43"/>
        <v>0</v>
      </c>
      <c r="O369" s="44"/>
    </row>
    <row r="370" spans="1:15" ht="34.9" outlineLevel="2">
      <c r="A370" s="34">
        <v>344</v>
      </c>
      <c r="B370" s="40">
        <v>52</v>
      </c>
      <c r="C370" s="34" t="s">
        <v>546</v>
      </c>
      <c r="D370" s="65" t="s">
        <v>603</v>
      </c>
      <c r="E370" s="65"/>
      <c r="F370" s="34">
        <v>1</v>
      </c>
      <c r="G370" s="34" t="s">
        <v>66</v>
      </c>
      <c r="H370" s="34">
        <v>3</v>
      </c>
      <c r="I370" s="42">
        <v>0</v>
      </c>
      <c r="J370" s="43"/>
      <c r="K370" s="42">
        <f t="shared" si="40"/>
        <v>0</v>
      </c>
      <c r="L370" s="42">
        <f t="shared" si="41"/>
        <v>0</v>
      </c>
      <c r="M370" s="42">
        <f t="shared" si="42"/>
        <v>0</v>
      </c>
      <c r="N370" s="42">
        <f t="shared" si="43"/>
        <v>0</v>
      </c>
      <c r="O370" s="44"/>
    </row>
    <row r="371" spans="1:15" ht="34.9" outlineLevel="2">
      <c r="A371" s="34">
        <v>345</v>
      </c>
      <c r="B371" s="40">
        <v>52</v>
      </c>
      <c r="C371" s="34" t="s">
        <v>546</v>
      </c>
      <c r="D371" s="65" t="s">
        <v>604</v>
      </c>
      <c r="E371" s="65"/>
      <c r="F371" s="34">
        <v>1</v>
      </c>
      <c r="G371" s="34" t="s">
        <v>66</v>
      </c>
      <c r="H371" s="34">
        <v>5</v>
      </c>
      <c r="I371" s="42">
        <v>0</v>
      </c>
      <c r="J371" s="43"/>
      <c r="K371" s="42">
        <f t="shared" si="40"/>
        <v>0</v>
      </c>
      <c r="L371" s="42">
        <f t="shared" si="41"/>
        <v>0</v>
      </c>
      <c r="M371" s="42">
        <f t="shared" si="42"/>
        <v>0</v>
      </c>
      <c r="N371" s="42">
        <f t="shared" si="43"/>
        <v>0</v>
      </c>
      <c r="O371" s="44"/>
    </row>
    <row r="372" spans="1:15" outlineLevel="2">
      <c r="A372" s="34">
        <v>346</v>
      </c>
      <c r="B372" s="40">
        <v>52</v>
      </c>
      <c r="C372" s="34" t="s">
        <v>546</v>
      </c>
      <c r="D372" s="65" t="s">
        <v>605</v>
      </c>
      <c r="E372" s="65"/>
      <c r="F372" s="34">
        <v>1</v>
      </c>
      <c r="G372" s="34" t="s">
        <v>66</v>
      </c>
      <c r="H372" s="34">
        <v>30</v>
      </c>
      <c r="I372" s="42">
        <v>0</v>
      </c>
      <c r="J372" s="43"/>
      <c r="K372" s="42">
        <f t="shared" si="40"/>
        <v>0</v>
      </c>
      <c r="L372" s="42">
        <f t="shared" si="41"/>
        <v>0</v>
      </c>
      <c r="M372" s="42">
        <f t="shared" si="42"/>
        <v>0</v>
      </c>
      <c r="N372" s="42">
        <f t="shared" si="43"/>
        <v>0</v>
      </c>
      <c r="O372" s="44"/>
    </row>
    <row r="373" spans="1:15" ht="34.9" outlineLevel="2">
      <c r="A373" s="34">
        <v>347</v>
      </c>
      <c r="B373" s="40">
        <v>52</v>
      </c>
      <c r="C373" s="34" t="s">
        <v>546</v>
      </c>
      <c r="D373" s="65" t="s">
        <v>606</v>
      </c>
      <c r="E373" s="65"/>
      <c r="F373" s="34">
        <v>1</v>
      </c>
      <c r="G373" s="34" t="s">
        <v>66</v>
      </c>
      <c r="H373" s="34">
        <v>200</v>
      </c>
      <c r="I373" s="42">
        <v>0</v>
      </c>
      <c r="J373" s="43"/>
      <c r="K373" s="42">
        <f t="shared" si="40"/>
        <v>0</v>
      </c>
      <c r="L373" s="42">
        <f t="shared" si="41"/>
        <v>0</v>
      </c>
      <c r="M373" s="42">
        <f t="shared" si="42"/>
        <v>0</v>
      </c>
      <c r="N373" s="42">
        <f t="shared" si="43"/>
        <v>0</v>
      </c>
      <c r="O373" s="44"/>
    </row>
    <row r="374" spans="1:15" s="35" customFormat="1" ht="21.75" customHeight="1" outlineLevel="1">
      <c r="A374" s="40"/>
      <c r="B374" s="40" t="s">
        <v>717</v>
      </c>
      <c r="C374" s="40"/>
      <c r="D374" s="67"/>
      <c r="E374" s="67"/>
      <c r="F374" s="40"/>
      <c r="G374" s="40"/>
      <c r="H374" s="40"/>
      <c r="I374" s="48"/>
      <c r="J374" s="49"/>
      <c r="K374" s="48"/>
      <c r="L374" s="48">
        <f>SUBTOTAL(9,L318:L373)</f>
        <v>0</v>
      </c>
      <c r="M374" s="48">
        <f>SUBTOTAL(9,M318:M373)</f>
        <v>0</v>
      </c>
      <c r="N374" s="48">
        <f>SUBTOTAL(9,N318:N373)</f>
        <v>0</v>
      </c>
      <c r="O374" s="46"/>
    </row>
    <row r="375" spans="1:15" outlineLevel="2">
      <c r="A375" s="34">
        <v>348</v>
      </c>
      <c r="B375" s="40">
        <v>53</v>
      </c>
      <c r="C375" s="34" t="s">
        <v>607</v>
      </c>
      <c r="D375" s="65" t="s">
        <v>608</v>
      </c>
      <c r="E375" s="65"/>
      <c r="F375" s="34">
        <v>1</v>
      </c>
      <c r="G375" s="34" t="s">
        <v>66</v>
      </c>
      <c r="H375" s="34">
        <v>200</v>
      </c>
      <c r="I375" s="42">
        <v>0</v>
      </c>
      <c r="J375" s="43"/>
      <c r="K375" s="42">
        <f t="shared" si="40"/>
        <v>0</v>
      </c>
      <c r="L375" s="42">
        <f t="shared" si="41"/>
        <v>0</v>
      </c>
      <c r="M375" s="42">
        <f t="shared" si="42"/>
        <v>0</v>
      </c>
      <c r="N375" s="42">
        <f t="shared" si="43"/>
        <v>0</v>
      </c>
      <c r="O375" s="44"/>
    </row>
    <row r="376" spans="1:15" outlineLevel="2">
      <c r="A376" s="34">
        <v>349</v>
      </c>
      <c r="B376" s="40">
        <v>53</v>
      </c>
      <c r="C376" s="34" t="s">
        <v>607</v>
      </c>
      <c r="D376" s="65" t="s">
        <v>609</v>
      </c>
      <c r="E376" s="65" t="s">
        <v>610</v>
      </c>
      <c r="F376" s="34">
        <v>1</v>
      </c>
      <c r="G376" s="34" t="s">
        <v>66</v>
      </c>
      <c r="H376" s="34">
        <v>100</v>
      </c>
      <c r="I376" s="42">
        <v>0</v>
      </c>
      <c r="J376" s="43"/>
      <c r="K376" s="42">
        <f t="shared" si="40"/>
        <v>0</v>
      </c>
      <c r="L376" s="42">
        <f t="shared" si="41"/>
        <v>0</v>
      </c>
      <c r="M376" s="42">
        <f t="shared" si="42"/>
        <v>0</v>
      </c>
      <c r="N376" s="42">
        <f t="shared" si="43"/>
        <v>0</v>
      </c>
      <c r="O376" s="44"/>
    </row>
    <row r="377" spans="1:15" outlineLevel="2">
      <c r="A377" s="34">
        <v>350</v>
      </c>
      <c r="B377" s="40">
        <v>53</v>
      </c>
      <c r="C377" s="34" t="s">
        <v>607</v>
      </c>
      <c r="D377" s="65" t="s">
        <v>611</v>
      </c>
      <c r="E377" s="65"/>
      <c r="F377" s="34">
        <v>1</v>
      </c>
      <c r="G377" s="34" t="s">
        <v>66</v>
      </c>
      <c r="H377" s="34">
        <v>200</v>
      </c>
      <c r="I377" s="42">
        <v>0</v>
      </c>
      <c r="J377" s="43"/>
      <c r="K377" s="42">
        <f t="shared" si="40"/>
        <v>0</v>
      </c>
      <c r="L377" s="42">
        <f t="shared" si="41"/>
        <v>0</v>
      </c>
      <c r="M377" s="42">
        <f t="shared" si="42"/>
        <v>0</v>
      </c>
      <c r="N377" s="42">
        <f t="shared" si="43"/>
        <v>0</v>
      </c>
      <c r="O377" s="44"/>
    </row>
    <row r="378" spans="1:15" ht="23.25" outlineLevel="2">
      <c r="A378" s="34">
        <v>351</v>
      </c>
      <c r="B378" s="40">
        <v>53</v>
      </c>
      <c r="C378" s="34" t="s">
        <v>607</v>
      </c>
      <c r="D378" s="65" t="s">
        <v>612</v>
      </c>
      <c r="E378" s="65"/>
      <c r="F378" s="34" t="s">
        <v>613</v>
      </c>
      <c r="G378" s="34" t="s">
        <v>127</v>
      </c>
      <c r="H378" s="34">
        <v>15</v>
      </c>
      <c r="I378" s="42">
        <v>0</v>
      </c>
      <c r="J378" s="43"/>
      <c r="K378" s="42">
        <f t="shared" si="40"/>
        <v>0</v>
      </c>
      <c r="L378" s="42">
        <f t="shared" si="41"/>
        <v>0</v>
      </c>
      <c r="M378" s="42">
        <f t="shared" si="42"/>
        <v>0</v>
      </c>
      <c r="N378" s="42">
        <f t="shared" si="43"/>
        <v>0</v>
      </c>
      <c r="O378" s="44"/>
    </row>
    <row r="379" spans="1:15" ht="196.5" customHeight="1" outlineLevel="2">
      <c r="A379" s="34">
        <v>352</v>
      </c>
      <c r="B379" s="40">
        <v>53</v>
      </c>
      <c r="C379" s="34" t="s">
        <v>607</v>
      </c>
      <c r="D379" s="65" t="s">
        <v>614</v>
      </c>
      <c r="E379" s="65" t="s">
        <v>615</v>
      </c>
      <c r="F379" s="34" t="s">
        <v>172</v>
      </c>
      <c r="G379" s="34" t="s">
        <v>127</v>
      </c>
      <c r="H379" s="34">
        <v>20</v>
      </c>
      <c r="I379" s="42">
        <v>0</v>
      </c>
      <c r="J379" s="43"/>
      <c r="K379" s="42">
        <f t="shared" si="40"/>
        <v>0</v>
      </c>
      <c r="L379" s="42">
        <f t="shared" si="41"/>
        <v>0</v>
      </c>
      <c r="M379" s="42">
        <f t="shared" si="42"/>
        <v>0</v>
      </c>
      <c r="N379" s="42">
        <f t="shared" si="43"/>
        <v>0</v>
      </c>
      <c r="O379" s="44"/>
    </row>
    <row r="380" spans="1:15" ht="46.5" outlineLevel="2">
      <c r="A380" s="34">
        <v>353</v>
      </c>
      <c r="B380" s="40">
        <v>53</v>
      </c>
      <c r="C380" s="34" t="s">
        <v>607</v>
      </c>
      <c r="D380" s="65" t="s">
        <v>616</v>
      </c>
      <c r="E380" s="65" t="s">
        <v>617</v>
      </c>
      <c r="F380" s="34" t="s">
        <v>618</v>
      </c>
      <c r="G380" s="34" t="s">
        <v>127</v>
      </c>
      <c r="H380" s="34">
        <v>150</v>
      </c>
      <c r="I380" s="42">
        <v>0</v>
      </c>
      <c r="J380" s="43"/>
      <c r="K380" s="42">
        <f t="shared" si="40"/>
        <v>0</v>
      </c>
      <c r="L380" s="42">
        <f t="shared" si="41"/>
        <v>0</v>
      </c>
      <c r="M380" s="42">
        <f t="shared" si="42"/>
        <v>0</v>
      </c>
      <c r="N380" s="42">
        <f t="shared" si="43"/>
        <v>0</v>
      </c>
      <c r="O380" s="44"/>
    </row>
    <row r="381" spans="1:15" s="35" customFormat="1" ht="21.75" customHeight="1" outlineLevel="1">
      <c r="A381" s="40"/>
      <c r="B381" s="40" t="s">
        <v>718</v>
      </c>
      <c r="C381" s="40"/>
      <c r="D381" s="67"/>
      <c r="E381" s="67"/>
      <c r="F381" s="40"/>
      <c r="G381" s="40"/>
      <c r="H381" s="40"/>
      <c r="I381" s="48"/>
      <c r="J381" s="49"/>
      <c r="K381" s="48"/>
      <c r="L381" s="48">
        <f>SUBTOTAL(9,L375:L380)</f>
        <v>0</v>
      </c>
      <c r="M381" s="48">
        <f>SUBTOTAL(9,M375:M380)</f>
        <v>0</v>
      </c>
      <c r="N381" s="48">
        <f>SUBTOTAL(9,N375:N380)</f>
        <v>0</v>
      </c>
      <c r="O381" s="46"/>
    </row>
    <row r="382" spans="1:15" ht="46.5" outlineLevel="2">
      <c r="A382" s="34">
        <v>354</v>
      </c>
      <c r="B382" s="40">
        <v>54</v>
      </c>
      <c r="C382" s="34" t="s">
        <v>619</v>
      </c>
      <c r="D382" s="65" t="s">
        <v>620</v>
      </c>
      <c r="E382" s="65" t="s">
        <v>621</v>
      </c>
      <c r="F382" s="34">
        <v>1</v>
      </c>
      <c r="G382" s="34" t="s">
        <v>66</v>
      </c>
      <c r="H382" s="34">
        <v>20</v>
      </c>
      <c r="I382" s="42">
        <v>0</v>
      </c>
      <c r="J382" s="43"/>
      <c r="K382" s="42">
        <f t="shared" si="40"/>
        <v>0</v>
      </c>
      <c r="L382" s="42">
        <f t="shared" si="41"/>
        <v>0</v>
      </c>
      <c r="M382" s="42">
        <f t="shared" si="42"/>
        <v>0</v>
      </c>
      <c r="N382" s="42">
        <f t="shared" si="43"/>
        <v>0</v>
      </c>
      <c r="O382" s="44"/>
    </row>
    <row r="383" spans="1:15" ht="127.9" outlineLevel="2">
      <c r="A383" s="34">
        <v>355</v>
      </c>
      <c r="B383" s="40">
        <v>54</v>
      </c>
      <c r="C383" s="34" t="s">
        <v>619</v>
      </c>
      <c r="D383" s="65" t="s">
        <v>622</v>
      </c>
      <c r="E383" s="65" t="s">
        <v>623</v>
      </c>
      <c r="F383" s="34">
        <v>1</v>
      </c>
      <c r="G383" s="34" t="s">
        <v>66</v>
      </c>
      <c r="H383" s="34">
        <v>20</v>
      </c>
      <c r="I383" s="42">
        <v>0</v>
      </c>
      <c r="J383" s="43"/>
      <c r="K383" s="42">
        <f t="shared" si="40"/>
        <v>0</v>
      </c>
      <c r="L383" s="42">
        <f t="shared" si="41"/>
        <v>0</v>
      </c>
      <c r="M383" s="42">
        <f t="shared" si="42"/>
        <v>0</v>
      </c>
      <c r="N383" s="42">
        <f t="shared" si="43"/>
        <v>0</v>
      </c>
      <c r="O383" s="44"/>
    </row>
    <row r="384" spans="1:15" ht="93" outlineLevel="2">
      <c r="A384" s="34">
        <v>356</v>
      </c>
      <c r="B384" s="40">
        <v>54</v>
      </c>
      <c r="C384" s="34" t="s">
        <v>619</v>
      </c>
      <c r="D384" s="65" t="s">
        <v>624</v>
      </c>
      <c r="E384" s="65" t="s">
        <v>625</v>
      </c>
      <c r="F384" s="34" t="s">
        <v>626</v>
      </c>
      <c r="G384" s="34" t="s">
        <v>127</v>
      </c>
      <c r="H384" s="34">
        <v>12</v>
      </c>
      <c r="I384" s="42">
        <v>0</v>
      </c>
      <c r="J384" s="43"/>
      <c r="K384" s="42">
        <f t="shared" si="40"/>
        <v>0</v>
      </c>
      <c r="L384" s="42">
        <f t="shared" si="41"/>
        <v>0</v>
      </c>
      <c r="M384" s="42">
        <f t="shared" si="42"/>
        <v>0</v>
      </c>
      <c r="N384" s="42">
        <f t="shared" si="43"/>
        <v>0</v>
      </c>
      <c r="O384" s="44"/>
    </row>
    <row r="385" spans="1:15" ht="180.4" customHeight="1" outlineLevel="2">
      <c r="A385" s="34">
        <v>357</v>
      </c>
      <c r="B385" s="40">
        <v>54</v>
      </c>
      <c r="C385" s="34" t="s">
        <v>619</v>
      </c>
      <c r="D385" s="65" t="s">
        <v>627</v>
      </c>
      <c r="E385" s="65" t="s">
        <v>628</v>
      </c>
      <c r="F385" s="34" t="s">
        <v>158</v>
      </c>
      <c r="G385" s="34" t="s">
        <v>127</v>
      </c>
      <c r="H385" s="34">
        <v>500</v>
      </c>
      <c r="I385" s="42">
        <v>0</v>
      </c>
      <c r="J385" s="43"/>
      <c r="K385" s="42">
        <f t="shared" si="40"/>
        <v>0</v>
      </c>
      <c r="L385" s="42">
        <f t="shared" si="41"/>
        <v>0</v>
      </c>
      <c r="M385" s="42">
        <f t="shared" si="42"/>
        <v>0</v>
      </c>
      <c r="N385" s="42">
        <f t="shared" si="43"/>
        <v>0</v>
      </c>
      <c r="O385" s="44"/>
    </row>
    <row r="386" spans="1:15" s="35" customFormat="1" ht="21.75" customHeight="1" outlineLevel="1">
      <c r="A386" s="40"/>
      <c r="B386" s="40" t="s">
        <v>719</v>
      </c>
      <c r="C386" s="40"/>
      <c r="D386" s="67"/>
      <c r="E386" s="67"/>
      <c r="F386" s="40"/>
      <c r="G386" s="40"/>
      <c r="H386" s="40"/>
      <c r="I386" s="48"/>
      <c r="J386" s="49"/>
      <c r="K386" s="48"/>
      <c r="L386" s="48">
        <f>SUBTOTAL(9,L382:L385)</f>
        <v>0</v>
      </c>
      <c r="M386" s="48">
        <f>SUBTOTAL(9,M382:M385)</f>
        <v>0</v>
      </c>
      <c r="N386" s="48">
        <f>SUBTOTAL(9,N382:N385)</f>
        <v>0</v>
      </c>
      <c r="O386" s="46"/>
    </row>
    <row r="387" spans="1:15" ht="34.9" outlineLevel="2">
      <c r="A387" s="34">
        <v>358</v>
      </c>
      <c r="B387" s="40">
        <v>55</v>
      </c>
      <c r="C387" s="34" t="s">
        <v>629</v>
      </c>
      <c r="D387" s="65" t="s">
        <v>630</v>
      </c>
      <c r="E387" s="65"/>
      <c r="F387" s="34">
        <v>1</v>
      </c>
      <c r="G387" s="34" t="s">
        <v>66</v>
      </c>
      <c r="H387" s="34">
        <v>200</v>
      </c>
      <c r="I387" s="42">
        <v>0</v>
      </c>
      <c r="J387" s="43"/>
      <c r="K387" s="42">
        <f t="shared" si="40"/>
        <v>0</v>
      </c>
      <c r="L387" s="42">
        <f t="shared" si="41"/>
        <v>0</v>
      </c>
      <c r="M387" s="42">
        <f t="shared" si="42"/>
        <v>0</v>
      </c>
      <c r="N387" s="42">
        <f t="shared" si="43"/>
        <v>0</v>
      </c>
      <c r="O387" s="44"/>
    </row>
    <row r="388" spans="1:15" s="35" customFormat="1" ht="21.75" customHeight="1" outlineLevel="1">
      <c r="A388" s="40"/>
      <c r="B388" s="40" t="s">
        <v>724</v>
      </c>
      <c r="C388" s="40"/>
      <c r="D388" s="67"/>
      <c r="E388" s="67"/>
      <c r="F388" s="40"/>
      <c r="G388" s="40"/>
      <c r="H388" s="40"/>
      <c r="I388" s="48"/>
      <c r="J388" s="49"/>
      <c r="K388" s="48"/>
      <c r="L388" s="48">
        <f>SUBTOTAL(9,L387:L387)</f>
        <v>0</v>
      </c>
      <c r="M388" s="48">
        <f>SUBTOTAL(9,M387:M387)</f>
        <v>0</v>
      </c>
      <c r="N388" s="48">
        <f>SUBTOTAL(9,N387:N387)</f>
        <v>0</v>
      </c>
      <c r="O388" s="46"/>
    </row>
    <row r="389" spans="1:15" ht="23.25" outlineLevel="2">
      <c r="A389" s="34">
        <v>359</v>
      </c>
      <c r="B389" s="40">
        <v>56</v>
      </c>
      <c r="C389" s="34" t="s">
        <v>631</v>
      </c>
      <c r="D389" s="65" t="s">
        <v>632</v>
      </c>
      <c r="E389" s="65" t="s">
        <v>633</v>
      </c>
      <c r="F389" s="34">
        <v>1</v>
      </c>
      <c r="G389" s="34" t="s">
        <v>66</v>
      </c>
      <c r="H389" s="34">
        <v>1000</v>
      </c>
      <c r="I389" s="42">
        <v>0</v>
      </c>
      <c r="J389" s="43"/>
      <c r="K389" s="42">
        <f t="shared" si="40"/>
        <v>0</v>
      </c>
      <c r="L389" s="42">
        <f t="shared" si="41"/>
        <v>0</v>
      </c>
      <c r="M389" s="42">
        <f t="shared" si="42"/>
        <v>0</v>
      </c>
      <c r="N389" s="42">
        <f t="shared" si="43"/>
        <v>0</v>
      </c>
      <c r="O389" s="44"/>
    </row>
    <row r="390" spans="1:15" ht="34.9" outlineLevel="2">
      <c r="A390" s="34">
        <v>360</v>
      </c>
      <c r="B390" s="40">
        <v>56</v>
      </c>
      <c r="C390" s="34" t="s">
        <v>631</v>
      </c>
      <c r="D390" s="65" t="s">
        <v>634</v>
      </c>
      <c r="E390" s="65" t="s">
        <v>635</v>
      </c>
      <c r="F390" s="34">
        <v>1</v>
      </c>
      <c r="G390" s="34" t="s">
        <v>66</v>
      </c>
      <c r="H390" s="34">
        <v>1000</v>
      </c>
      <c r="I390" s="42">
        <v>0</v>
      </c>
      <c r="J390" s="43"/>
      <c r="K390" s="42">
        <f t="shared" si="40"/>
        <v>0</v>
      </c>
      <c r="L390" s="42">
        <f t="shared" si="41"/>
        <v>0</v>
      </c>
      <c r="M390" s="42">
        <f t="shared" si="42"/>
        <v>0</v>
      </c>
      <c r="N390" s="42">
        <f t="shared" si="43"/>
        <v>0</v>
      </c>
      <c r="O390" s="44"/>
    </row>
    <row r="391" spans="1:15" s="35" customFormat="1" ht="21.75" customHeight="1" outlineLevel="1">
      <c r="A391" s="40"/>
      <c r="B391" s="40" t="s">
        <v>720</v>
      </c>
      <c r="C391" s="40"/>
      <c r="D391" s="67"/>
      <c r="E391" s="67"/>
      <c r="F391" s="40"/>
      <c r="G391" s="40"/>
      <c r="H391" s="40"/>
      <c r="I391" s="48"/>
      <c r="J391" s="49"/>
      <c r="K391" s="48"/>
      <c r="L391" s="48">
        <f>SUBTOTAL(9,L389:L390)</f>
        <v>0</v>
      </c>
      <c r="M391" s="48">
        <f>SUBTOTAL(9,M389:M390)</f>
        <v>0</v>
      </c>
      <c r="N391" s="48">
        <f>SUBTOTAL(9,N389:N390)</f>
        <v>0</v>
      </c>
      <c r="O391" s="46"/>
    </row>
    <row r="392" spans="1:15" ht="186" outlineLevel="2">
      <c r="A392" s="34">
        <v>361</v>
      </c>
      <c r="B392" s="40">
        <v>57</v>
      </c>
      <c r="C392" s="34" t="s">
        <v>636</v>
      </c>
      <c r="D392" s="65" t="s">
        <v>637</v>
      </c>
      <c r="E392" s="65"/>
      <c r="F392" s="34">
        <v>1</v>
      </c>
      <c r="G392" s="34" t="s">
        <v>127</v>
      </c>
      <c r="H392" s="34">
        <v>30</v>
      </c>
      <c r="I392" s="42">
        <v>0</v>
      </c>
      <c r="J392" s="43"/>
      <c r="K392" s="42">
        <f t="shared" si="40"/>
        <v>0</v>
      </c>
      <c r="L392" s="42">
        <f t="shared" si="41"/>
        <v>0</v>
      </c>
      <c r="M392" s="42">
        <f t="shared" si="42"/>
        <v>0</v>
      </c>
      <c r="N392" s="42">
        <f t="shared" si="43"/>
        <v>0</v>
      </c>
      <c r="O392" s="44"/>
    </row>
    <row r="393" spans="1:15" ht="180.4" customHeight="1" outlineLevel="2">
      <c r="A393" s="34">
        <v>362</v>
      </c>
      <c r="B393" s="40">
        <v>57</v>
      </c>
      <c r="C393" s="34" t="s">
        <v>636</v>
      </c>
      <c r="D393" s="65" t="s">
        <v>747</v>
      </c>
      <c r="E393" s="65"/>
      <c r="F393" s="34">
        <v>1</v>
      </c>
      <c r="G393" s="34" t="s">
        <v>66</v>
      </c>
      <c r="H393" s="34">
        <v>100</v>
      </c>
      <c r="I393" s="42">
        <v>0</v>
      </c>
      <c r="J393" s="43"/>
      <c r="K393" s="42">
        <f t="shared" si="40"/>
        <v>0</v>
      </c>
      <c r="L393" s="42">
        <f t="shared" si="41"/>
        <v>0</v>
      </c>
      <c r="M393" s="42">
        <f t="shared" si="42"/>
        <v>0</v>
      </c>
      <c r="N393" s="42">
        <f t="shared" si="43"/>
        <v>0</v>
      </c>
      <c r="O393" s="44"/>
    </row>
    <row r="394" spans="1:15" ht="93" outlineLevel="2">
      <c r="A394" s="34">
        <v>363</v>
      </c>
      <c r="B394" s="40">
        <v>57</v>
      </c>
      <c r="C394" s="34" t="s">
        <v>636</v>
      </c>
      <c r="D394" s="65" t="s">
        <v>638</v>
      </c>
      <c r="E394" s="65"/>
      <c r="F394" s="34">
        <v>1</v>
      </c>
      <c r="G394" s="34" t="s">
        <v>127</v>
      </c>
      <c r="H394" s="34">
        <v>30</v>
      </c>
      <c r="I394" s="42">
        <v>0</v>
      </c>
      <c r="J394" s="43"/>
      <c r="K394" s="42">
        <f t="shared" si="40"/>
        <v>0</v>
      </c>
      <c r="L394" s="42">
        <f t="shared" si="41"/>
        <v>0</v>
      </c>
      <c r="M394" s="42">
        <f t="shared" si="42"/>
        <v>0</v>
      </c>
      <c r="N394" s="42">
        <f t="shared" si="43"/>
        <v>0</v>
      </c>
      <c r="O394" s="44"/>
    </row>
    <row r="395" spans="1:15" ht="144.75" customHeight="1" outlineLevel="2">
      <c r="A395" s="34">
        <v>364</v>
      </c>
      <c r="B395" s="40">
        <v>57</v>
      </c>
      <c r="C395" s="34" t="s">
        <v>636</v>
      </c>
      <c r="D395" s="65" t="s">
        <v>734</v>
      </c>
      <c r="E395" s="65"/>
      <c r="F395" s="34">
        <v>1</v>
      </c>
      <c r="G395" s="34" t="s">
        <v>66</v>
      </c>
      <c r="H395" s="34">
        <v>100</v>
      </c>
      <c r="I395" s="42">
        <v>0</v>
      </c>
      <c r="J395" s="43"/>
      <c r="K395" s="42">
        <f t="shared" si="40"/>
        <v>0</v>
      </c>
      <c r="L395" s="42">
        <f t="shared" si="41"/>
        <v>0</v>
      </c>
      <c r="M395" s="42">
        <f t="shared" si="42"/>
        <v>0</v>
      </c>
      <c r="N395" s="42">
        <f t="shared" si="43"/>
        <v>0</v>
      </c>
      <c r="O395" s="44"/>
    </row>
    <row r="396" spans="1:15" s="35" customFormat="1" ht="21.75" customHeight="1" outlineLevel="1">
      <c r="A396" s="40"/>
      <c r="B396" s="40" t="s">
        <v>721</v>
      </c>
      <c r="C396" s="40"/>
      <c r="D396" s="67"/>
      <c r="E396" s="67"/>
      <c r="F396" s="40"/>
      <c r="G396" s="40"/>
      <c r="H396" s="40"/>
      <c r="I396" s="48"/>
      <c r="J396" s="49"/>
      <c r="K396" s="48"/>
      <c r="L396" s="48">
        <f>SUBTOTAL(9,L392:L395)</f>
        <v>0</v>
      </c>
      <c r="M396" s="48">
        <f>SUBTOTAL(9,M392:M395)</f>
        <v>0</v>
      </c>
      <c r="N396" s="48">
        <f>SUBTOTAL(9,N392:N395)</f>
        <v>0</v>
      </c>
      <c r="O396" s="46"/>
    </row>
    <row r="397" spans="1:15" ht="296.25" customHeight="1" outlineLevel="2">
      <c r="A397" s="34">
        <v>365</v>
      </c>
      <c r="B397" s="40">
        <v>58</v>
      </c>
      <c r="C397" s="34" t="s">
        <v>639</v>
      </c>
      <c r="D397" s="65" t="s">
        <v>640</v>
      </c>
      <c r="E397" s="65" t="s">
        <v>641</v>
      </c>
      <c r="F397" s="34">
        <v>1</v>
      </c>
      <c r="G397" s="34" t="s">
        <v>66</v>
      </c>
      <c r="H397" s="34">
        <v>150</v>
      </c>
      <c r="I397" s="42">
        <v>0</v>
      </c>
      <c r="J397" s="43"/>
      <c r="K397" s="42">
        <f t="shared" si="40"/>
        <v>0</v>
      </c>
      <c r="L397" s="42">
        <f t="shared" si="41"/>
        <v>0</v>
      </c>
      <c r="M397" s="42">
        <f t="shared" si="42"/>
        <v>0</v>
      </c>
      <c r="N397" s="42">
        <f t="shared" si="43"/>
        <v>0</v>
      </c>
      <c r="O397" s="44"/>
    </row>
    <row r="398" spans="1:15" ht="124.5" customHeight="1" outlineLevel="2">
      <c r="A398" s="34">
        <v>366</v>
      </c>
      <c r="B398" s="40">
        <v>58</v>
      </c>
      <c r="C398" s="34" t="s">
        <v>639</v>
      </c>
      <c r="D398" s="65" t="s">
        <v>642</v>
      </c>
      <c r="E398" s="65" t="s">
        <v>643</v>
      </c>
      <c r="F398" s="34">
        <v>1</v>
      </c>
      <c r="G398" s="34" t="s">
        <v>66</v>
      </c>
      <c r="H398" s="34">
        <v>30</v>
      </c>
      <c r="I398" s="42">
        <v>0</v>
      </c>
      <c r="J398" s="43"/>
      <c r="K398" s="42">
        <f t="shared" si="40"/>
        <v>0</v>
      </c>
      <c r="L398" s="42">
        <f t="shared" si="41"/>
        <v>0</v>
      </c>
      <c r="M398" s="42">
        <f t="shared" si="42"/>
        <v>0</v>
      </c>
      <c r="N398" s="42">
        <f t="shared" si="43"/>
        <v>0</v>
      </c>
      <c r="O398" s="44"/>
    </row>
    <row r="399" spans="1:15" ht="46.5" outlineLevel="2">
      <c r="A399" s="34">
        <v>367</v>
      </c>
      <c r="B399" s="40">
        <v>58</v>
      </c>
      <c r="C399" s="34" t="s">
        <v>639</v>
      </c>
      <c r="D399" s="65" t="s">
        <v>644</v>
      </c>
      <c r="E399" s="65"/>
      <c r="F399" s="34">
        <v>1</v>
      </c>
      <c r="G399" s="34" t="s">
        <v>66</v>
      </c>
      <c r="H399" s="34">
        <v>400</v>
      </c>
      <c r="I399" s="42">
        <v>0</v>
      </c>
      <c r="J399" s="43"/>
      <c r="K399" s="42">
        <f t="shared" si="40"/>
        <v>0</v>
      </c>
      <c r="L399" s="42">
        <f t="shared" si="41"/>
        <v>0</v>
      </c>
      <c r="M399" s="42">
        <f t="shared" si="42"/>
        <v>0</v>
      </c>
      <c r="N399" s="42">
        <f t="shared" si="43"/>
        <v>0</v>
      </c>
      <c r="O399" s="44"/>
    </row>
    <row r="400" spans="1:15" ht="46.5" outlineLevel="2">
      <c r="A400" s="34">
        <v>368</v>
      </c>
      <c r="B400" s="40">
        <v>58</v>
      </c>
      <c r="C400" s="34" t="s">
        <v>639</v>
      </c>
      <c r="D400" s="65" t="s">
        <v>645</v>
      </c>
      <c r="E400" s="65"/>
      <c r="F400" s="34">
        <v>1</v>
      </c>
      <c r="G400" s="34" t="s">
        <v>66</v>
      </c>
      <c r="H400" s="34">
        <v>200</v>
      </c>
      <c r="I400" s="42">
        <v>0</v>
      </c>
      <c r="J400" s="43"/>
      <c r="K400" s="42">
        <f t="shared" si="40"/>
        <v>0</v>
      </c>
      <c r="L400" s="42">
        <f t="shared" si="41"/>
        <v>0</v>
      </c>
      <c r="M400" s="42">
        <f t="shared" si="42"/>
        <v>0</v>
      </c>
      <c r="N400" s="42">
        <f t="shared" si="43"/>
        <v>0</v>
      </c>
      <c r="O400" s="44"/>
    </row>
    <row r="401" spans="1:15" ht="34.9" outlineLevel="2">
      <c r="A401" s="34">
        <v>369</v>
      </c>
      <c r="B401" s="40">
        <v>58</v>
      </c>
      <c r="C401" s="34" t="s">
        <v>639</v>
      </c>
      <c r="D401" s="65" t="s">
        <v>646</v>
      </c>
      <c r="E401" s="65"/>
      <c r="F401" s="34">
        <v>1</v>
      </c>
      <c r="G401" s="34" t="s">
        <v>66</v>
      </c>
      <c r="H401" s="34">
        <v>100</v>
      </c>
      <c r="I401" s="42">
        <v>0</v>
      </c>
      <c r="J401" s="43"/>
      <c r="K401" s="42">
        <f t="shared" si="40"/>
        <v>0</v>
      </c>
      <c r="L401" s="42">
        <f t="shared" si="41"/>
        <v>0</v>
      </c>
      <c r="M401" s="42">
        <f t="shared" si="42"/>
        <v>0</v>
      </c>
      <c r="N401" s="42">
        <f t="shared" si="43"/>
        <v>0</v>
      </c>
      <c r="O401" s="44"/>
    </row>
    <row r="402" spans="1:15" ht="151.15" outlineLevel="2">
      <c r="A402" s="34">
        <v>370</v>
      </c>
      <c r="B402" s="40">
        <v>58</v>
      </c>
      <c r="C402" s="34" t="s">
        <v>639</v>
      </c>
      <c r="D402" s="65" t="s">
        <v>647</v>
      </c>
      <c r="E402" s="65" t="s">
        <v>648</v>
      </c>
      <c r="F402" s="34">
        <v>1</v>
      </c>
      <c r="G402" s="34" t="s">
        <v>66</v>
      </c>
      <c r="H402" s="34">
        <v>3</v>
      </c>
      <c r="I402" s="42">
        <v>0</v>
      </c>
      <c r="J402" s="43"/>
      <c r="K402" s="42">
        <f t="shared" si="40"/>
        <v>0</v>
      </c>
      <c r="L402" s="42">
        <f t="shared" si="41"/>
        <v>0</v>
      </c>
      <c r="M402" s="42">
        <f t="shared" si="42"/>
        <v>0</v>
      </c>
      <c r="N402" s="42">
        <f t="shared" si="43"/>
        <v>0</v>
      </c>
      <c r="O402" s="44"/>
    </row>
    <row r="403" spans="1:15" ht="34.9" outlineLevel="2">
      <c r="A403" s="34">
        <v>371</v>
      </c>
      <c r="B403" s="40">
        <v>58</v>
      </c>
      <c r="C403" s="34" t="s">
        <v>639</v>
      </c>
      <c r="D403" s="65" t="s">
        <v>649</v>
      </c>
      <c r="E403" s="65"/>
      <c r="F403" s="34">
        <v>1</v>
      </c>
      <c r="G403" s="34" t="s">
        <v>66</v>
      </c>
      <c r="H403" s="34">
        <v>20</v>
      </c>
      <c r="I403" s="42">
        <v>0</v>
      </c>
      <c r="J403" s="43"/>
      <c r="K403" s="42">
        <f t="shared" si="40"/>
        <v>0</v>
      </c>
      <c r="L403" s="42">
        <f t="shared" si="41"/>
        <v>0</v>
      </c>
      <c r="M403" s="42">
        <f t="shared" si="42"/>
        <v>0</v>
      </c>
      <c r="N403" s="42">
        <f t="shared" si="43"/>
        <v>0</v>
      </c>
      <c r="O403" s="44"/>
    </row>
    <row r="404" spans="1:15" ht="69.75" outlineLevel="2">
      <c r="A404" s="34">
        <v>372</v>
      </c>
      <c r="B404" s="40">
        <v>58</v>
      </c>
      <c r="C404" s="34" t="s">
        <v>639</v>
      </c>
      <c r="D404" s="65" t="s">
        <v>650</v>
      </c>
      <c r="E404" s="65"/>
      <c r="F404" s="34">
        <v>1</v>
      </c>
      <c r="G404" s="34" t="s">
        <v>66</v>
      </c>
      <c r="H404" s="34">
        <v>500</v>
      </c>
      <c r="I404" s="42">
        <v>0</v>
      </c>
      <c r="J404" s="43"/>
      <c r="K404" s="42">
        <f t="shared" si="40"/>
        <v>0</v>
      </c>
      <c r="L404" s="42">
        <f t="shared" si="41"/>
        <v>0</v>
      </c>
      <c r="M404" s="42">
        <f t="shared" si="42"/>
        <v>0</v>
      </c>
      <c r="N404" s="42">
        <f t="shared" si="43"/>
        <v>0</v>
      </c>
      <c r="O404" s="44"/>
    </row>
    <row r="405" spans="1:15" ht="81.400000000000006" outlineLevel="2">
      <c r="A405" s="34">
        <v>373</v>
      </c>
      <c r="B405" s="40">
        <v>58</v>
      </c>
      <c r="C405" s="34" t="s">
        <v>639</v>
      </c>
      <c r="D405" s="65" t="s">
        <v>651</v>
      </c>
      <c r="E405" s="65"/>
      <c r="F405" s="34">
        <v>1</v>
      </c>
      <c r="G405" s="34" t="s">
        <v>66</v>
      </c>
      <c r="H405" s="34">
        <v>150</v>
      </c>
      <c r="I405" s="42">
        <v>0</v>
      </c>
      <c r="J405" s="43"/>
      <c r="K405" s="42">
        <f t="shared" si="40"/>
        <v>0</v>
      </c>
      <c r="L405" s="42">
        <f t="shared" si="41"/>
        <v>0</v>
      </c>
      <c r="M405" s="42">
        <f t="shared" si="42"/>
        <v>0</v>
      </c>
      <c r="N405" s="42">
        <f t="shared" si="43"/>
        <v>0</v>
      </c>
      <c r="O405" s="44"/>
    </row>
    <row r="406" spans="1:15" ht="229.5" customHeight="1" outlineLevel="2">
      <c r="A406" s="34">
        <v>374</v>
      </c>
      <c r="B406" s="40">
        <v>58</v>
      </c>
      <c r="C406" s="34" t="s">
        <v>639</v>
      </c>
      <c r="D406" s="65" t="s">
        <v>652</v>
      </c>
      <c r="E406" s="65" t="s">
        <v>653</v>
      </c>
      <c r="F406" s="34">
        <v>1</v>
      </c>
      <c r="G406" s="34" t="s">
        <v>66</v>
      </c>
      <c r="H406" s="34">
        <v>50</v>
      </c>
      <c r="I406" s="42">
        <v>0</v>
      </c>
      <c r="J406" s="43"/>
      <c r="K406" s="42">
        <f t="shared" si="40"/>
        <v>0</v>
      </c>
      <c r="L406" s="42">
        <f t="shared" si="41"/>
        <v>0</v>
      </c>
      <c r="M406" s="42">
        <f t="shared" si="42"/>
        <v>0</v>
      </c>
      <c r="N406" s="42">
        <f t="shared" si="43"/>
        <v>0</v>
      </c>
      <c r="O406" s="44"/>
    </row>
    <row r="407" spans="1:15" ht="197.65" outlineLevel="2">
      <c r="A407" s="34">
        <v>375</v>
      </c>
      <c r="B407" s="40">
        <v>58</v>
      </c>
      <c r="C407" s="34" t="s">
        <v>639</v>
      </c>
      <c r="D407" s="65" t="s">
        <v>654</v>
      </c>
      <c r="E407" s="65" t="s">
        <v>655</v>
      </c>
      <c r="F407" s="34">
        <v>1</v>
      </c>
      <c r="G407" s="34" t="s">
        <v>66</v>
      </c>
      <c r="H407" s="34">
        <v>40</v>
      </c>
      <c r="I407" s="42">
        <v>0</v>
      </c>
      <c r="J407" s="43"/>
      <c r="K407" s="42">
        <f t="shared" si="40"/>
        <v>0</v>
      </c>
      <c r="L407" s="42">
        <f t="shared" si="41"/>
        <v>0</v>
      </c>
      <c r="M407" s="42">
        <f t="shared" si="42"/>
        <v>0</v>
      </c>
      <c r="N407" s="42">
        <f t="shared" si="43"/>
        <v>0</v>
      </c>
      <c r="O407" s="44"/>
    </row>
    <row r="408" spans="1:15" ht="174.4" outlineLevel="2">
      <c r="A408" s="34">
        <v>376</v>
      </c>
      <c r="B408" s="40">
        <v>58</v>
      </c>
      <c r="C408" s="34" t="s">
        <v>639</v>
      </c>
      <c r="D408" s="65" t="s">
        <v>654</v>
      </c>
      <c r="E408" s="65" t="s">
        <v>656</v>
      </c>
      <c r="F408" s="34">
        <v>1</v>
      </c>
      <c r="G408" s="34" t="s">
        <v>66</v>
      </c>
      <c r="H408" s="34">
        <v>20</v>
      </c>
      <c r="I408" s="42">
        <v>0</v>
      </c>
      <c r="J408" s="43"/>
      <c r="K408" s="42">
        <f t="shared" si="40"/>
        <v>0</v>
      </c>
      <c r="L408" s="42">
        <f t="shared" si="41"/>
        <v>0</v>
      </c>
      <c r="M408" s="42">
        <f t="shared" si="42"/>
        <v>0</v>
      </c>
      <c r="N408" s="42">
        <f t="shared" si="43"/>
        <v>0</v>
      </c>
      <c r="O408" s="44"/>
    </row>
    <row r="409" spans="1:15" ht="200.25" customHeight="1" outlineLevel="2">
      <c r="A409" s="34">
        <v>377</v>
      </c>
      <c r="B409" s="40">
        <v>58</v>
      </c>
      <c r="C409" s="34" t="s">
        <v>639</v>
      </c>
      <c r="D409" s="65" t="s">
        <v>657</v>
      </c>
      <c r="E409" s="65" t="s">
        <v>658</v>
      </c>
      <c r="F409" s="34">
        <v>1</v>
      </c>
      <c r="G409" s="34" t="s">
        <v>66</v>
      </c>
      <c r="H409" s="34">
        <v>50</v>
      </c>
      <c r="I409" s="42">
        <v>0</v>
      </c>
      <c r="J409" s="43"/>
      <c r="K409" s="42">
        <f t="shared" si="40"/>
        <v>0</v>
      </c>
      <c r="L409" s="42">
        <f t="shared" si="41"/>
        <v>0</v>
      </c>
      <c r="M409" s="42">
        <f t="shared" si="42"/>
        <v>0</v>
      </c>
      <c r="N409" s="42">
        <f t="shared" si="43"/>
        <v>0</v>
      </c>
      <c r="O409" s="44"/>
    </row>
    <row r="410" spans="1:15" ht="151.15" outlineLevel="2">
      <c r="A410" s="34">
        <v>378</v>
      </c>
      <c r="B410" s="40">
        <v>58</v>
      </c>
      <c r="C410" s="34" t="s">
        <v>639</v>
      </c>
      <c r="D410" s="65" t="s">
        <v>659</v>
      </c>
      <c r="E410" s="65" t="s">
        <v>660</v>
      </c>
      <c r="F410" s="34">
        <v>1</v>
      </c>
      <c r="G410" s="34" t="s">
        <v>66</v>
      </c>
      <c r="H410" s="34">
        <v>50</v>
      </c>
      <c r="I410" s="42">
        <v>0</v>
      </c>
      <c r="J410" s="43"/>
      <c r="K410" s="42">
        <f t="shared" si="40"/>
        <v>0</v>
      </c>
      <c r="L410" s="42">
        <f t="shared" si="41"/>
        <v>0</v>
      </c>
      <c r="M410" s="42">
        <f t="shared" si="42"/>
        <v>0</v>
      </c>
      <c r="N410" s="42">
        <f t="shared" si="43"/>
        <v>0</v>
      </c>
      <c r="O410" s="44"/>
    </row>
    <row r="411" spans="1:15" ht="324" customHeight="1" outlineLevel="2">
      <c r="A411" s="34">
        <v>379</v>
      </c>
      <c r="B411" s="40">
        <v>58</v>
      </c>
      <c r="C411" s="34" t="s">
        <v>639</v>
      </c>
      <c r="D411" s="65" t="s">
        <v>661</v>
      </c>
      <c r="E411" s="65" t="s">
        <v>662</v>
      </c>
      <c r="F411" s="34">
        <v>1</v>
      </c>
      <c r="G411" s="34" t="s">
        <v>66</v>
      </c>
      <c r="H411" s="34">
        <v>50</v>
      </c>
      <c r="I411" s="42">
        <v>0</v>
      </c>
      <c r="J411" s="43"/>
      <c r="K411" s="42">
        <f t="shared" si="40"/>
        <v>0</v>
      </c>
      <c r="L411" s="42">
        <f t="shared" si="41"/>
        <v>0</v>
      </c>
      <c r="M411" s="42">
        <f t="shared" si="42"/>
        <v>0</v>
      </c>
      <c r="N411" s="42">
        <f t="shared" si="43"/>
        <v>0</v>
      </c>
      <c r="O411" s="44"/>
    </row>
    <row r="412" spans="1:15" ht="46.5" outlineLevel="2">
      <c r="A412" s="34">
        <v>380</v>
      </c>
      <c r="B412" s="40">
        <v>58</v>
      </c>
      <c r="C412" s="34" t="s">
        <v>639</v>
      </c>
      <c r="D412" s="65" t="s">
        <v>663</v>
      </c>
      <c r="E412" s="65"/>
      <c r="F412" s="34">
        <v>1</v>
      </c>
      <c r="G412" s="34" t="s">
        <v>66</v>
      </c>
      <c r="H412" s="34">
        <v>10</v>
      </c>
      <c r="I412" s="42">
        <v>0</v>
      </c>
      <c r="J412" s="43"/>
      <c r="K412" s="42">
        <f t="shared" si="40"/>
        <v>0</v>
      </c>
      <c r="L412" s="42">
        <f t="shared" si="41"/>
        <v>0</v>
      </c>
      <c r="M412" s="42">
        <f t="shared" si="42"/>
        <v>0</v>
      </c>
      <c r="N412" s="42">
        <f t="shared" si="43"/>
        <v>0</v>
      </c>
      <c r="O412" s="44"/>
    </row>
    <row r="413" spans="1:15" ht="127.9" outlineLevel="2">
      <c r="A413" s="34">
        <v>381</v>
      </c>
      <c r="B413" s="40">
        <v>58</v>
      </c>
      <c r="C413" s="34" t="s">
        <v>639</v>
      </c>
      <c r="D413" s="65" t="s">
        <v>664</v>
      </c>
      <c r="E413" s="65" t="s">
        <v>665</v>
      </c>
      <c r="F413" s="34">
        <v>1</v>
      </c>
      <c r="G413" s="34" t="s">
        <v>66</v>
      </c>
      <c r="H413" s="34">
        <v>50</v>
      </c>
      <c r="I413" s="42">
        <v>0</v>
      </c>
      <c r="J413" s="43"/>
      <c r="K413" s="42">
        <f t="shared" si="40"/>
        <v>0</v>
      </c>
      <c r="L413" s="42">
        <f t="shared" si="41"/>
        <v>0</v>
      </c>
      <c r="M413" s="42">
        <f t="shared" si="42"/>
        <v>0</v>
      </c>
      <c r="N413" s="42">
        <f t="shared" si="43"/>
        <v>0</v>
      </c>
      <c r="O413" s="44"/>
    </row>
    <row r="414" spans="1:15" s="35" customFormat="1" ht="21.75" customHeight="1" outlineLevel="1">
      <c r="A414" s="40"/>
      <c r="B414" s="40" t="s">
        <v>722</v>
      </c>
      <c r="C414" s="40"/>
      <c r="D414" s="67"/>
      <c r="E414" s="67"/>
      <c r="F414" s="40"/>
      <c r="G414" s="40"/>
      <c r="H414" s="40"/>
      <c r="I414" s="48"/>
      <c r="J414" s="49"/>
      <c r="K414" s="48"/>
      <c r="L414" s="48">
        <f>SUBTOTAL(9,L397:L413)</f>
        <v>0</v>
      </c>
      <c r="M414" s="48">
        <f>SUBTOTAL(9,M397:M413)</f>
        <v>0</v>
      </c>
      <c r="N414" s="48">
        <f>SUBTOTAL(9,N397:N413)</f>
        <v>0</v>
      </c>
      <c r="O414" s="46"/>
    </row>
    <row r="415" spans="1:15" ht="23.25" outlineLevel="2">
      <c r="A415" s="34">
        <v>160</v>
      </c>
      <c r="B415" s="40">
        <v>59</v>
      </c>
      <c r="C415" s="34" t="s">
        <v>291</v>
      </c>
      <c r="D415" s="65" t="s">
        <v>319</v>
      </c>
      <c r="E415" s="65" t="s">
        <v>320</v>
      </c>
      <c r="F415" s="34" t="s">
        <v>294</v>
      </c>
      <c r="G415" s="34" t="s">
        <v>66</v>
      </c>
      <c r="H415" s="34">
        <v>100</v>
      </c>
      <c r="I415" s="42">
        <v>0</v>
      </c>
      <c r="J415" s="43"/>
      <c r="K415" s="42">
        <f t="shared" ref="K415:K426" si="44">(I415*J415)+I415</f>
        <v>0</v>
      </c>
      <c r="L415" s="42">
        <f t="shared" ref="L415:L426" si="45">ROUND(H415*I415,2)</f>
        <v>0</v>
      </c>
      <c r="M415" s="42">
        <f t="shared" ref="M415:M426" si="46">ROUND(L415*J415,2)</f>
        <v>0</v>
      </c>
      <c r="N415" s="42">
        <f t="shared" ref="N415:N426" si="47">ROUND(L415*J415+L415,2)</f>
        <v>0</v>
      </c>
      <c r="O415" s="44"/>
    </row>
    <row r="416" spans="1:15" ht="23.25" outlineLevel="2">
      <c r="A416" s="34">
        <v>161</v>
      </c>
      <c r="B416" s="40">
        <v>59</v>
      </c>
      <c r="C416" s="34" t="s">
        <v>291</v>
      </c>
      <c r="D416" s="65" t="s">
        <v>319</v>
      </c>
      <c r="E416" s="65" t="s">
        <v>321</v>
      </c>
      <c r="F416" s="34" t="s">
        <v>294</v>
      </c>
      <c r="G416" s="34" t="s">
        <v>66</v>
      </c>
      <c r="H416" s="34">
        <v>100</v>
      </c>
      <c r="I416" s="42">
        <v>0</v>
      </c>
      <c r="J416" s="43"/>
      <c r="K416" s="42">
        <f t="shared" si="44"/>
        <v>0</v>
      </c>
      <c r="L416" s="42">
        <f t="shared" si="45"/>
        <v>0</v>
      </c>
      <c r="M416" s="42">
        <f t="shared" si="46"/>
        <v>0</v>
      </c>
      <c r="N416" s="42">
        <f t="shared" si="47"/>
        <v>0</v>
      </c>
      <c r="O416" s="44"/>
    </row>
    <row r="417" spans="1:15" ht="23.25" outlineLevel="2">
      <c r="A417" s="34">
        <v>162</v>
      </c>
      <c r="B417" s="40">
        <v>59</v>
      </c>
      <c r="C417" s="34" t="s">
        <v>291</v>
      </c>
      <c r="D417" s="65" t="s">
        <v>319</v>
      </c>
      <c r="E417" s="65" t="s">
        <v>322</v>
      </c>
      <c r="F417" s="34" t="s">
        <v>294</v>
      </c>
      <c r="G417" s="34" t="s">
        <v>66</v>
      </c>
      <c r="H417" s="34">
        <v>600</v>
      </c>
      <c r="I417" s="42">
        <v>0</v>
      </c>
      <c r="J417" s="43"/>
      <c r="K417" s="42">
        <f t="shared" si="44"/>
        <v>0</v>
      </c>
      <c r="L417" s="42">
        <f t="shared" si="45"/>
        <v>0</v>
      </c>
      <c r="M417" s="42">
        <f t="shared" si="46"/>
        <v>0</v>
      </c>
      <c r="N417" s="42">
        <f t="shared" si="47"/>
        <v>0</v>
      </c>
      <c r="O417" s="44"/>
    </row>
    <row r="418" spans="1:15" ht="23.25" outlineLevel="2">
      <c r="A418" s="34">
        <v>163</v>
      </c>
      <c r="B418" s="40">
        <v>59</v>
      </c>
      <c r="C418" s="34" t="s">
        <v>291</v>
      </c>
      <c r="D418" s="65" t="s">
        <v>319</v>
      </c>
      <c r="E418" s="65" t="s">
        <v>323</v>
      </c>
      <c r="F418" s="34" t="s">
        <v>294</v>
      </c>
      <c r="G418" s="34" t="s">
        <v>66</v>
      </c>
      <c r="H418" s="34">
        <v>600</v>
      </c>
      <c r="I418" s="42">
        <v>0</v>
      </c>
      <c r="J418" s="43"/>
      <c r="K418" s="42">
        <f t="shared" si="44"/>
        <v>0</v>
      </c>
      <c r="L418" s="42">
        <f t="shared" si="45"/>
        <v>0</v>
      </c>
      <c r="M418" s="42">
        <f t="shared" si="46"/>
        <v>0</v>
      </c>
      <c r="N418" s="42">
        <f t="shared" si="47"/>
        <v>0</v>
      </c>
      <c r="O418" s="44"/>
    </row>
    <row r="419" spans="1:15" ht="23.25" outlineLevel="2">
      <c r="A419" s="34">
        <v>164</v>
      </c>
      <c r="B419" s="40">
        <v>59</v>
      </c>
      <c r="C419" s="34" t="s">
        <v>291</v>
      </c>
      <c r="D419" s="65" t="s">
        <v>319</v>
      </c>
      <c r="E419" s="65" t="s">
        <v>324</v>
      </c>
      <c r="F419" s="34" t="s">
        <v>294</v>
      </c>
      <c r="G419" s="34" t="s">
        <v>66</v>
      </c>
      <c r="H419" s="34">
        <v>1200</v>
      </c>
      <c r="I419" s="42">
        <v>0</v>
      </c>
      <c r="J419" s="43"/>
      <c r="K419" s="42">
        <f t="shared" si="44"/>
        <v>0</v>
      </c>
      <c r="L419" s="42">
        <f t="shared" si="45"/>
        <v>0</v>
      </c>
      <c r="M419" s="42">
        <f t="shared" si="46"/>
        <v>0</v>
      </c>
      <c r="N419" s="42">
        <f t="shared" si="47"/>
        <v>0</v>
      </c>
      <c r="O419" s="44"/>
    </row>
    <row r="420" spans="1:15" ht="23.25" outlineLevel="2">
      <c r="A420" s="34">
        <v>165</v>
      </c>
      <c r="B420" s="40">
        <v>59</v>
      </c>
      <c r="C420" s="34" t="s">
        <v>291</v>
      </c>
      <c r="D420" s="65" t="s">
        <v>319</v>
      </c>
      <c r="E420" s="65" t="s">
        <v>325</v>
      </c>
      <c r="F420" s="34" t="s">
        <v>294</v>
      </c>
      <c r="G420" s="34" t="s">
        <v>66</v>
      </c>
      <c r="H420" s="34">
        <v>1200</v>
      </c>
      <c r="I420" s="42">
        <v>0</v>
      </c>
      <c r="J420" s="43"/>
      <c r="K420" s="42">
        <f t="shared" si="44"/>
        <v>0</v>
      </c>
      <c r="L420" s="42">
        <f t="shared" si="45"/>
        <v>0</v>
      </c>
      <c r="M420" s="42">
        <f t="shared" si="46"/>
        <v>0</v>
      </c>
      <c r="N420" s="42">
        <f t="shared" si="47"/>
        <v>0</v>
      </c>
      <c r="O420" s="44"/>
    </row>
    <row r="421" spans="1:15" ht="23.25" outlineLevel="2">
      <c r="A421" s="34">
        <v>166</v>
      </c>
      <c r="B421" s="40">
        <v>59</v>
      </c>
      <c r="C421" s="34" t="s">
        <v>291</v>
      </c>
      <c r="D421" s="65" t="s">
        <v>319</v>
      </c>
      <c r="E421" s="65" t="s">
        <v>326</v>
      </c>
      <c r="F421" s="34" t="s">
        <v>294</v>
      </c>
      <c r="G421" s="34" t="s">
        <v>66</v>
      </c>
      <c r="H421" s="34">
        <v>50</v>
      </c>
      <c r="I421" s="42">
        <v>0</v>
      </c>
      <c r="J421" s="43"/>
      <c r="K421" s="42">
        <f t="shared" si="44"/>
        <v>0</v>
      </c>
      <c r="L421" s="42">
        <f t="shared" si="45"/>
        <v>0</v>
      </c>
      <c r="M421" s="42">
        <f t="shared" si="46"/>
        <v>0</v>
      </c>
      <c r="N421" s="42">
        <f t="shared" si="47"/>
        <v>0</v>
      </c>
      <c r="O421" s="44"/>
    </row>
    <row r="422" spans="1:15" ht="69.75" outlineLevel="2">
      <c r="A422" s="34">
        <v>167</v>
      </c>
      <c r="B422" s="40">
        <v>59</v>
      </c>
      <c r="C422" s="34" t="s">
        <v>291</v>
      </c>
      <c r="D422" s="65" t="s">
        <v>327</v>
      </c>
      <c r="E422" s="65" t="s">
        <v>328</v>
      </c>
      <c r="F422" s="34" t="s">
        <v>294</v>
      </c>
      <c r="G422" s="34" t="s">
        <v>66</v>
      </c>
      <c r="H422" s="34">
        <v>2500</v>
      </c>
      <c r="I422" s="42">
        <v>0</v>
      </c>
      <c r="J422" s="43"/>
      <c r="K422" s="42">
        <f t="shared" si="44"/>
        <v>0</v>
      </c>
      <c r="L422" s="42">
        <f t="shared" si="45"/>
        <v>0</v>
      </c>
      <c r="M422" s="42">
        <f t="shared" si="46"/>
        <v>0</v>
      </c>
      <c r="N422" s="42">
        <f t="shared" si="47"/>
        <v>0</v>
      </c>
      <c r="O422" s="44"/>
    </row>
    <row r="423" spans="1:15" ht="23.25" outlineLevel="2">
      <c r="A423" s="34">
        <v>169</v>
      </c>
      <c r="B423" s="40">
        <v>59</v>
      </c>
      <c r="C423" s="34" t="s">
        <v>291</v>
      </c>
      <c r="D423" s="65" t="s">
        <v>331</v>
      </c>
      <c r="E423" s="65" t="s">
        <v>332</v>
      </c>
      <c r="F423" s="34" t="s">
        <v>294</v>
      </c>
      <c r="G423" s="34" t="s">
        <v>66</v>
      </c>
      <c r="H423" s="34">
        <v>1000</v>
      </c>
      <c r="I423" s="42">
        <v>0</v>
      </c>
      <c r="J423" s="43"/>
      <c r="K423" s="42">
        <f t="shared" si="44"/>
        <v>0</v>
      </c>
      <c r="L423" s="42">
        <f t="shared" si="45"/>
        <v>0</v>
      </c>
      <c r="M423" s="42">
        <f t="shared" si="46"/>
        <v>0</v>
      </c>
      <c r="N423" s="42">
        <f t="shared" si="47"/>
        <v>0</v>
      </c>
      <c r="O423" s="44"/>
    </row>
    <row r="424" spans="1:15" ht="23.25" outlineLevel="2">
      <c r="A424" s="34">
        <v>170</v>
      </c>
      <c r="B424" s="40">
        <v>59</v>
      </c>
      <c r="C424" s="34" t="s">
        <v>291</v>
      </c>
      <c r="D424" s="65" t="s">
        <v>333</v>
      </c>
      <c r="E424" s="65" t="s">
        <v>332</v>
      </c>
      <c r="F424" s="34" t="s">
        <v>294</v>
      </c>
      <c r="G424" s="34" t="s">
        <v>66</v>
      </c>
      <c r="H424" s="34">
        <v>250</v>
      </c>
      <c r="I424" s="42">
        <v>0</v>
      </c>
      <c r="J424" s="43"/>
      <c r="K424" s="42">
        <f t="shared" si="44"/>
        <v>0</v>
      </c>
      <c r="L424" s="42">
        <f t="shared" si="45"/>
        <v>0</v>
      </c>
      <c r="M424" s="42">
        <f t="shared" si="46"/>
        <v>0</v>
      </c>
      <c r="N424" s="42">
        <f t="shared" si="47"/>
        <v>0</v>
      </c>
      <c r="O424" s="44"/>
    </row>
    <row r="425" spans="1:15" ht="46.5" outlineLevel="2">
      <c r="A425" s="34">
        <v>180</v>
      </c>
      <c r="B425" s="40">
        <v>59</v>
      </c>
      <c r="C425" s="34" t="s">
        <v>291</v>
      </c>
      <c r="D425" s="65" t="s">
        <v>349</v>
      </c>
      <c r="E425" s="65"/>
      <c r="F425" s="34" t="s">
        <v>172</v>
      </c>
      <c r="G425" s="34" t="s">
        <v>127</v>
      </c>
      <c r="H425" s="34">
        <v>20</v>
      </c>
      <c r="I425" s="42">
        <v>0</v>
      </c>
      <c r="J425" s="43"/>
      <c r="K425" s="42">
        <f t="shared" si="44"/>
        <v>0</v>
      </c>
      <c r="L425" s="42">
        <f t="shared" si="45"/>
        <v>0</v>
      </c>
      <c r="M425" s="42">
        <f t="shared" si="46"/>
        <v>0</v>
      </c>
      <c r="N425" s="42">
        <f t="shared" si="47"/>
        <v>0</v>
      </c>
      <c r="O425" s="64"/>
    </row>
    <row r="426" spans="1:15" ht="46.5" outlineLevel="2">
      <c r="A426" s="34">
        <v>181</v>
      </c>
      <c r="B426" s="40">
        <v>59</v>
      </c>
      <c r="C426" s="34" t="s">
        <v>291</v>
      </c>
      <c r="D426" s="65" t="s">
        <v>350</v>
      </c>
      <c r="E426" s="65"/>
      <c r="F426" s="34" t="s">
        <v>172</v>
      </c>
      <c r="G426" s="34" t="s">
        <v>127</v>
      </c>
      <c r="H426" s="34">
        <v>20</v>
      </c>
      <c r="I426" s="42">
        <v>0</v>
      </c>
      <c r="J426" s="43"/>
      <c r="K426" s="42">
        <f t="shared" si="44"/>
        <v>0</v>
      </c>
      <c r="L426" s="42">
        <f t="shared" si="45"/>
        <v>0</v>
      </c>
      <c r="M426" s="42">
        <f t="shared" si="46"/>
        <v>0</v>
      </c>
      <c r="N426" s="42">
        <f t="shared" si="47"/>
        <v>0</v>
      </c>
      <c r="O426" s="64"/>
    </row>
    <row r="427" spans="1:15" s="35" customFormat="1" ht="21.75" customHeight="1" outlineLevel="1">
      <c r="A427" s="40"/>
      <c r="B427" s="40" t="s">
        <v>743</v>
      </c>
      <c r="C427" s="40"/>
      <c r="D427" s="67"/>
      <c r="E427" s="67"/>
      <c r="F427" s="40"/>
      <c r="G427" s="40"/>
      <c r="H427" s="40"/>
      <c r="I427" s="48"/>
      <c r="J427" s="49"/>
      <c r="K427" s="48"/>
      <c r="L427" s="48">
        <f>SUBTOTAL(9,L415:L426)</f>
        <v>0</v>
      </c>
      <c r="M427" s="48">
        <f>SUBTOTAL(9,M415:M426)</f>
        <v>0</v>
      </c>
      <c r="N427" s="48">
        <f>SUBTOTAL(9,N415:N426)</f>
        <v>0</v>
      </c>
      <c r="O427" s="46"/>
    </row>
    <row r="428" spans="1:15" ht="23.25" outlineLevel="2">
      <c r="A428" s="34">
        <v>98</v>
      </c>
      <c r="B428" s="40">
        <v>60</v>
      </c>
      <c r="C428" s="34" t="s">
        <v>205</v>
      </c>
      <c r="D428" s="65" t="s">
        <v>218</v>
      </c>
      <c r="E428" s="65"/>
      <c r="F428" s="34">
        <v>1</v>
      </c>
      <c r="G428" s="34" t="s">
        <v>66</v>
      </c>
      <c r="H428" s="34">
        <v>2400</v>
      </c>
      <c r="I428" s="42">
        <v>0</v>
      </c>
      <c r="J428" s="43"/>
      <c r="K428" s="42">
        <f>(I428*J428)+I428</f>
        <v>0</v>
      </c>
      <c r="L428" s="42">
        <f>ROUND(H428*I428,2)</f>
        <v>0</v>
      </c>
      <c r="M428" s="42">
        <f>ROUND(L428*J428,2)</f>
        <v>0</v>
      </c>
      <c r="N428" s="42">
        <f>ROUND(L428*J428+L428,2)</f>
        <v>0</v>
      </c>
      <c r="O428" s="44"/>
    </row>
    <row r="429" spans="1:15" s="35" customFormat="1" ht="21.75" customHeight="1" outlineLevel="1">
      <c r="A429" s="40"/>
      <c r="B429" s="40" t="s">
        <v>749</v>
      </c>
      <c r="C429" s="40"/>
      <c r="D429" s="67"/>
      <c r="E429" s="67"/>
      <c r="F429" s="40"/>
      <c r="G429" s="40"/>
      <c r="H429" s="40"/>
      <c r="I429" s="48"/>
      <c r="J429" s="49"/>
      <c r="K429" s="48"/>
      <c r="L429" s="48">
        <f>SUM(L428)</f>
        <v>0</v>
      </c>
      <c r="M429" s="48">
        <f>SUM(M428)</f>
        <v>0</v>
      </c>
      <c r="N429" s="48">
        <f>SUM(N428)</f>
        <v>0</v>
      </c>
      <c r="O429" s="46"/>
    </row>
    <row r="430" spans="1:15" outlineLevel="2">
      <c r="A430" s="34">
        <v>121</v>
      </c>
      <c r="B430" s="40">
        <v>61</v>
      </c>
      <c r="C430" s="34" t="s">
        <v>251</v>
      </c>
      <c r="D430" s="65" t="s">
        <v>258</v>
      </c>
      <c r="E430" s="65" t="s">
        <v>259</v>
      </c>
      <c r="F430" s="34" t="s">
        <v>172</v>
      </c>
      <c r="G430" s="34" t="s">
        <v>127</v>
      </c>
      <c r="H430" s="34">
        <v>600</v>
      </c>
      <c r="I430" s="42">
        <v>0</v>
      </c>
      <c r="J430" s="43"/>
      <c r="K430" s="42">
        <f>(I430*J430)+I430</f>
        <v>0</v>
      </c>
      <c r="L430" s="42">
        <f>ROUND(H430*I430,2)</f>
        <v>0</v>
      </c>
      <c r="M430" s="42">
        <f>ROUND(L430*J430,2)</f>
        <v>0</v>
      </c>
      <c r="N430" s="42">
        <f>ROUND(L430*J430+L430,2)</f>
        <v>0</v>
      </c>
      <c r="O430" s="44"/>
    </row>
    <row r="431" spans="1:15" s="35" customFormat="1" ht="21.75" customHeight="1" outlineLevel="1">
      <c r="A431" s="40"/>
      <c r="B431" s="40" t="s">
        <v>750</v>
      </c>
      <c r="C431" s="40"/>
      <c r="D431" s="67"/>
      <c r="E431" s="67"/>
      <c r="F431" s="40"/>
      <c r="G431" s="40"/>
      <c r="H431" s="40"/>
      <c r="I431" s="48"/>
      <c r="J431" s="49"/>
      <c r="K431" s="48"/>
      <c r="L431" s="48">
        <f>SUM(L430)</f>
        <v>0</v>
      </c>
      <c r="M431" s="48">
        <f>SUM(M430)</f>
        <v>0</v>
      </c>
      <c r="N431" s="48">
        <f>SUM(N430)</f>
        <v>0</v>
      </c>
      <c r="O431" s="46"/>
    </row>
    <row r="432" spans="1:15" ht="208.15" customHeight="1" outlineLevel="2">
      <c r="A432" s="34">
        <v>122</v>
      </c>
      <c r="B432" s="40">
        <v>62</v>
      </c>
      <c r="C432" s="34" t="s">
        <v>251</v>
      </c>
      <c r="D432" s="65" t="s">
        <v>260</v>
      </c>
      <c r="E432" s="65" t="s">
        <v>261</v>
      </c>
      <c r="F432" s="34" t="s">
        <v>129</v>
      </c>
      <c r="G432" s="34" t="s">
        <v>127</v>
      </c>
      <c r="H432" s="34">
        <v>200</v>
      </c>
      <c r="I432" s="42">
        <v>0</v>
      </c>
      <c r="J432" s="43"/>
      <c r="K432" s="42">
        <f>(I432*J432)+I432</f>
        <v>0</v>
      </c>
      <c r="L432" s="42">
        <f>ROUND(H432*I432,2)</f>
        <v>0</v>
      </c>
      <c r="M432" s="42">
        <f>ROUND(L432*J432,2)</f>
        <v>0</v>
      </c>
      <c r="N432" s="42">
        <f>ROUND(L432*J432+L432,2)</f>
        <v>0</v>
      </c>
      <c r="O432" s="44"/>
    </row>
    <row r="433" spans="1:15" s="35" customFormat="1" ht="21.75" customHeight="1" outlineLevel="1">
      <c r="A433" s="40"/>
      <c r="B433" s="40" t="s">
        <v>751</v>
      </c>
      <c r="C433" s="40"/>
      <c r="D433" s="67"/>
      <c r="E433" s="67"/>
      <c r="F433" s="40"/>
      <c r="G433" s="40"/>
      <c r="H433" s="40"/>
      <c r="I433" s="48"/>
      <c r="J433" s="49"/>
      <c r="K433" s="48"/>
      <c r="L433" s="48">
        <f>SUM(L432)</f>
        <v>0</v>
      </c>
      <c r="M433" s="48">
        <f>SUM(M432)</f>
        <v>0</v>
      </c>
      <c r="N433" s="48">
        <f>SUM(N432)</f>
        <v>0</v>
      </c>
      <c r="O433" s="46"/>
    </row>
    <row r="434" spans="1:15" ht="23.25" outlineLevel="2">
      <c r="A434" s="34">
        <v>118</v>
      </c>
      <c r="B434" s="40">
        <v>63</v>
      </c>
      <c r="C434" s="34" t="s">
        <v>251</v>
      </c>
      <c r="D434" s="65" t="s">
        <v>254</v>
      </c>
      <c r="E434" s="65" t="s">
        <v>255</v>
      </c>
      <c r="F434" s="34" t="s">
        <v>172</v>
      </c>
      <c r="G434" s="34" t="s">
        <v>127</v>
      </c>
      <c r="H434" s="34">
        <v>11600</v>
      </c>
      <c r="I434" s="42">
        <v>0</v>
      </c>
      <c r="J434" s="43"/>
      <c r="K434" s="42">
        <f>(I434*J434)+I434</f>
        <v>0</v>
      </c>
      <c r="L434" s="42">
        <f>ROUND(H434*I434,2)</f>
        <v>0</v>
      </c>
      <c r="M434" s="42">
        <f>ROUND(L434*J434,2)</f>
        <v>0</v>
      </c>
      <c r="N434" s="42">
        <f>ROUND(L434*J434+L434,2)</f>
        <v>0</v>
      </c>
      <c r="O434" s="44"/>
    </row>
    <row r="435" spans="1:15" s="35" customFormat="1" ht="21.75" customHeight="1" outlineLevel="1">
      <c r="A435" s="40"/>
      <c r="B435" s="40" t="s">
        <v>752</v>
      </c>
      <c r="C435" s="40"/>
      <c r="D435" s="67"/>
      <c r="E435" s="67"/>
      <c r="F435" s="40"/>
      <c r="G435" s="40"/>
      <c r="H435" s="40"/>
      <c r="I435" s="48"/>
      <c r="J435" s="49"/>
      <c r="K435" s="48"/>
      <c r="L435" s="48">
        <f>SUM(L434)</f>
        <v>0</v>
      </c>
      <c r="M435" s="48">
        <f>SUM(M434)</f>
        <v>0</v>
      </c>
      <c r="N435" s="48">
        <f>SUM(N434)</f>
        <v>0</v>
      </c>
      <c r="O435" s="46"/>
    </row>
    <row r="436" spans="1:15" outlineLevel="2">
      <c r="A436" s="34">
        <v>224</v>
      </c>
      <c r="B436" s="40">
        <v>64</v>
      </c>
      <c r="C436" s="34" t="s">
        <v>422</v>
      </c>
      <c r="D436" s="65" t="s">
        <v>422</v>
      </c>
      <c r="E436" s="65" t="s">
        <v>423</v>
      </c>
      <c r="F436" s="34">
        <v>100</v>
      </c>
      <c r="G436" s="34" t="s">
        <v>66</v>
      </c>
      <c r="H436" s="34">
        <v>2</v>
      </c>
      <c r="I436" s="42">
        <v>0</v>
      </c>
      <c r="J436" s="43"/>
      <c r="K436" s="42">
        <f>(I436*J436)+I436</f>
        <v>0</v>
      </c>
      <c r="L436" s="42">
        <f>ROUND(H436*I436,2)</f>
        <v>0</v>
      </c>
      <c r="M436" s="42">
        <f>ROUND(L436*J436,2)</f>
        <v>0</v>
      </c>
      <c r="N436" s="42">
        <f>ROUND(L436*J436+L436,2)</f>
        <v>0</v>
      </c>
      <c r="O436" s="44"/>
    </row>
    <row r="437" spans="1:15" ht="23.25" outlineLevel="2">
      <c r="A437" s="34">
        <v>225</v>
      </c>
      <c r="B437" s="40">
        <v>64</v>
      </c>
      <c r="C437" s="34" t="s">
        <v>422</v>
      </c>
      <c r="D437" s="65" t="s">
        <v>422</v>
      </c>
      <c r="E437" s="65" t="s">
        <v>733</v>
      </c>
      <c r="F437" s="34">
        <v>100</v>
      </c>
      <c r="G437" s="34" t="s">
        <v>66</v>
      </c>
      <c r="H437" s="34">
        <v>2</v>
      </c>
      <c r="I437" s="42">
        <v>0</v>
      </c>
      <c r="J437" s="43"/>
      <c r="K437" s="42">
        <f>(I437*J437)+I437</f>
        <v>0</v>
      </c>
      <c r="L437" s="42">
        <f>ROUND(H437*I437,2)</f>
        <v>0</v>
      </c>
      <c r="M437" s="42">
        <f>ROUND(L437*J437,2)</f>
        <v>0</v>
      </c>
      <c r="N437" s="42">
        <f>ROUND(L437*J437+L437,2)</f>
        <v>0</v>
      </c>
      <c r="O437" s="44"/>
    </row>
    <row r="438" spans="1:15" s="35" customFormat="1" ht="21.75" customHeight="1" outlineLevel="1">
      <c r="A438" s="40"/>
      <c r="B438" s="40" t="s">
        <v>753</v>
      </c>
      <c r="C438" s="40"/>
      <c r="D438" s="67"/>
      <c r="E438" s="67"/>
      <c r="F438" s="40"/>
      <c r="G438" s="40"/>
      <c r="H438" s="40"/>
      <c r="I438" s="48"/>
      <c r="J438" s="49"/>
      <c r="K438" s="48"/>
      <c r="L438" s="48">
        <f>SUM(L436:L437)</f>
        <v>0</v>
      </c>
      <c r="M438" s="48">
        <f>SUM(M436:M437)</f>
        <v>0</v>
      </c>
      <c r="N438" s="48">
        <f>SUM(N436:N437)</f>
        <v>0</v>
      </c>
      <c r="O438" s="46"/>
    </row>
    <row r="439" spans="1:15" outlineLevel="2">
      <c r="A439" s="34">
        <v>90</v>
      </c>
      <c r="B439" s="40">
        <v>65</v>
      </c>
      <c r="C439" s="34" t="s">
        <v>205</v>
      </c>
      <c r="D439" s="65" t="s">
        <v>209</v>
      </c>
      <c r="E439" s="65" t="s">
        <v>210</v>
      </c>
      <c r="F439" s="34">
        <v>1</v>
      </c>
      <c r="G439" s="34" t="s">
        <v>66</v>
      </c>
      <c r="H439" s="34">
        <v>6000</v>
      </c>
      <c r="I439" s="42">
        <v>0</v>
      </c>
      <c r="J439" s="43"/>
      <c r="K439" s="42">
        <f t="shared" ref="K439:K446" si="48">(I439*J439)+I439</f>
        <v>0</v>
      </c>
      <c r="L439" s="42">
        <f t="shared" ref="L439:L446" si="49">ROUND(H439*I439,2)</f>
        <v>0</v>
      </c>
      <c r="M439" s="42">
        <f t="shared" ref="M439:M446" si="50">ROUND(L439*J439,2)</f>
        <v>0</v>
      </c>
      <c r="N439" s="42">
        <f t="shared" ref="N439:N446" si="51">ROUND(L439*J439+L439,2)</f>
        <v>0</v>
      </c>
      <c r="O439" s="44"/>
    </row>
    <row r="440" spans="1:15" outlineLevel="2">
      <c r="A440" s="34">
        <v>91</v>
      </c>
      <c r="B440" s="40">
        <v>65</v>
      </c>
      <c r="C440" s="34" t="s">
        <v>205</v>
      </c>
      <c r="D440" s="65" t="s">
        <v>209</v>
      </c>
      <c r="E440" s="65" t="s">
        <v>211</v>
      </c>
      <c r="F440" s="34">
        <v>1</v>
      </c>
      <c r="G440" s="34" t="s">
        <v>66</v>
      </c>
      <c r="H440" s="34">
        <v>500</v>
      </c>
      <c r="I440" s="42">
        <v>0</v>
      </c>
      <c r="J440" s="43"/>
      <c r="K440" s="42">
        <f t="shared" si="48"/>
        <v>0</v>
      </c>
      <c r="L440" s="42">
        <f t="shared" si="49"/>
        <v>0</v>
      </c>
      <c r="M440" s="42">
        <f t="shared" si="50"/>
        <v>0</v>
      </c>
      <c r="N440" s="42">
        <f t="shared" si="51"/>
        <v>0</v>
      </c>
      <c r="O440" s="44"/>
    </row>
    <row r="441" spans="1:15" outlineLevel="2">
      <c r="A441" s="34">
        <v>92</v>
      </c>
      <c r="B441" s="40">
        <v>65</v>
      </c>
      <c r="C441" s="34" t="s">
        <v>205</v>
      </c>
      <c r="D441" s="65" t="s">
        <v>209</v>
      </c>
      <c r="E441" s="65" t="s">
        <v>212</v>
      </c>
      <c r="F441" s="34">
        <v>1</v>
      </c>
      <c r="G441" s="34" t="s">
        <v>66</v>
      </c>
      <c r="H441" s="34">
        <v>1200</v>
      </c>
      <c r="I441" s="42">
        <v>0</v>
      </c>
      <c r="J441" s="43"/>
      <c r="K441" s="42">
        <f t="shared" si="48"/>
        <v>0</v>
      </c>
      <c r="L441" s="42">
        <f t="shared" si="49"/>
        <v>0</v>
      </c>
      <c r="M441" s="42">
        <f t="shared" si="50"/>
        <v>0</v>
      </c>
      <c r="N441" s="42">
        <f t="shared" si="51"/>
        <v>0</v>
      </c>
      <c r="O441" s="44"/>
    </row>
    <row r="442" spans="1:15" outlineLevel="2">
      <c r="A442" s="34">
        <v>93</v>
      </c>
      <c r="B442" s="40">
        <v>65</v>
      </c>
      <c r="C442" s="34" t="s">
        <v>205</v>
      </c>
      <c r="D442" s="65" t="s">
        <v>209</v>
      </c>
      <c r="E442" s="65" t="s">
        <v>213</v>
      </c>
      <c r="F442" s="34">
        <v>1</v>
      </c>
      <c r="G442" s="34" t="s">
        <v>66</v>
      </c>
      <c r="H442" s="34">
        <v>500</v>
      </c>
      <c r="I442" s="42">
        <v>0</v>
      </c>
      <c r="J442" s="43"/>
      <c r="K442" s="42">
        <f t="shared" si="48"/>
        <v>0</v>
      </c>
      <c r="L442" s="42">
        <f t="shared" si="49"/>
        <v>0</v>
      </c>
      <c r="M442" s="42">
        <f t="shared" si="50"/>
        <v>0</v>
      </c>
      <c r="N442" s="42">
        <f t="shared" si="51"/>
        <v>0</v>
      </c>
      <c r="O442" s="44"/>
    </row>
    <row r="443" spans="1:15" outlineLevel="2">
      <c r="A443" s="34">
        <v>94</v>
      </c>
      <c r="B443" s="40">
        <v>65</v>
      </c>
      <c r="C443" s="34" t="s">
        <v>205</v>
      </c>
      <c r="D443" s="65" t="s">
        <v>209</v>
      </c>
      <c r="E443" s="65" t="s">
        <v>214</v>
      </c>
      <c r="F443" s="34">
        <v>1</v>
      </c>
      <c r="G443" s="34" t="s">
        <v>66</v>
      </c>
      <c r="H443" s="34">
        <v>500</v>
      </c>
      <c r="I443" s="42">
        <v>0</v>
      </c>
      <c r="J443" s="43"/>
      <c r="K443" s="42">
        <f t="shared" si="48"/>
        <v>0</v>
      </c>
      <c r="L443" s="42">
        <f t="shared" si="49"/>
        <v>0</v>
      </c>
      <c r="M443" s="42">
        <f t="shared" si="50"/>
        <v>0</v>
      </c>
      <c r="N443" s="42">
        <f t="shared" si="51"/>
        <v>0</v>
      </c>
      <c r="O443" s="44"/>
    </row>
    <row r="444" spans="1:15" outlineLevel="2">
      <c r="A444" s="34">
        <v>95</v>
      </c>
      <c r="B444" s="40">
        <v>65</v>
      </c>
      <c r="C444" s="34" t="s">
        <v>205</v>
      </c>
      <c r="D444" s="65" t="s">
        <v>209</v>
      </c>
      <c r="E444" s="65" t="s">
        <v>215</v>
      </c>
      <c r="F444" s="34">
        <v>1</v>
      </c>
      <c r="G444" s="34" t="s">
        <v>66</v>
      </c>
      <c r="H444" s="34">
        <v>200</v>
      </c>
      <c r="I444" s="42">
        <v>0</v>
      </c>
      <c r="J444" s="43"/>
      <c r="K444" s="42">
        <f t="shared" si="48"/>
        <v>0</v>
      </c>
      <c r="L444" s="42">
        <f t="shared" si="49"/>
        <v>0</v>
      </c>
      <c r="M444" s="42">
        <f t="shared" si="50"/>
        <v>0</v>
      </c>
      <c r="N444" s="42">
        <f t="shared" si="51"/>
        <v>0</v>
      </c>
      <c r="O444" s="44"/>
    </row>
    <row r="445" spans="1:15" ht="23.25" outlineLevel="2">
      <c r="A445" s="34">
        <v>96</v>
      </c>
      <c r="B445" s="40">
        <v>65</v>
      </c>
      <c r="C445" s="34" t="s">
        <v>205</v>
      </c>
      <c r="D445" s="65" t="s">
        <v>209</v>
      </c>
      <c r="E445" s="65" t="s">
        <v>216</v>
      </c>
      <c r="F445" s="34">
        <v>1</v>
      </c>
      <c r="G445" s="34" t="s">
        <v>66</v>
      </c>
      <c r="H445" s="34">
        <v>100</v>
      </c>
      <c r="I445" s="42">
        <v>0</v>
      </c>
      <c r="J445" s="43"/>
      <c r="K445" s="42">
        <f t="shared" si="48"/>
        <v>0</v>
      </c>
      <c r="L445" s="42">
        <f t="shared" si="49"/>
        <v>0</v>
      </c>
      <c r="M445" s="42">
        <f t="shared" si="50"/>
        <v>0</v>
      </c>
      <c r="N445" s="42">
        <f t="shared" si="51"/>
        <v>0</v>
      </c>
      <c r="O445" s="44"/>
    </row>
    <row r="446" spans="1:15" ht="23.25" outlineLevel="2">
      <c r="A446" s="34">
        <v>97</v>
      </c>
      <c r="B446" s="40">
        <v>65</v>
      </c>
      <c r="C446" s="34" t="s">
        <v>205</v>
      </c>
      <c r="D446" s="65" t="s">
        <v>209</v>
      </c>
      <c r="E446" s="65" t="s">
        <v>217</v>
      </c>
      <c r="F446" s="34">
        <v>1</v>
      </c>
      <c r="G446" s="34" t="s">
        <v>66</v>
      </c>
      <c r="H446" s="34">
        <v>50</v>
      </c>
      <c r="I446" s="42">
        <v>0</v>
      </c>
      <c r="J446" s="43"/>
      <c r="K446" s="42">
        <f t="shared" si="48"/>
        <v>0</v>
      </c>
      <c r="L446" s="42">
        <f t="shared" si="49"/>
        <v>0</v>
      </c>
      <c r="M446" s="42">
        <f t="shared" si="50"/>
        <v>0</v>
      </c>
      <c r="N446" s="42">
        <f t="shared" si="51"/>
        <v>0</v>
      </c>
      <c r="O446" s="44"/>
    </row>
    <row r="447" spans="1:15" s="35" customFormat="1" ht="21.75" customHeight="1" outlineLevel="1">
      <c r="A447" s="40"/>
      <c r="B447" s="40" t="s">
        <v>754</v>
      </c>
      <c r="C447" s="40"/>
      <c r="D447" s="67"/>
      <c r="E447" s="67"/>
      <c r="F447" s="40"/>
      <c r="G447" s="40"/>
      <c r="H447" s="40"/>
      <c r="I447" s="48"/>
      <c r="J447" s="49"/>
      <c r="K447" s="48"/>
      <c r="L447" s="48">
        <f>SUM(L439:L446)</f>
        <v>0</v>
      </c>
      <c r="M447" s="48">
        <f>SUM(M439:M446)</f>
        <v>0</v>
      </c>
      <c r="N447" s="48">
        <f>SUM(N439:N446)</f>
        <v>0</v>
      </c>
      <c r="O447" s="46"/>
    </row>
    <row r="452" spans="2:14" ht="12.75" outlineLevel="1">
      <c r="C452" s="55" t="s">
        <v>735</v>
      </c>
      <c r="D452" s="72" t="s">
        <v>736</v>
      </c>
      <c r="E452" s="69"/>
      <c r="F452" s="57"/>
      <c r="G452" s="56"/>
      <c r="H452" s="56"/>
      <c r="I452" s="56"/>
      <c r="J452" s="58" t="s">
        <v>737</v>
      </c>
      <c r="K452" s="56"/>
      <c r="N452" s="33"/>
    </row>
    <row r="453" spans="2:14" s="59" customFormat="1" ht="12.75" outlineLevel="1">
      <c r="B453" s="60"/>
      <c r="C453" s="61" t="s">
        <v>738</v>
      </c>
      <c r="D453" s="70" t="s">
        <v>739</v>
      </c>
      <c r="E453" s="70"/>
      <c r="F453" s="62"/>
      <c r="G453" s="62"/>
      <c r="H453" s="62"/>
      <c r="I453" s="62"/>
      <c r="J453" s="61" t="s">
        <v>740</v>
      </c>
      <c r="K453" s="62"/>
      <c r="L453" s="63"/>
      <c r="M453" s="63"/>
    </row>
  </sheetData>
  <sheetProtection algorithmName="SHA-512" hashValue="RjgiWTvA7BTUEnD3L54gafJ2gDHstjD/uDIVHJne2uBNrakL1iiI7YsBAVNqiuU/rNveBcGQvYn4JfqKJ1Ip8Q==" saltValue="BNmpTgm4BwhqlOCH5ZVkmA==" spinCount="100000" sheet="1" formatCells="0" formatColumns="0" formatRows="0" insertColumns="0" insertRows="0" insertHyperlinks="0" deleteColumns="0" deleteRows="0" sort="0" autoFilter="0" pivotTables="0"/>
  <autoFilter ref="A1:O427" xr:uid="{00000000-0009-0000-0000-000000000000}"/>
  <mergeCells count="1">
    <mergeCell ref="D201:O201"/>
  </mergeCells>
  <printOptions horizontalCentered="1"/>
  <pageMargins left="0.39370078740157483" right="0.39370078740157483" top="0.78740157480314965" bottom="0.39370078740157483" header="0.31496062992125984" footer="0.31496062992125984"/>
  <pageSetup paperSize="9" scale="56" fitToHeight="100" orientation="landscape" blackAndWhite="1" horizontalDpi="4294967293" verticalDpi="0" r:id="rId1"/>
  <headerFooter>
    <oddHeader>&amp;L10/PNE/SW/2020&amp;Cformularz asortymentowo-cenowy&amp;Rzałącznik nr 1 do SIWZ</oddHeader>
    <oddFooter>Strona &amp;P z &amp;N</oddFooter>
  </headerFooter>
  <ignoredErrors>
    <ignoredError sqref="K397:N413 K181:N199 K2:N3 K5:N6 K8:N8 K10:N49 K51:N57 K59:N59 K61:N61 K63:N63 K65:N66 K68:N76 K78:N98 K100:N101 K106:N116 K118:N120 K122:N122 K124:N124 K129:N131 K133:N141 K143:N145 K147:N167 K202:N202 K204:N205 K207:N209 K211:N211 K213:N213 K215:N215 K217:N221 K223:N224 K226:N226 K228:N228 K230:N231 K233:N233 K235:N235 K237:N237 K239:N239 K241:N241 K243:N243 K245:N245 K247:N247 K249:N249 K251:N251 K253:N253 K255:N266 K268:N273 K275:N276 K278:N282 K284:N285 K287:N291 K293:N296 K298:N316 K318:N373 K375:N380 K382:N385 K387:N387 K389:N390 K392:N395 K168:N168 K169:N177 K178:N179 K102:N104 K125:N126 K127:N12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14">
    <tabColor indexed="8"/>
  </sheetPr>
  <dimension ref="A1:K28"/>
  <sheetViews>
    <sheetView workbookViewId="0">
      <selection activeCell="B37" sqref="B37"/>
    </sheetView>
  </sheetViews>
  <sheetFormatPr defaultColWidth="9.1328125" defaultRowHeight="12.75"/>
  <cols>
    <col min="1" max="1" width="14.59765625" style="2" customWidth="1"/>
    <col min="2" max="2" width="26.1328125" style="2" bestFit="1" customWidth="1"/>
    <col min="3" max="4" width="14.59765625" style="2" customWidth="1"/>
    <col min="5" max="5" width="7" style="2" bestFit="1" customWidth="1"/>
    <col min="6" max="6" width="8.1328125" style="2" bestFit="1" customWidth="1"/>
    <col min="7" max="7" width="14.265625" style="2" bestFit="1" customWidth="1"/>
    <col min="8" max="12" width="11.3984375" style="2" customWidth="1"/>
    <col min="13" max="15" width="9.1328125" style="2"/>
    <col min="16" max="16" width="10" style="2" bestFit="1" customWidth="1"/>
    <col min="17" max="16384" width="9.1328125" style="2"/>
  </cols>
  <sheetData>
    <row r="1" spans="1:11" ht="13.5" thickBot="1">
      <c r="A1" s="1" t="s">
        <v>0</v>
      </c>
    </row>
    <row r="2" spans="1:11">
      <c r="A2" s="3" t="s">
        <v>1</v>
      </c>
      <c r="B2" s="4" t="s">
        <v>1</v>
      </c>
      <c r="C2" s="4" t="s">
        <v>1</v>
      </c>
      <c r="D2" s="4" t="s">
        <v>1</v>
      </c>
      <c r="E2" s="4" t="s">
        <v>1</v>
      </c>
      <c r="F2" s="5" t="s">
        <v>1</v>
      </c>
    </row>
    <row r="3" spans="1:11">
      <c r="A3" s="6" t="s">
        <v>2</v>
      </c>
      <c r="B3" s="7" t="s">
        <v>3</v>
      </c>
      <c r="C3" s="7" t="s">
        <v>4</v>
      </c>
      <c r="D3" s="7" t="s">
        <v>5</v>
      </c>
      <c r="E3" s="7" t="s">
        <v>6</v>
      </c>
      <c r="F3" s="8" t="s">
        <v>7</v>
      </c>
    </row>
    <row r="4" spans="1:11">
      <c r="A4" s="6" t="s">
        <v>8</v>
      </c>
      <c r="B4" s="7" t="s">
        <v>9</v>
      </c>
      <c r="C4" s="7" t="s">
        <v>10</v>
      </c>
      <c r="D4" s="7" t="s">
        <v>11</v>
      </c>
      <c r="E4" s="7" t="s">
        <v>12</v>
      </c>
      <c r="F4" s="8" t="s">
        <v>13</v>
      </c>
    </row>
    <row r="5" spans="1:11">
      <c r="A5" s="6" t="s">
        <v>14</v>
      </c>
      <c r="B5" s="7" t="s">
        <v>15</v>
      </c>
      <c r="C5" s="7" t="s">
        <v>16</v>
      </c>
      <c r="D5" s="7" t="s">
        <v>17</v>
      </c>
      <c r="E5" s="7" t="s">
        <v>12</v>
      </c>
      <c r="F5" s="8" t="s">
        <v>13</v>
      </c>
    </row>
    <row r="6" spans="1:11">
      <c r="A6" s="6" t="s">
        <v>18</v>
      </c>
      <c r="B6" s="7" t="s">
        <v>19</v>
      </c>
      <c r="C6" s="7" t="s">
        <v>20</v>
      </c>
      <c r="D6" s="7" t="s">
        <v>21</v>
      </c>
      <c r="E6" s="7" t="s">
        <v>12</v>
      </c>
      <c r="F6" s="8" t="s">
        <v>13</v>
      </c>
    </row>
    <row r="7" spans="1:11">
      <c r="A7" s="6" t="s">
        <v>22</v>
      </c>
      <c r="B7" s="7" t="s">
        <v>23</v>
      </c>
      <c r="C7" s="7" t="s">
        <v>24</v>
      </c>
      <c r="D7" s="7" t="s">
        <v>25</v>
      </c>
      <c r="E7" s="7" t="s">
        <v>26</v>
      </c>
      <c r="F7" s="8" t="s">
        <v>27</v>
      </c>
    </row>
    <row r="8" spans="1:11">
      <c r="A8" s="6" t="s">
        <v>28</v>
      </c>
      <c r="B8" s="7" t="s">
        <v>29</v>
      </c>
      <c r="C8" s="7" t="s">
        <v>30</v>
      </c>
      <c r="D8" s="7" t="s">
        <v>31</v>
      </c>
      <c r="E8" s="7" t="s">
        <v>26</v>
      </c>
      <c r="F8" s="8" t="s">
        <v>27</v>
      </c>
    </row>
    <row r="9" spans="1:11">
      <c r="A9" s="6" t="s">
        <v>32</v>
      </c>
      <c r="B9" s="7" t="s">
        <v>33</v>
      </c>
      <c r="C9" s="7" t="s">
        <v>34</v>
      </c>
      <c r="D9" s="7" t="s">
        <v>35</v>
      </c>
      <c r="E9" s="7" t="s">
        <v>26</v>
      </c>
      <c r="F9" s="8" t="s">
        <v>27</v>
      </c>
    </row>
    <row r="10" spans="1:11">
      <c r="A10" s="6" t="s">
        <v>36</v>
      </c>
      <c r="B10" s="7" t="s">
        <v>37</v>
      </c>
      <c r="C10" s="7" t="s">
        <v>38</v>
      </c>
      <c r="D10" s="7" t="s">
        <v>39</v>
      </c>
      <c r="E10" s="7" t="s">
        <v>26</v>
      </c>
      <c r="F10" s="8" t="s">
        <v>27</v>
      </c>
    </row>
    <row r="11" spans="1:11" ht="13.15" thickBot="1">
      <c r="A11" s="9" t="s">
        <v>40</v>
      </c>
      <c r="B11" s="10" t="s">
        <v>41</v>
      </c>
      <c r="C11" s="10" t="s">
        <v>42</v>
      </c>
      <c r="D11" s="10" t="s">
        <v>43</v>
      </c>
      <c r="E11" s="10" t="s">
        <v>26</v>
      </c>
      <c r="F11" s="11" t="s">
        <v>27</v>
      </c>
    </row>
    <row r="12" spans="1:11" ht="13.15" thickBot="1">
      <c r="A12" s="12"/>
      <c r="B12" s="12"/>
      <c r="C12" s="12"/>
      <c r="D12" s="12"/>
      <c r="E12" s="12"/>
      <c r="F12" s="12"/>
      <c r="G12" s="12"/>
      <c r="H12" s="12"/>
      <c r="I12" s="12"/>
      <c r="J12" s="12"/>
      <c r="K12" s="12"/>
    </row>
    <row r="13" spans="1:11" ht="13.5" thickBot="1">
      <c r="A13" s="13" t="s">
        <v>44</v>
      </c>
      <c r="B13" s="14" t="e">
        <f>Wartosc1</f>
        <v>#REF!</v>
      </c>
      <c r="C13" s="15"/>
      <c r="D13" s="15"/>
      <c r="E13" s="16"/>
    </row>
    <row r="14" spans="1:11">
      <c r="A14" s="17"/>
      <c r="B14" s="12"/>
      <c r="C14" s="18" t="e">
        <f>IF(B13&lt;0,"minus","")</f>
        <v>#REF!</v>
      </c>
      <c r="D14" s="19" t="e">
        <f>IF(B13="",0,ABS(B13))</f>
        <v>#REF!</v>
      </c>
      <c r="E14" s="20"/>
    </row>
    <row r="15" spans="1:11">
      <c r="A15" s="21" t="s">
        <v>45</v>
      </c>
      <c r="B15" s="12"/>
      <c r="C15" s="12"/>
      <c r="D15" s="12"/>
      <c r="E15" s="20"/>
    </row>
    <row r="16" spans="1:11">
      <c r="A16" s="22" t="e">
        <f>VALUE(RIGHT(INT(D14/100),1))</f>
        <v>#REF!</v>
      </c>
      <c r="B16" s="23" t="e">
        <f>VALUE(RIGHT(INT(D14/10),1))</f>
        <v>#REF!</v>
      </c>
      <c r="C16" s="23" t="e">
        <f>VALUE(RIGHT(INT(D14),1))</f>
        <v>#REF!</v>
      </c>
      <c r="D16" s="23" t="s">
        <v>46</v>
      </c>
      <c r="E16" s="20"/>
    </row>
    <row r="17" spans="1:5">
      <c r="A17" s="24" t="e">
        <f>CHOOSE(A16+1,$D$2,$D$3,$D$4,$D$5,$D$6,$D$7,$D$8,$D$9,$D$10,$D$11)</f>
        <v>#REF!</v>
      </c>
      <c r="B17" s="25" t="e">
        <f>IF(B16=1,CHOOSE(C16+1,$C$3,$B$3,$B$4,$B$5,$B$6,$B$7,$B$8,$B$9,$B$10,$B$11),CHOOSE(B16+1,$C$2,$C$3,$C$4,$C$5,$C$6,$C$7,$C$8,$C$9,$C$10,$C$11))</f>
        <v>#REF!</v>
      </c>
      <c r="C17" s="25" t="e">
        <f>IF(B16=1,"",CHOOSE( C16+1,$A$2,$A$3,$A$4,$A$5,$A$6,$A$7,$A$8,$A$9,$A$10,$A$11))</f>
        <v>#REF!</v>
      </c>
      <c r="D17" s="25" t="e">
        <f>+IF(D14=0,"zero","")</f>
        <v>#REF!</v>
      </c>
      <c r="E17" s="20"/>
    </row>
    <row r="18" spans="1:5">
      <c r="A18" s="17"/>
      <c r="B18" s="12"/>
      <c r="C18" s="12"/>
      <c r="D18" s="12"/>
      <c r="E18" s="20"/>
    </row>
    <row r="19" spans="1:5">
      <c r="A19" s="21" t="s">
        <v>47</v>
      </c>
      <c r="B19" s="12"/>
      <c r="C19" s="12"/>
      <c r="D19" s="12"/>
      <c r="E19" s="20"/>
    </row>
    <row r="20" spans="1:5">
      <c r="A20" s="22" t="e">
        <f>VALUE(RIGHT(INT(D14/100000),1))</f>
        <v>#REF!</v>
      </c>
      <c r="B20" s="23" t="e">
        <f>VALUE(RIGHT(INT(D14/10000),1))</f>
        <v>#REF!</v>
      </c>
      <c r="C20" s="23" t="e">
        <f>VALUE(RIGHT(INT(D14/1000),1))</f>
        <v>#REF!</v>
      </c>
      <c r="D20" s="23" t="s">
        <v>46</v>
      </c>
      <c r="E20" s="20"/>
    </row>
    <row r="21" spans="1:5">
      <c r="A21" s="24" t="e">
        <f>CHOOSE(A20+1,$D$2,$D$3,$D$4,$D$5,$D$6,$D$7,$D$8,$D$9,$D$10,$D$11)</f>
        <v>#REF!</v>
      </c>
      <c r="B21" s="25" t="e">
        <f>IF(B20=1,CHOOSE(C20+1,$C$3,$B$3,$B$4,$B$5,$B$6,$B$7,$B$8,$B$9,$B$10,$B$11),CHOOSE(B20+1,$C$2,$C$3,$C$4,$C$5,$C$6,$C$7,$C$8,$C$9,$C$10,$C$11))</f>
        <v>#REF!</v>
      </c>
      <c r="C21" s="25" t="e">
        <f>IF(B20=1,"",CHOOSE( C20+1,$A$2,$A$3,$A$4,$A$5,$A$6,$A$7,$A$8,$A$9,$A$10,$A$11))</f>
        <v>#REF!</v>
      </c>
      <c r="D21" s="25" t="e">
        <f>IF(SUM(A20:B20)=0,CHOOSE(C20+1,$E$2,$E$3,$E$4,$E$5,$E$6,$E$7,$E$8,$E$9,$E$10,$E$11),IF(B20=1,$E$11,CHOOSE(C20+1,$E$11,$E$11,$E$4,$E$5,$E$6,$E$7,$E$8,$E$9,$E$10,$E$11)))</f>
        <v>#REF!</v>
      </c>
      <c r="E21" s="20"/>
    </row>
    <row r="22" spans="1:5">
      <c r="A22" s="17"/>
      <c r="B22" s="12"/>
      <c r="C22" s="12"/>
      <c r="D22" s="12"/>
      <c r="E22" s="20"/>
    </row>
    <row r="23" spans="1:5">
      <c r="A23" s="21" t="s">
        <v>48</v>
      </c>
      <c r="B23" s="12"/>
      <c r="C23" s="12"/>
      <c r="D23" s="12"/>
      <c r="E23" s="20"/>
    </row>
    <row r="24" spans="1:5">
      <c r="A24" s="22" t="e">
        <f>VALUE(RIGHT(INT(D14/100000000),1))</f>
        <v>#REF!</v>
      </c>
      <c r="B24" s="23" t="e">
        <f>VALUE(RIGHT(INT(D14/10000000),1))</f>
        <v>#REF!</v>
      </c>
      <c r="C24" s="23" t="e">
        <f>VALUE(RIGHT(INT(D14/1000000),1))</f>
        <v>#REF!</v>
      </c>
      <c r="D24" s="23" t="s">
        <v>46</v>
      </c>
      <c r="E24" s="20"/>
    </row>
    <row r="25" spans="1:5">
      <c r="A25" s="24" t="e">
        <f>CHOOSE(A24+1,$D$2,$D$3,$D$4,$D$5,$D$6,$D$7,$D$8,$D$9,$D$10,$D$11)</f>
        <v>#REF!</v>
      </c>
      <c r="B25" s="25" t="e">
        <f>IF(B24=1,CHOOSE(C24+1,$C$3,$B$3,$B$4,$B$5,$B$6,$B$7,$B$8,$B$9,$B$10,$B$11),CHOOSE(B24+1,$C$2,$C$3,$C$4,$C$5,$C$6,$C$7,$C$8,$C$9,$C$10,$C$11))</f>
        <v>#REF!</v>
      </c>
      <c r="C25" s="25" t="e">
        <f>IF(B24=1,"",CHOOSE( C24+1,$A$2,$A$3,$A$4,$A$5,$A$6,$A$7,$A$8,$A$9,$A$10,$A$11))</f>
        <v>#REF!</v>
      </c>
      <c r="D25" s="25" t="e">
        <f>IF(SUM(A24:B24)=0,CHOOSE(C24+1,$F$2,$F$3,$F$4,$F$5,$F$6,$F$7,$F$8,$F$9,$F$10,$F$11),IF(B24=1,$F$11,CHOOSE(C24+1,$F$11,$F$11,$F$4,$F$5,$F$6,$F$7,$F$8,$F$9,$F$10,$F$11)))</f>
        <v>#REF!</v>
      </c>
      <c r="E25" s="20"/>
    </row>
    <row r="26" spans="1:5" ht="13.15" thickBot="1">
      <c r="A26" s="17"/>
      <c r="B26" s="12"/>
      <c r="C26" s="12"/>
      <c r="D26" s="12"/>
      <c r="E26" s="20"/>
    </row>
    <row r="27" spans="1:5" ht="13.5" thickBot="1">
      <c r="A27" s="26" t="s">
        <v>49</v>
      </c>
      <c r="B27" s="14" t="e">
        <f>IF(C14="",""," "&amp;C14)&amp;IF(A25="",""," "&amp;A25)&amp;IF(B25="",""," "&amp;B25)&amp;IF(C25="",""," "&amp;C25)&amp;IF(D25="",""," "&amp;D25)&amp;IF(A21="",""," "&amp;A21)&amp;IF(B21="",""," "&amp;B21)&amp;IF(C21="",""," "&amp;C21)&amp;IF(D21="",""," "&amp;D21)&amp;IF(A17="",""," "&amp;A17)&amp;IF(B17="",""," "&amp;B17)&amp;IF(C17="",""," "&amp;C17)&amp;IF(D17="",""," "&amp;D17)</f>
        <v>#REF!</v>
      </c>
      <c r="C27" s="12"/>
      <c r="D27" s="12"/>
      <c r="E27" s="20"/>
    </row>
    <row r="28" spans="1:5" ht="13.5" thickBot="1">
      <c r="A28" s="27" t="s">
        <v>50</v>
      </c>
      <c r="B28" s="28" t="e">
        <f>RIGHT(((ROUND(D14,2)+1)*100),2)&amp;"/100"</f>
        <v>#REF!</v>
      </c>
      <c r="C28" s="29"/>
      <c r="D28" s="29"/>
      <c r="E28" s="30"/>
    </row>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4</vt:i4>
      </vt:variant>
    </vt:vector>
  </HeadingPairs>
  <TitlesOfParts>
    <vt:vector size="6" baseType="lpstr">
      <vt:lpstr>Formularz</vt:lpstr>
      <vt:lpstr>Słownie</vt:lpstr>
      <vt:lpstr>Formularz!Obszar_wydruku</vt:lpstr>
      <vt:lpstr>Reszta1</vt:lpstr>
      <vt:lpstr>Słownie1</vt:lpstr>
      <vt:lpstr>Formularz!Tytuły_wydruku</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user</cp:lastModifiedBy>
  <cp:lastPrinted>2020-04-24T12:54:39Z</cp:lastPrinted>
  <dcterms:created xsi:type="dcterms:W3CDTF">2011-12-14T20:55:56Z</dcterms:created>
  <dcterms:modified xsi:type="dcterms:W3CDTF">2020-04-29T11:11:02Z</dcterms:modified>
</cp:coreProperties>
</file>