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3. 43 Grupa Zakupowa/Wykaz Punktów Poboru Gazu + Formularz Cenowy_sprostowanie_25.09.24/"/>
    </mc:Choice>
  </mc:AlternateContent>
  <xr:revisionPtr revIDLastSave="0" documentId="13_ncr:1_{2442BE49-76C5-1D4B-B497-577A6EAC7E2C}" xr6:coauthVersionLast="47" xr6:coauthVersionMax="47" xr10:uidLastSave="{00000000-0000-0000-0000-000000000000}"/>
  <bookViews>
    <workbookView xWindow="0" yWindow="760" windowWidth="29320" windowHeight="15300" tabRatio="500" xr2:uid="{00000000-000D-0000-FFFF-FFFF00000000}"/>
  </bookViews>
  <sheets>
    <sheet name="Formularz cenow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80" i="1" l="1"/>
  <c r="F180" i="1"/>
  <c r="E180" i="1"/>
  <c r="D180" i="1"/>
  <c r="C180" i="1"/>
  <c r="L179" i="1"/>
  <c r="I179" i="1"/>
  <c r="M179" i="1" s="1"/>
  <c r="L178" i="1"/>
  <c r="I178" i="1"/>
  <c r="M178" i="1" s="1"/>
  <c r="L177" i="1"/>
  <c r="I177" i="1"/>
  <c r="M177" i="1" s="1"/>
  <c r="L176" i="1"/>
  <c r="I176" i="1"/>
  <c r="I180" i="1" s="1"/>
  <c r="L165" i="1"/>
  <c r="M165" i="1" s="1"/>
  <c r="I165" i="1"/>
  <c r="D165" i="1"/>
  <c r="I164" i="1"/>
  <c r="I166" i="1" s="1"/>
  <c r="D164" i="1"/>
  <c r="L164" i="1" s="1"/>
  <c r="L166" i="1" s="1"/>
  <c r="M163" i="1"/>
  <c r="F158" i="1"/>
  <c r="E158" i="1"/>
  <c r="D158" i="1"/>
  <c r="C158" i="1"/>
  <c r="L157" i="1"/>
  <c r="I157" i="1"/>
  <c r="M157" i="1" s="1"/>
  <c r="L156" i="1"/>
  <c r="I156" i="1"/>
  <c r="M156" i="1" s="1"/>
  <c r="L155" i="1"/>
  <c r="I155" i="1"/>
  <c r="M155" i="1" s="1"/>
  <c r="L154" i="1"/>
  <c r="L158" i="1" s="1"/>
  <c r="I154" i="1"/>
  <c r="I158" i="1" s="1"/>
  <c r="I144" i="1"/>
  <c r="E143" i="1"/>
  <c r="I143" i="1" s="1"/>
  <c r="D143" i="1"/>
  <c r="L143" i="1" s="1"/>
  <c r="M143" i="1" s="1"/>
  <c r="I142" i="1"/>
  <c r="E142" i="1"/>
  <c r="D142" i="1"/>
  <c r="L142" i="1" s="1"/>
  <c r="L144" i="1" s="1"/>
  <c r="M141" i="1"/>
  <c r="I136" i="1"/>
  <c r="E135" i="1"/>
  <c r="I135" i="1" s="1"/>
  <c r="D135" i="1"/>
  <c r="L135" i="1" s="1"/>
  <c r="M135" i="1" s="1"/>
  <c r="I134" i="1"/>
  <c r="M134" i="1" s="1"/>
  <c r="M136" i="1" s="1"/>
  <c r="E134" i="1"/>
  <c r="D134" i="1"/>
  <c r="L134" i="1" s="1"/>
  <c r="M133" i="1"/>
  <c r="I128" i="1"/>
  <c r="E127" i="1"/>
  <c r="I127" i="1" s="1"/>
  <c r="D127" i="1"/>
  <c r="L127" i="1" s="1"/>
  <c r="M127" i="1" s="1"/>
  <c r="I126" i="1"/>
  <c r="E126" i="1"/>
  <c r="D126" i="1"/>
  <c r="L126" i="1" s="1"/>
  <c r="L128" i="1" s="1"/>
  <c r="M125" i="1"/>
  <c r="E119" i="1"/>
  <c r="I119" i="1" s="1"/>
  <c r="I120" i="1" s="1"/>
  <c r="D119" i="1"/>
  <c r="L119" i="1" s="1"/>
  <c r="M119" i="1" s="1"/>
  <c r="I118" i="1"/>
  <c r="M118" i="1" s="1"/>
  <c r="M120" i="1" s="1"/>
  <c r="E118" i="1"/>
  <c r="D118" i="1"/>
  <c r="L118" i="1" s="1"/>
  <c r="M117" i="1"/>
  <c r="I112" i="1"/>
  <c r="I111" i="1"/>
  <c r="D111" i="1"/>
  <c r="L111" i="1" s="1"/>
  <c r="M111" i="1" s="1"/>
  <c r="I110" i="1"/>
  <c r="D110" i="1"/>
  <c r="L110" i="1" s="1"/>
  <c r="M109" i="1"/>
  <c r="F104" i="1"/>
  <c r="E104" i="1"/>
  <c r="D104" i="1"/>
  <c r="C104" i="1"/>
  <c r="L103" i="1"/>
  <c r="I103" i="1"/>
  <c r="M103" i="1" s="1"/>
  <c r="L102" i="1"/>
  <c r="I102" i="1"/>
  <c r="M102" i="1" s="1"/>
  <c r="L101" i="1"/>
  <c r="I101" i="1"/>
  <c r="M101" i="1" s="1"/>
  <c r="L100" i="1"/>
  <c r="I100" i="1"/>
  <c r="M100" i="1" s="1"/>
  <c r="L99" i="1"/>
  <c r="I99" i="1"/>
  <c r="M99" i="1" s="1"/>
  <c r="L98" i="1"/>
  <c r="M98" i="1" s="1"/>
  <c r="I98" i="1"/>
  <c r="L97" i="1"/>
  <c r="M97" i="1" s="1"/>
  <c r="I97" i="1"/>
  <c r="L96" i="1"/>
  <c r="I96" i="1"/>
  <c r="M96" i="1" s="1"/>
  <c r="L95" i="1"/>
  <c r="I95" i="1"/>
  <c r="M95" i="1" s="1"/>
  <c r="L94" i="1"/>
  <c r="L104" i="1" s="1"/>
  <c r="I94" i="1"/>
  <c r="I104" i="1" s="1"/>
  <c r="F87" i="1"/>
  <c r="E87" i="1"/>
  <c r="D87" i="1"/>
  <c r="C87" i="1"/>
  <c r="L86" i="1"/>
  <c r="I86" i="1"/>
  <c r="M86" i="1" s="1"/>
  <c r="L85" i="1"/>
  <c r="I85" i="1"/>
  <c r="M85" i="1" s="1"/>
  <c r="L84" i="1"/>
  <c r="M84" i="1" s="1"/>
  <c r="I84" i="1"/>
  <c r="L83" i="1"/>
  <c r="I83" i="1"/>
  <c r="M83" i="1" s="1"/>
  <c r="L82" i="1"/>
  <c r="I82" i="1"/>
  <c r="M82" i="1" s="1"/>
  <c r="L81" i="1"/>
  <c r="I81" i="1"/>
  <c r="M81" i="1" s="1"/>
  <c r="L80" i="1"/>
  <c r="I80" i="1"/>
  <c r="M80" i="1" s="1"/>
  <c r="M79" i="1"/>
  <c r="L79" i="1"/>
  <c r="L87" i="1" s="1"/>
  <c r="I79" i="1"/>
  <c r="I87" i="1" s="1"/>
  <c r="F69" i="1"/>
  <c r="E69" i="1"/>
  <c r="D69" i="1"/>
  <c r="C69" i="1"/>
  <c r="L68" i="1"/>
  <c r="I68" i="1"/>
  <c r="M68" i="1" s="1"/>
  <c r="L67" i="1"/>
  <c r="M67" i="1" s="1"/>
  <c r="I67" i="1"/>
  <c r="L66" i="1"/>
  <c r="I66" i="1"/>
  <c r="M66" i="1" s="1"/>
  <c r="L65" i="1"/>
  <c r="I65" i="1"/>
  <c r="M65" i="1" s="1"/>
  <c r="L64" i="1"/>
  <c r="I64" i="1"/>
  <c r="M64" i="1" s="1"/>
  <c r="L63" i="1"/>
  <c r="I63" i="1"/>
  <c r="I69" i="1" s="1"/>
  <c r="M62" i="1"/>
  <c r="L62" i="1"/>
  <c r="I62" i="1"/>
  <c r="L61" i="1"/>
  <c r="L69" i="1" s="1"/>
  <c r="I61" i="1"/>
  <c r="M61" i="1" s="1"/>
  <c r="F54" i="1"/>
  <c r="E54" i="1"/>
  <c r="D54" i="1"/>
  <c r="M192" i="1" s="1"/>
  <c r="C54" i="1"/>
  <c r="L53" i="1"/>
  <c r="M53" i="1" s="1"/>
  <c r="I53" i="1"/>
  <c r="L52" i="1"/>
  <c r="I52" i="1"/>
  <c r="M52" i="1" s="1"/>
  <c r="L51" i="1"/>
  <c r="I51" i="1"/>
  <c r="M51" i="1" s="1"/>
  <c r="L50" i="1"/>
  <c r="I50" i="1"/>
  <c r="M50" i="1" s="1"/>
  <c r="L49" i="1"/>
  <c r="I49" i="1"/>
  <c r="M49" i="1" s="1"/>
  <c r="M48" i="1"/>
  <c r="L48" i="1"/>
  <c r="I48" i="1"/>
  <c r="L47" i="1"/>
  <c r="I47" i="1"/>
  <c r="M47" i="1" s="1"/>
  <c r="L46" i="1"/>
  <c r="L54" i="1" s="1"/>
  <c r="I46" i="1"/>
  <c r="M46" i="1" s="1"/>
  <c r="I36" i="1"/>
  <c r="L35" i="1"/>
  <c r="M35" i="1" s="1"/>
  <c r="I35" i="1"/>
  <c r="D35" i="1"/>
  <c r="I34" i="1"/>
  <c r="D34" i="1"/>
  <c r="L34" i="1" s="1"/>
  <c r="L36" i="1" s="1"/>
  <c r="M33" i="1"/>
  <c r="F28" i="1"/>
  <c r="E28" i="1"/>
  <c r="D28" i="1"/>
  <c r="M185" i="1" s="1"/>
  <c r="C28" i="1"/>
  <c r="M27" i="1"/>
  <c r="L27" i="1"/>
  <c r="I27" i="1"/>
  <c r="L26" i="1"/>
  <c r="I26" i="1"/>
  <c r="M26" i="1" s="1"/>
  <c r="L25" i="1"/>
  <c r="I25" i="1"/>
  <c r="M25" i="1" s="1"/>
  <c r="L24" i="1"/>
  <c r="I24" i="1"/>
  <c r="M24" i="1" s="1"/>
  <c r="L23" i="1"/>
  <c r="I23" i="1"/>
  <c r="M23" i="1" s="1"/>
  <c r="L22" i="1"/>
  <c r="I22" i="1"/>
  <c r="M22" i="1" s="1"/>
  <c r="L21" i="1"/>
  <c r="I21" i="1"/>
  <c r="M21" i="1" s="1"/>
  <c r="L20" i="1"/>
  <c r="L28" i="1" s="1"/>
  <c r="M187" i="1" s="1"/>
  <c r="I20" i="1"/>
  <c r="M20" i="1" s="1"/>
  <c r="F13" i="1"/>
  <c r="E13" i="1"/>
  <c r="D13" i="1"/>
  <c r="C13" i="1"/>
  <c r="L12" i="1"/>
  <c r="I12" i="1"/>
  <c r="M12" i="1" s="1"/>
  <c r="L11" i="1"/>
  <c r="I11" i="1"/>
  <c r="M11" i="1" s="1"/>
  <c r="L10" i="1"/>
  <c r="I10" i="1"/>
  <c r="M10" i="1" s="1"/>
  <c r="L9" i="1"/>
  <c r="L13" i="1" s="1"/>
  <c r="I9" i="1"/>
  <c r="I13" i="1" s="1"/>
  <c r="M54" i="1" l="1"/>
  <c r="M126" i="1"/>
  <c r="M128" i="1" s="1"/>
  <c r="L112" i="1"/>
  <c r="M110" i="1"/>
  <c r="M112" i="1" s="1"/>
  <c r="M28" i="1"/>
  <c r="M87" i="1"/>
  <c r="M194" i="1"/>
  <c r="M34" i="1"/>
  <c r="M36" i="1" s="1"/>
  <c r="L136" i="1"/>
  <c r="M142" i="1"/>
  <c r="M144" i="1" s="1"/>
  <c r="L120" i="1"/>
  <c r="M63" i="1"/>
  <c r="M69" i="1" s="1"/>
  <c r="M94" i="1"/>
  <c r="M104" i="1" s="1"/>
  <c r="M164" i="1"/>
  <c r="M166" i="1" s="1"/>
  <c r="M9" i="1"/>
  <c r="M13" i="1" s="1"/>
  <c r="I54" i="1"/>
  <c r="M193" i="1" s="1"/>
  <c r="M154" i="1"/>
  <c r="M158" i="1" s="1"/>
  <c r="I28" i="1"/>
  <c r="M186" i="1" s="1"/>
  <c r="M176" i="1"/>
  <c r="M180" i="1" s="1"/>
  <c r="M188" i="1" l="1"/>
  <c r="M195" i="1"/>
  <c r="M196" i="1" l="1"/>
  <c r="M197" i="1" s="1"/>
  <c r="M190" i="1"/>
  <c r="M189" i="1"/>
</calcChain>
</file>

<file path=xl/sharedStrings.xml><?xml version="1.0" encoding="utf-8"?>
<sst xmlns="http://schemas.openxmlformats.org/spreadsheetml/2006/main" count="410" uniqueCount="58">
  <si>
    <t>1.</t>
  </si>
  <si>
    <t>Nazwa OSD</t>
  </si>
  <si>
    <t>PSG Sp. z o.o. O/Zabrze</t>
  </si>
  <si>
    <t>Punkty nie objęte taryfą ochronną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</si>
  <si>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</si>
  <si>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</si>
  <si>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</si>
  <si>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</si>
  <si>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</si>
  <si>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</si>
  <si>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</si>
  <si>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</si>
  <si>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</si>
  <si>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</si>
  <si>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</si>
  <si>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</si>
  <si>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</si>
  <si>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</si>
  <si>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</si>
  <si>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W-3.6</t>
  </si>
  <si>
    <t>P</t>
  </si>
  <si>
    <t>ZW</t>
  </si>
  <si>
    <t>W-5.1</t>
  </si>
  <si>
    <t>SUMA</t>
  </si>
  <si>
    <t>Punkty objęte taryfą ochronną</t>
  </si>
  <si>
    <t>W-3.9</t>
  </si>
  <si>
    <t>W-5.2</t>
  </si>
  <si>
    <t>Punkt objęty taryfą ochronną częściowo</t>
  </si>
  <si>
    <t>8018590365500053195147</t>
  </si>
  <si>
    <t>Część objęta ochroną</t>
  </si>
  <si>
    <t>Część nieobjęta ochroną</t>
  </si>
  <si>
    <t>2.</t>
  </si>
  <si>
    <t>PSG Sp. z o.o. O/Wrocław</t>
  </si>
  <si>
    <t>W-1.1</t>
  </si>
  <si>
    <t>W-4</t>
  </si>
  <si>
    <t>3.</t>
  </si>
  <si>
    <t>PSG Sp. z o.o. O/Warszawa</t>
  </si>
  <si>
    <t>W-2.1</t>
  </si>
  <si>
    <t>W-6A.1</t>
  </si>
  <si>
    <t>8018590365500067558501</t>
  </si>
  <si>
    <t>8018590365500019286094</t>
  </si>
  <si>
    <t>8018590365500020881738</t>
  </si>
  <si>
    <t>8018590365500019249228</t>
  </si>
  <si>
    <t>8018590365500019209970</t>
  </si>
  <si>
    <t>4.</t>
  </si>
  <si>
    <t>PSG Sp. z o.o. O/Tarnów</t>
  </si>
  <si>
    <t>8018590365500074685795</t>
  </si>
  <si>
    <t>5.</t>
  </si>
  <si>
    <t>PSG Sp. z o.o. O/Poznań</t>
  </si>
  <si>
    <t>* P - przeznaczonego do celów opałowych (z akcyzą)</t>
  </si>
  <si>
    <t>Razem WOLUMEN [kWh]</t>
  </si>
  <si>
    <t>** ZW - bez akcyzy, z zerową stawką akcyzy lub uwzględniająca zwolnienie od akcyzy</t>
  </si>
  <si>
    <t xml:space="preserve">Razem DYSTRYBUCJA </t>
  </si>
  <si>
    <t>Razem SPRZEDAŻ</t>
  </si>
  <si>
    <t>Razem WARTOŚĆ NETTO</t>
  </si>
  <si>
    <t>podatek VAT 23%</t>
  </si>
  <si>
    <t>Razem brutto</t>
  </si>
  <si>
    <t>Załącznik nr 2.a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</si>
</sst>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&quot; zł&quot;"/>
  </numFmts>
  <fonts count="9" x14ac:knownFonts="1">
    <font>
      <sz val="12"/>
      <color rgb="FF000000"/>
      <name val="Calibri"/>
      <family val="2"/>
      <charset val="238"/>
    </font>
    <font>
      <sz val="12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b/>
      <sz val="12"/>
      <color rgb="FF000000"/>
      <name val="Arial"/>
      <family val="2"/>
      <scheme val="minor"/>
    </font>
    <font>
      <b/>
      <sz val="12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54A06B"/>
        <bgColor rgb="FF808080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4" fontId="4" fillId="9" borderId="1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4" fontId="4" fillId="10" borderId="1" xfId="0" applyNumberFormat="1" applyFont="1" applyFill="1" applyBorder="1" applyAlignment="1">
      <alignment horizontal="center" vertical="center"/>
    </xf>
    <xf numFmtId="4" fontId="4" fillId="6" borderId="8" xfId="0" applyNumberFormat="1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4" fontId="5" fillId="9" borderId="3" xfId="0" applyNumberFormat="1" applyFont="1" applyFill="1" applyBorder="1" applyAlignment="1">
      <alignment horizontal="center" vertical="center"/>
    </xf>
    <xf numFmtId="3" fontId="5" fillId="9" borderId="3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4" fillId="6" borderId="11" xfId="0" applyNumberFormat="1" applyFont="1" applyFill="1" applyBorder="1" applyAlignment="1">
      <alignment horizontal="center" vertical="center"/>
    </xf>
    <xf numFmtId="4" fontId="4" fillId="6" borderId="2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3" fillId="13" borderId="0" xfId="0" applyFont="1" applyFill="1" applyAlignment="1">
      <alignment horizontal="center" vertical="center"/>
    </xf>
    <xf numFmtId="3" fontId="3" fillId="13" borderId="0" xfId="0" applyNumberFormat="1" applyFont="1" applyFill="1" applyAlignment="1">
      <alignment horizontal="center" vertical="center"/>
    </xf>
    <xf numFmtId="4" fontId="3" fillId="1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13" borderId="0" xfId="0" applyFont="1" applyFill="1" applyAlignment="1">
      <alignment vertical="center"/>
    </xf>
    <xf numFmtId="0" fontId="3" fillId="0" borderId="12" xfId="0" applyFont="1" applyBorder="1" applyAlignment="1">
      <alignment vertical="center"/>
    </xf>
    <xf numFmtId="0" fontId="7" fillId="11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65" fontId="7" fillId="0" borderId="18" xfId="0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2F2F2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54A06B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97"/>
  <sheetViews>
    <sheetView tabSelected="1" zoomScale="91" zoomScaleNormal="91" workbookViewId="0">
      <selection activeCell="K203" sqref="K203"/>
    </sheetView>
  </sheetViews>
  <sheetFormatPr baseColWidth="10" defaultColWidth="9" defaultRowHeight="13" x14ac:dyDescent="0.2"/>
  <cols>
    <col min="1" max="1" width="9.83203125" style="2" customWidth="1"/>
    <col min="2" max="2" width="6" style="2" customWidth="1"/>
    <col min="3" max="3" width="8.1640625" style="2" customWidth="1"/>
    <col min="4" max="4" width="16.33203125" style="2" customWidth="1"/>
    <col min="5" max="5" width="16.83203125" style="2" customWidth="1"/>
    <col min="6" max="6" width="14.6640625" style="3" customWidth="1"/>
    <col min="7" max="7" width="12" style="2" customWidth="1"/>
    <col min="8" max="8" width="12.33203125" style="2" customWidth="1"/>
    <col min="9" max="9" width="14.1640625" style="4" customWidth="1"/>
    <col min="10" max="10" width="13" style="2" customWidth="1"/>
    <col min="11" max="11" width="14.6640625" style="2" customWidth="1"/>
    <col min="12" max="12" width="19" style="2" customWidth="1"/>
    <col min="13" max="13" width="16.1640625" style="2" customWidth="1"/>
    <col min="14" max="1023" width="9" style="2"/>
    <col min="1024" max="1024" width="10.5" style="2" customWidth="1"/>
    <col min="1025" max="16384" width="9" style="62"/>
  </cols>
  <sheetData>
    <row r="2" spans="1:13" ht="34.5" customHeight="1" x14ac:dyDescent="0.2">
      <c r="B2" s="1" t="s">
        <v>57</v>
      </c>
      <c r="C2" s="1"/>
      <c r="D2" s="1"/>
      <c r="E2" s="1"/>
      <c r="F2" s="1"/>
      <c r="G2" s="1"/>
      <c r="H2" s="1"/>
    </row>
    <row r="3" spans="1:13" ht="12.75" customHeight="1" x14ac:dyDescent="0.2">
      <c r="A3" s="5" t="s">
        <v>0</v>
      </c>
      <c r="D3" s="6"/>
      <c r="E3" s="6"/>
      <c r="F3" s="7"/>
      <c r="I3" s="8"/>
      <c r="L3" s="8"/>
      <c r="M3" s="8"/>
    </row>
    <row r="4" spans="1:13" x14ac:dyDescent="0.2">
      <c r="A4" s="9" t="s">
        <v>1</v>
      </c>
      <c r="B4" s="9"/>
      <c r="C4" s="9"/>
    </row>
    <row r="5" spans="1:13" x14ac:dyDescent="0.2">
      <c r="A5" s="10" t="s">
        <v>2</v>
      </c>
      <c r="B5" s="10"/>
      <c r="C5" s="10"/>
      <c r="G5" s="7"/>
      <c r="H5" s="7"/>
      <c r="I5" s="7"/>
      <c r="J5" s="5"/>
      <c r="K5" s="5"/>
      <c r="L5" s="5"/>
    </row>
    <row r="6" spans="1:13" x14ac:dyDescent="0.2">
      <c r="A6" s="11" t="s">
        <v>3</v>
      </c>
      <c r="B6" s="11"/>
      <c r="C6" s="11"/>
      <c r="D6" s="11"/>
      <c r="G6" s="12" t="s">
        <v>4</v>
      </c>
      <c r="H6" s="12"/>
      <c r="I6" s="12"/>
      <c r="J6" s="13" t="s">
        <v>5</v>
      </c>
      <c r="K6" s="13"/>
      <c r="L6" s="13"/>
    </row>
    <row r="7" spans="1:13" ht="39.75" customHeight="1" x14ac:dyDescent="0.2">
      <c r="A7" s="14" t="s">
        <v>6</v>
      </c>
      <c r="B7" s="14" t="s">
        <v>7</v>
      </c>
      <c r="C7" s="15" t="s">
        <v>8</v>
      </c>
      <c r="D7" s="16" t="s">
        <v>9</v>
      </c>
      <c r="E7" s="14" t="s">
        <v>10</v>
      </c>
      <c r="F7" s="17" t="s">
        <v>11</v>
      </c>
      <c r="G7" s="18" t="s">
        <v>12</v>
      </c>
      <c r="H7" s="18" t="s">
        <v>13</v>
      </c>
      <c r="I7" s="19" t="s">
        <v>14</v>
      </c>
      <c r="J7" s="18" t="s">
        <v>15</v>
      </c>
      <c r="K7" s="18" t="s">
        <v>16</v>
      </c>
      <c r="L7" s="18" t="s">
        <v>17</v>
      </c>
      <c r="M7" s="20" t="s">
        <v>18</v>
      </c>
    </row>
    <row r="8" spans="1:13" ht="29.25" customHeight="1" x14ac:dyDescent="0.2">
      <c r="A8" s="14"/>
      <c r="B8" s="14"/>
      <c r="C8" s="15"/>
      <c r="D8" s="16"/>
      <c r="E8" s="14"/>
      <c r="F8" s="17"/>
      <c r="G8" s="18"/>
      <c r="H8" s="18"/>
      <c r="I8" s="19"/>
      <c r="J8" s="18"/>
      <c r="K8" s="18"/>
      <c r="L8" s="18"/>
      <c r="M8" s="20"/>
    </row>
    <row r="9" spans="1:13" x14ac:dyDescent="0.2">
      <c r="A9" s="9" t="s">
        <v>19</v>
      </c>
      <c r="B9" s="21" t="s">
        <v>20</v>
      </c>
      <c r="C9" s="22"/>
      <c r="D9" s="23"/>
      <c r="E9" s="24"/>
      <c r="F9" s="25"/>
      <c r="G9" s="26">
        <v>30.32</v>
      </c>
      <c r="H9" s="27">
        <v>4.9829999999999999E-2</v>
      </c>
      <c r="I9" s="28">
        <f>G9*(F9+F10)+H9*(D9+D10)</f>
        <v>12856.302</v>
      </c>
      <c r="J9" s="24"/>
      <c r="K9" s="29"/>
      <c r="L9" s="30">
        <f>J9*F9+K9*D9</f>
        <v>0</v>
      </c>
      <c r="M9" s="28">
        <f>I9+L9+L10</f>
        <v>12856.302</v>
      </c>
    </row>
    <row r="10" spans="1:13" x14ac:dyDescent="0.2">
      <c r="A10" s="9"/>
      <c r="B10" s="21" t="s">
        <v>21</v>
      </c>
      <c r="C10" s="22">
        <v>1</v>
      </c>
      <c r="D10" s="23">
        <v>243400</v>
      </c>
      <c r="E10" s="24"/>
      <c r="F10" s="25">
        <v>24</v>
      </c>
      <c r="G10" s="26"/>
      <c r="H10" s="27"/>
      <c r="I10" s="28" t="e">
        <f>G10*(F10+#REF!)+H10*(D10+#REF!)</f>
        <v>#REF!</v>
      </c>
      <c r="J10" s="24"/>
      <c r="K10" s="29"/>
      <c r="L10" s="30">
        <f>J10*F10+K10*D10</f>
        <v>0</v>
      </c>
      <c r="M10" s="28" t="e">
        <f>I10+L10+#REF!</f>
        <v>#REF!</v>
      </c>
    </row>
    <row r="11" spans="1:13" x14ac:dyDescent="0.2">
      <c r="A11" s="9" t="s">
        <v>22</v>
      </c>
      <c r="B11" s="21" t="s">
        <v>20</v>
      </c>
      <c r="C11" s="22"/>
      <c r="D11" s="23"/>
      <c r="E11" s="24"/>
      <c r="F11" s="25"/>
      <c r="G11" s="26">
        <v>7.9299999999999995E-3</v>
      </c>
      <c r="H11" s="27">
        <v>2.215E-2</v>
      </c>
      <c r="I11" s="28">
        <f>G11*(E11+E12)+H11*(D11+D12)</f>
        <v>144933.11199999999</v>
      </c>
      <c r="J11" s="24"/>
      <c r="K11" s="29"/>
      <c r="L11" s="30">
        <f>J11*F11+K11*D11</f>
        <v>0</v>
      </c>
      <c r="M11" s="28">
        <f>I11+L11+L12</f>
        <v>144933.11199999999</v>
      </c>
    </row>
    <row r="12" spans="1:13" x14ac:dyDescent="0.2">
      <c r="A12" s="9"/>
      <c r="B12" s="21" t="s">
        <v>21</v>
      </c>
      <c r="C12" s="22">
        <v>1</v>
      </c>
      <c r="D12" s="23">
        <v>2620000</v>
      </c>
      <c r="E12" s="24">
        <v>10958400</v>
      </c>
      <c r="F12" s="25">
        <v>25</v>
      </c>
      <c r="G12" s="26"/>
      <c r="H12" s="27"/>
      <c r="I12" s="28" t="e">
        <f>G12*(F12+#REF!)+H12*(D12+#REF!)</f>
        <v>#REF!</v>
      </c>
      <c r="J12" s="24"/>
      <c r="K12" s="29"/>
      <c r="L12" s="30">
        <f>J12*F12+K12*D12</f>
        <v>0</v>
      </c>
      <c r="M12" s="28" t="e">
        <f>I12+L12+#REF!</f>
        <v>#REF!</v>
      </c>
    </row>
    <row r="13" spans="1:13" x14ac:dyDescent="0.2">
      <c r="A13" s="31" t="s">
        <v>23</v>
      </c>
      <c r="B13" s="31" t="s">
        <v>23</v>
      </c>
      <c r="C13" s="32">
        <f>SUM(C9:C12)</f>
        <v>2</v>
      </c>
      <c r="D13" s="33">
        <f>SUM(D9:D12)</f>
        <v>2863400</v>
      </c>
      <c r="E13" s="33">
        <f>SUM(E9:E12)</f>
        <v>10958400</v>
      </c>
      <c r="F13" s="34">
        <f>SUM(F9:F12)</f>
        <v>49</v>
      </c>
      <c r="G13" s="26"/>
      <c r="H13" s="26"/>
      <c r="I13" s="35">
        <f>I9+I11</f>
        <v>157789.41399999999</v>
      </c>
      <c r="J13" s="26"/>
      <c r="K13" s="26"/>
      <c r="L13" s="36">
        <f>SUM(L9:L12)</f>
        <v>0</v>
      </c>
      <c r="M13" s="36">
        <f>M9+M11</f>
        <v>157789.41399999999</v>
      </c>
    </row>
    <row r="14" spans="1:13" x14ac:dyDescent="0.2">
      <c r="A14" s="5"/>
    </row>
    <row r="15" spans="1:13" ht="12.75" customHeight="1" x14ac:dyDescent="0.2">
      <c r="A15" s="9" t="s">
        <v>1</v>
      </c>
      <c r="B15" s="9"/>
      <c r="C15" s="9"/>
      <c r="D15" s="6"/>
      <c r="E15" s="6"/>
      <c r="F15" s="7"/>
      <c r="I15" s="8"/>
      <c r="L15" s="8"/>
      <c r="M15" s="8"/>
    </row>
    <row r="16" spans="1:13" x14ac:dyDescent="0.2">
      <c r="A16" s="10" t="s">
        <v>2</v>
      </c>
      <c r="B16" s="10"/>
      <c r="C16" s="10"/>
    </row>
    <row r="17" spans="1:13" x14ac:dyDescent="0.2">
      <c r="A17" s="37" t="s">
        <v>24</v>
      </c>
      <c r="B17" s="37"/>
      <c r="C17" s="37"/>
      <c r="D17" s="37"/>
      <c r="G17" s="12" t="s">
        <v>4</v>
      </c>
      <c r="H17" s="12"/>
      <c r="I17" s="12"/>
      <c r="J17" s="13" t="s">
        <v>5</v>
      </c>
      <c r="K17" s="13"/>
      <c r="L17" s="13"/>
    </row>
    <row r="18" spans="1:13" ht="39.75" customHeight="1" x14ac:dyDescent="0.2">
      <c r="A18" s="14" t="s">
        <v>6</v>
      </c>
      <c r="B18" s="14" t="s">
        <v>7</v>
      </c>
      <c r="C18" s="15" t="s">
        <v>8</v>
      </c>
      <c r="D18" s="16" t="s">
        <v>9</v>
      </c>
      <c r="E18" s="14" t="s">
        <v>10</v>
      </c>
      <c r="F18" s="17" t="s">
        <v>11</v>
      </c>
      <c r="G18" s="18" t="s">
        <v>12</v>
      </c>
      <c r="H18" s="18" t="s">
        <v>13</v>
      </c>
      <c r="I18" s="19" t="s">
        <v>14</v>
      </c>
      <c r="J18" s="18" t="s">
        <v>15</v>
      </c>
      <c r="K18" s="18" t="s">
        <v>16</v>
      </c>
      <c r="L18" s="18" t="s">
        <v>17</v>
      </c>
      <c r="M18" s="20" t="s">
        <v>18</v>
      </c>
    </row>
    <row r="19" spans="1:13" ht="29.25" customHeight="1" x14ac:dyDescent="0.2">
      <c r="A19" s="14"/>
      <c r="B19" s="14"/>
      <c r="C19" s="15"/>
      <c r="D19" s="16"/>
      <c r="E19" s="14"/>
      <c r="F19" s="17"/>
      <c r="G19" s="18"/>
      <c r="H19" s="18"/>
      <c r="I19" s="19"/>
      <c r="J19" s="18"/>
      <c r="K19" s="18"/>
      <c r="L19" s="18"/>
      <c r="M19" s="20"/>
    </row>
    <row r="20" spans="1:13" x14ac:dyDescent="0.2">
      <c r="A20" s="9" t="s">
        <v>19</v>
      </c>
      <c r="B20" s="21" t="s">
        <v>20</v>
      </c>
      <c r="C20" s="22"/>
      <c r="D20" s="23"/>
      <c r="E20" s="24"/>
      <c r="F20" s="25"/>
      <c r="G20" s="26">
        <v>30.32</v>
      </c>
      <c r="H20" s="27">
        <v>4.9829999999999999E-2</v>
      </c>
      <c r="I20" s="28">
        <f>G20*(F20+F21)+H20*(D20+D21)</f>
        <v>3418.5</v>
      </c>
      <c r="J20" s="24"/>
      <c r="K20" s="29"/>
      <c r="L20" s="30">
        <f t="shared" ref="L20:L27" si="0">J20*F20+K20*D20</f>
        <v>0</v>
      </c>
      <c r="M20" s="28">
        <f>I20+L20+L21</f>
        <v>3418.5</v>
      </c>
    </row>
    <row r="21" spans="1:13" x14ac:dyDescent="0.2">
      <c r="A21" s="9"/>
      <c r="B21" s="21" t="s">
        <v>21</v>
      </c>
      <c r="C21" s="22">
        <v>1</v>
      </c>
      <c r="D21" s="23">
        <v>54000</v>
      </c>
      <c r="E21" s="24"/>
      <c r="F21" s="25">
        <v>24</v>
      </c>
      <c r="G21" s="26"/>
      <c r="H21" s="27"/>
      <c r="I21" s="28" t="e">
        <f>G21*(F21+#REF!)+H21*(D21+#REF!)</f>
        <v>#REF!</v>
      </c>
      <c r="J21" s="24"/>
      <c r="K21" s="29"/>
      <c r="L21" s="30">
        <f t="shared" si="0"/>
        <v>0</v>
      </c>
      <c r="M21" s="28" t="e">
        <f>I21+L21+#REF!</f>
        <v>#REF!</v>
      </c>
    </row>
    <row r="22" spans="1:13" x14ac:dyDescent="0.2">
      <c r="A22" s="9" t="s">
        <v>25</v>
      </c>
      <c r="B22" s="21" t="s">
        <v>20</v>
      </c>
      <c r="C22" s="22"/>
      <c r="D22" s="23"/>
      <c r="E22" s="24"/>
      <c r="F22" s="25"/>
      <c r="G22" s="26">
        <v>32.94</v>
      </c>
      <c r="H22" s="27">
        <v>4.9829999999999999E-2</v>
      </c>
      <c r="I22" s="28">
        <f>G22*(F22+F23)+H22*(D22+D23)</f>
        <v>25103.71326</v>
      </c>
      <c r="J22" s="24"/>
      <c r="K22" s="29"/>
      <c r="L22" s="30">
        <f t="shared" si="0"/>
        <v>0</v>
      </c>
      <c r="M22" s="28">
        <f>I22+L22+L23</f>
        <v>25103.71326</v>
      </c>
    </row>
    <row r="23" spans="1:13" x14ac:dyDescent="0.2">
      <c r="A23" s="9"/>
      <c r="B23" s="21" t="s">
        <v>21</v>
      </c>
      <c r="C23" s="22">
        <v>1</v>
      </c>
      <c r="D23" s="23">
        <v>487922</v>
      </c>
      <c r="E23" s="24"/>
      <c r="F23" s="25">
        <v>24</v>
      </c>
      <c r="G23" s="26"/>
      <c r="H23" s="27"/>
      <c r="I23" s="28" t="e">
        <f>G23*(F23+#REF!)+H23*(D23+#REF!)</f>
        <v>#REF!</v>
      </c>
      <c r="J23" s="24"/>
      <c r="K23" s="29"/>
      <c r="L23" s="30">
        <f t="shared" si="0"/>
        <v>0</v>
      </c>
      <c r="M23" s="28" t="e">
        <f>I23+L23+#REF!</f>
        <v>#REF!</v>
      </c>
    </row>
    <row r="24" spans="1:13" x14ac:dyDescent="0.2">
      <c r="A24" s="9" t="s">
        <v>22</v>
      </c>
      <c r="B24" s="21" t="s">
        <v>20</v>
      </c>
      <c r="C24" s="22"/>
      <c r="D24" s="23"/>
      <c r="E24" s="24"/>
      <c r="F24" s="25"/>
      <c r="G24" s="26">
        <v>7.9299999999999995E-3</v>
      </c>
      <c r="H24" s="27">
        <v>2.215E-2</v>
      </c>
      <c r="I24" s="28">
        <f>G24*(E24+E25)+H24*(D24+D25)</f>
        <v>86009.849999999991</v>
      </c>
      <c r="J24" s="24"/>
      <c r="K24" s="29"/>
      <c r="L24" s="30">
        <f t="shared" si="0"/>
        <v>0</v>
      </c>
      <c r="M24" s="28">
        <f>I24+L24+L25</f>
        <v>86009.849999999991</v>
      </c>
    </row>
    <row r="25" spans="1:13" x14ac:dyDescent="0.2">
      <c r="A25" s="9"/>
      <c r="B25" s="21" t="s">
        <v>21</v>
      </c>
      <c r="C25" s="22">
        <v>2</v>
      </c>
      <c r="D25" s="23">
        <v>1116936</v>
      </c>
      <c r="E25" s="24">
        <v>7726320</v>
      </c>
      <c r="F25" s="25">
        <v>48</v>
      </c>
      <c r="G25" s="26"/>
      <c r="H25" s="27"/>
      <c r="I25" s="28" t="e">
        <f>G25*(F25+#REF!)+H25*(D25+#REF!)</f>
        <v>#REF!</v>
      </c>
      <c r="J25" s="24"/>
      <c r="K25" s="29"/>
      <c r="L25" s="30">
        <f t="shared" si="0"/>
        <v>0</v>
      </c>
      <c r="M25" s="28" t="e">
        <f>I25+L25+#REF!</f>
        <v>#REF!</v>
      </c>
    </row>
    <row r="26" spans="1:13" x14ac:dyDescent="0.2">
      <c r="A26" s="9" t="s">
        <v>26</v>
      </c>
      <c r="B26" s="21" t="s">
        <v>20</v>
      </c>
      <c r="C26" s="22"/>
      <c r="D26" s="23"/>
      <c r="E26" s="24"/>
      <c r="F26" s="25"/>
      <c r="G26" s="26">
        <v>8.4899999999999993E-3</v>
      </c>
      <c r="H26" s="27">
        <v>2.215E-2</v>
      </c>
      <c r="I26" s="28">
        <f>G26*(E26+E27)+H26*(D26+D27)</f>
        <v>49147.199999999997</v>
      </c>
      <c r="J26" s="24"/>
      <c r="K26" s="29"/>
      <c r="L26" s="30">
        <f t="shared" si="0"/>
        <v>0</v>
      </c>
      <c r="M26" s="28">
        <f>I26+L26+L27</f>
        <v>49147.199999999997</v>
      </c>
    </row>
    <row r="27" spans="1:13" x14ac:dyDescent="0.2">
      <c r="A27" s="9"/>
      <c r="B27" s="21" t="s">
        <v>21</v>
      </c>
      <c r="C27" s="22">
        <v>1</v>
      </c>
      <c r="D27" s="23">
        <v>540000</v>
      </c>
      <c r="E27" s="24">
        <v>4380000</v>
      </c>
      <c r="F27" s="25">
        <v>24</v>
      </c>
      <c r="G27" s="26"/>
      <c r="H27" s="27"/>
      <c r="I27" s="28" t="e">
        <f>G27*(F27+#REF!)+H27*(D27+#REF!)</f>
        <v>#REF!</v>
      </c>
      <c r="J27" s="24"/>
      <c r="K27" s="29"/>
      <c r="L27" s="30">
        <f t="shared" si="0"/>
        <v>0</v>
      </c>
      <c r="M27" s="28" t="e">
        <f>I27+L27+#REF!</f>
        <v>#REF!</v>
      </c>
    </row>
    <row r="28" spans="1:13" x14ac:dyDescent="0.2">
      <c r="A28" s="31" t="s">
        <v>23</v>
      </c>
      <c r="B28" s="31" t="s">
        <v>23</v>
      </c>
      <c r="C28" s="32">
        <f>SUM(C20:C27)</f>
        <v>5</v>
      </c>
      <c r="D28" s="33">
        <f>SUM(D20:D27)</f>
        <v>2198858</v>
      </c>
      <c r="E28" s="33">
        <f>SUM(E20:E27)</f>
        <v>12106320</v>
      </c>
      <c r="F28" s="34">
        <f>SUM(F20:F27)</f>
        <v>120</v>
      </c>
      <c r="G28" s="26"/>
      <c r="H28" s="26"/>
      <c r="I28" s="35">
        <f>I20+I24+I22+I26</f>
        <v>163679.26325999998</v>
      </c>
      <c r="J28" s="26"/>
      <c r="K28" s="26"/>
      <c r="L28" s="36">
        <f>SUM(L20:L27)</f>
        <v>0</v>
      </c>
      <c r="M28" s="36">
        <f>M20+M24+M22+M26</f>
        <v>163679.26325999998</v>
      </c>
    </row>
    <row r="30" spans="1:13" x14ac:dyDescent="0.2">
      <c r="A30" s="38" t="s">
        <v>27</v>
      </c>
      <c r="B30" s="38"/>
      <c r="C30" s="38"/>
      <c r="D30" s="38"/>
      <c r="G30" s="39"/>
      <c r="H30" s="39"/>
      <c r="I30" s="39"/>
      <c r="J30" s="40"/>
      <c r="K30" s="40"/>
      <c r="L30" s="40"/>
    </row>
    <row r="31" spans="1:13" x14ac:dyDescent="0.2">
      <c r="A31" s="41" t="s">
        <v>28</v>
      </c>
      <c r="B31" s="41"/>
      <c r="C31" s="41"/>
      <c r="D31" s="42"/>
      <c r="G31" s="12" t="s">
        <v>4</v>
      </c>
      <c r="H31" s="12"/>
      <c r="I31" s="12"/>
      <c r="J31" s="13" t="s">
        <v>5</v>
      </c>
      <c r="K31" s="13"/>
      <c r="L31" s="13"/>
    </row>
    <row r="32" spans="1:13" ht="36" customHeight="1" x14ac:dyDescent="0.2">
      <c r="A32" s="14" t="s">
        <v>6</v>
      </c>
      <c r="B32" s="14" t="s">
        <v>7</v>
      </c>
      <c r="C32" s="16"/>
      <c r="D32" s="16" t="s">
        <v>9</v>
      </c>
      <c r="E32" s="14" t="s">
        <v>10</v>
      </c>
      <c r="F32" s="17" t="s">
        <v>11</v>
      </c>
      <c r="G32" s="18" t="s">
        <v>12</v>
      </c>
      <c r="H32" s="18" t="s">
        <v>13</v>
      </c>
      <c r="I32" s="19" t="s">
        <v>14</v>
      </c>
      <c r="J32" s="18" t="s">
        <v>15</v>
      </c>
      <c r="K32" s="18" t="s">
        <v>16</v>
      </c>
      <c r="L32" s="43" t="s">
        <v>17</v>
      </c>
      <c r="M32" s="44" t="s">
        <v>18</v>
      </c>
    </row>
    <row r="33" spans="1:13" ht="36" customHeight="1" x14ac:dyDescent="0.2">
      <c r="A33" s="14"/>
      <c r="B33" s="14"/>
      <c r="C33" s="16"/>
      <c r="D33" s="16"/>
      <c r="E33" s="14"/>
      <c r="F33" s="17"/>
      <c r="G33" s="18"/>
      <c r="H33" s="18"/>
      <c r="I33" s="19"/>
      <c r="J33" s="18"/>
      <c r="K33" s="18"/>
      <c r="L33" s="43"/>
      <c r="M33" s="44" t="e">
        <f>I33+L33+#REF!</f>
        <v>#REF!</v>
      </c>
    </row>
    <row r="34" spans="1:13" ht="36.75" customHeight="1" x14ac:dyDescent="0.2">
      <c r="A34" s="14" t="s">
        <v>19</v>
      </c>
      <c r="B34" s="14" t="s">
        <v>21</v>
      </c>
      <c r="C34" s="45" t="s">
        <v>29</v>
      </c>
      <c r="D34" s="45">
        <f>D36*81.56%</f>
        <v>80744.399999999994</v>
      </c>
      <c r="E34" s="45"/>
      <c r="F34" s="46">
        <v>24</v>
      </c>
      <c r="G34" s="27">
        <v>30.32</v>
      </c>
      <c r="H34" s="27">
        <v>4.9829999999999999E-2</v>
      </c>
      <c r="I34" s="28">
        <f>G34*F34+H34*D36</f>
        <v>5660.85</v>
      </c>
      <c r="J34" s="27"/>
      <c r="K34" s="47"/>
      <c r="L34" s="30">
        <f>J34*F34+K34*D34</f>
        <v>0</v>
      </c>
      <c r="M34" s="48">
        <f>I34+L34</f>
        <v>5660.85</v>
      </c>
    </row>
    <row r="35" spans="1:13" ht="56" x14ac:dyDescent="0.2">
      <c r="A35" s="14"/>
      <c r="B35" s="14"/>
      <c r="C35" s="45" t="s">
        <v>30</v>
      </c>
      <c r="D35" s="45">
        <f>D36*18.44%</f>
        <v>18255.600000000002</v>
      </c>
      <c r="E35" s="45"/>
      <c r="F35" s="46">
        <v>26</v>
      </c>
      <c r="G35" s="27">
        <v>30.32</v>
      </c>
      <c r="H35" s="27">
        <v>4.9829999999999999E-2</v>
      </c>
      <c r="I35" s="28">
        <f>G35*F35*18.44%+H35*D36</f>
        <v>5078.5362080000004</v>
      </c>
      <c r="J35" s="27"/>
      <c r="K35" s="47"/>
      <c r="L35" s="30">
        <f>K35*D35</f>
        <v>0</v>
      </c>
      <c r="M35" s="48">
        <f>L35</f>
        <v>0</v>
      </c>
    </row>
    <row r="36" spans="1:13" x14ac:dyDescent="0.2">
      <c r="A36" s="31" t="s">
        <v>23</v>
      </c>
      <c r="B36" s="31"/>
      <c r="C36" s="6"/>
      <c r="D36" s="49">
        <v>99000</v>
      </c>
      <c r="E36" s="49"/>
      <c r="F36" s="50">
        <v>24</v>
      </c>
      <c r="G36" s="51"/>
      <c r="H36" s="51"/>
      <c r="I36" s="35">
        <f>I34</f>
        <v>5660.85</v>
      </c>
      <c r="J36" s="26"/>
      <c r="K36" s="26"/>
      <c r="L36" s="52">
        <f>SUM(L34:L35)</f>
        <v>0</v>
      </c>
      <c r="M36" s="53">
        <f>M34+M35</f>
        <v>5660.85</v>
      </c>
    </row>
    <row r="39" spans="1:13" s="54" customFormat="1" x14ac:dyDescent="0.2">
      <c r="F39" s="55"/>
      <c r="I39" s="56"/>
    </row>
    <row r="40" spans="1:13" ht="12.75" customHeight="1" x14ac:dyDescent="0.2">
      <c r="A40" s="5" t="s">
        <v>31</v>
      </c>
      <c r="D40" s="6"/>
      <c r="E40" s="6"/>
      <c r="F40" s="7"/>
      <c r="I40" s="8"/>
      <c r="L40" s="8"/>
      <c r="M40" s="8"/>
    </row>
    <row r="41" spans="1:13" x14ac:dyDescent="0.2">
      <c r="A41" s="9" t="s">
        <v>1</v>
      </c>
      <c r="B41" s="9"/>
      <c r="C41" s="9"/>
    </row>
    <row r="42" spans="1:13" x14ac:dyDescent="0.2">
      <c r="A42" s="10" t="s">
        <v>32</v>
      </c>
      <c r="B42" s="10"/>
      <c r="C42" s="10"/>
      <c r="G42" s="7"/>
      <c r="H42" s="7"/>
      <c r="I42" s="7"/>
      <c r="J42" s="5"/>
      <c r="K42" s="5"/>
      <c r="L42" s="5"/>
    </row>
    <row r="43" spans="1:13" x14ac:dyDescent="0.2">
      <c r="A43" s="11" t="s">
        <v>3</v>
      </c>
      <c r="B43" s="11"/>
      <c r="C43" s="11"/>
      <c r="D43" s="11"/>
      <c r="G43" s="12" t="s">
        <v>4</v>
      </c>
      <c r="H43" s="12"/>
      <c r="I43" s="12"/>
      <c r="J43" s="13" t="s">
        <v>5</v>
      </c>
      <c r="K43" s="13"/>
      <c r="L43" s="13"/>
    </row>
    <row r="44" spans="1:13" ht="39.75" customHeight="1" x14ac:dyDescent="0.2">
      <c r="A44" s="14" t="s">
        <v>6</v>
      </c>
      <c r="B44" s="14" t="s">
        <v>7</v>
      </c>
      <c r="C44" s="15" t="s">
        <v>8</v>
      </c>
      <c r="D44" s="16" t="s">
        <v>9</v>
      </c>
      <c r="E44" s="14" t="s">
        <v>10</v>
      </c>
      <c r="F44" s="17" t="s">
        <v>11</v>
      </c>
      <c r="G44" s="18" t="s">
        <v>12</v>
      </c>
      <c r="H44" s="18" t="s">
        <v>13</v>
      </c>
      <c r="I44" s="19" t="s">
        <v>14</v>
      </c>
      <c r="J44" s="18" t="s">
        <v>15</v>
      </c>
      <c r="K44" s="18" t="s">
        <v>16</v>
      </c>
      <c r="L44" s="18" t="s">
        <v>17</v>
      </c>
      <c r="M44" s="20" t="s">
        <v>18</v>
      </c>
    </row>
    <row r="45" spans="1:13" ht="29.25" customHeight="1" x14ac:dyDescent="0.2">
      <c r="A45" s="14"/>
      <c r="B45" s="14"/>
      <c r="C45" s="15"/>
      <c r="D45" s="16"/>
      <c r="E45" s="14"/>
      <c r="F45" s="17"/>
      <c r="G45" s="18"/>
      <c r="H45" s="18"/>
      <c r="I45" s="19"/>
      <c r="J45" s="18"/>
      <c r="K45" s="18"/>
      <c r="L45" s="18"/>
      <c r="M45" s="20"/>
    </row>
    <row r="46" spans="1:13" x14ac:dyDescent="0.2">
      <c r="A46" s="9" t="s">
        <v>33</v>
      </c>
      <c r="B46" s="21" t="s">
        <v>20</v>
      </c>
      <c r="C46" s="22"/>
      <c r="D46" s="23"/>
      <c r="E46" s="24"/>
      <c r="F46" s="25"/>
      <c r="G46" s="26">
        <v>6.01</v>
      </c>
      <c r="H46" s="27">
        <v>5.706E-2</v>
      </c>
      <c r="I46" s="28">
        <f>G46*(F46+F47)+H46*(D46+D47)</f>
        <v>144.24</v>
      </c>
      <c r="J46" s="24"/>
      <c r="K46" s="29"/>
      <c r="L46" s="30">
        <f t="shared" ref="L46:L53" si="1">J46*F46+K46*D46</f>
        <v>0</v>
      </c>
      <c r="M46" s="28">
        <f>I46+L46+L47</f>
        <v>144.24</v>
      </c>
    </row>
    <row r="47" spans="1:13" x14ac:dyDescent="0.2">
      <c r="A47" s="9"/>
      <c r="B47" s="21" t="s">
        <v>21</v>
      </c>
      <c r="C47" s="22">
        <v>1</v>
      </c>
      <c r="D47" s="4">
        <v>0</v>
      </c>
      <c r="E47" s="24"/>
      <c r="F47" s="25">
        <v>24</v>
      </c>
      <c r="G47" s="26"/>
      <c r="H47" s="27"/>
      <c r="I47" s="28" t="e">
        <f>G47*(F47+#REF!)+H47*(D47+#REF!)</f>
        <v>#REF!</v>
      </c>
      <c r="J47" s="24"/>
      <c r="K47" s="29"/>
      <c r="L47" s="30">
        <f t="shared" si="1"/>
        <v>0</v>
      </c>
      <c r="M47" s="28" t="e">
        <f>I47+L47+#REF!</f>
        <v>#REF!</v>
      </c>
    </row>
    <row r="48" spans="1:13" x14ac:dyDescent="0.2">
      <c r="A48" s="9" t="s">
        <v>19</v>
      </c>
      <c r="B48" s="21" t="s">
        <v>20</v>
      </c>
      <c r="C48" s="22"/>
      <c r="D48" s="23"/>
      <c r="E48" s="24"/>
      <c r="F48" s="25"/>
      <c r="G48" s="26">
        <v>42.41</v>
      </c>
      <c r="H48" s="27">
        <v>4.4200000000000003E-2</v>
      </c>
      <c r="I48" s="28">
        <f>G48*(F48+F49)+H48*(D48+D49)</f>
        <v>7410.3116000000009</v>
      </c>
      <c r="J48" s="24"/>
      <c r="K48" s="29"/>
      <c r="L48" s="30">
        <f t="shared" si="1"/>
        <v>0</v>
      </c>
      <c r="M48" s="28">
        <f>I48+L48+L49</f>
        <v>7410.3116000000009</v>
      </c>
    </row>
    <row r="49" spans="1:13" x14ac:dyDescent="0.2">
      <c r="A49" s="9"/>
      <c r="B49" s="21" t="s">
        <v>21</v>
      </c>
      <c r="C49" s="22">
        <v>2</v>
      </c>
      <c r="D49" s="23">
        <v>121598</v>
      </c>
      <c r="E49" s="24"/>
      <c r="F49" s="25">
        <v>48</v>
      </c>
      <c r="G49" s="26"/>
      <c r="H49" s="27"/>
      <c r="I49" s="28" t="e">
        <f>G49*(F49+#REF!)+H49*(D49+#REF!)</f>
        <v>#REF!</v>
      </c>
      <c r="J49" s="24"/>
      <c r="K49" s="29"/>
      <c r="L49" s="30">
        <f t="shared" si="1"/>
        <v>0</v>
      </c>
      <c r="M49" s="28" t="e">
        <f>I49+L49+#REF!</f>
        <v>#REF!</v>
      </c>
    </row>
    <row r="50" spans="1:13" x14ac:dyDescent="0.2">
      <c r="A50" s="9" t="s">
        <v>34</v>
      </c>
      <c r="B50" s="21" t="s">
        <v>20</v>
      </c>
      <c r="C50" s="22"/>
      <c r="D50" s="23"/>
      <c r="E50" s="24"/>
      <c r="F50" s="25"/>
      <c r="G50" s="26">
        <v>204.77</v>
      </c>
      <c r="H50" s="27">
        <v>4.4069999999999998E-2</v>
      </c>
      <c r="I50" s="28">
        <f>G50*(F50+F51)+H50*(D50+D51)</f>
        <v>14552.41272</v>
      </c>
      <c r="J50" s="24"/>
      <c r="K50" s="29"/>
      <c r="L50" s="30">
        <f t="shared" si="1"/>
        <v>0</v>
      </c>
      <c r="M50" s="28">
        <f>I50+L50+L51</f>
        <v>14552.41272</v>
      </c>
    </row>
    <row r="51" spans="1:13" x14ac:dyDescent="0.2">
      <c r="A51" s="9"/>
      <c r="B51" s="21" t="s">
        <v>21</v>
      </c>
      <c r="C51" s="22">
        <v>1</v>
      </c>
      <c r="D51" s="23">
        <v>218696</v>
      </c>
      <c r="E51" s="24"/>
      <c r="F51" s="25">
        <v>24</v>
      </c>
      <c r="G51" s="26"/>
      <c r="H51" s="27"/>
      <c r="I51" s="28" t="e">
        <f>G51*(F51+#REF!)+H51*(D51+#REF!)</f>
        <v>#REF!</v>
      </c>
      <c r="J51" s="24"/>
      <c r="K51" s="29"/>
      <c r="L51" s="30">
        <f t="shared" si="1"/>
        <v>0</v>
      </c>
      <c r="M51" s="28" t="e">
        <f>I51+L51+#REF!</f>
        <v>#REF!</v>
      </c>
    </row>
    <row r="52" spans="1:13" x14ac:dyDescent="0.2">
      <c r="A52" s="9" t="s">
        <v>22</v>
      </c>
      <c r="B52" s="21" t="s">
        <v>20</v>
      </c>
      <c r="C52" s="22"/>
      <c r="D52" s="23"/>
      <c r="E52" s="24"/>
      <c r="F52" s="25"/>
      <c r="G52" s="26">
        <v>6.4200000000000004E-3</v>
      </c>
      <c r="H52" s="27">
        <v>2.3060000000000001E-2</v>
      </c>
      <c r="I52" s="28">
        <f>G52*(E52+E53)+H52*(D52+D53)</f>
        <v>203912.7574</v>
      </c>
      <c r="J52" s="24"/>
      <c r="K52" s="29"/>
      <c r="L52" s="30">
        <f t="shared" si="1"/>
        <v>0</v>
      </c>
      <c r="M52" s="28">
        <f>I52+L52+L53</f>
        <v>203912.7574</v>
      </c>
    </row>
    <row r="53" spans="1:13" x14ac:dyDescent="0.2">
      <c r="A53" s="9"/>
      <c r="B53" s="21" t="s">
        <v>21</v>
      </c>
      <c r="C53" s="22">
        <v>5</v>
      </c>
      <c r="D53" s="23">
        <v>2296910</v>
      </c>
      <c r="E53" s="24">
        <v>23511840</v>
      </c>
      <c r="F53" s="25">
        <v>120</v>
      </c>
      <c r="G53" s="26"/>
      <c r="H53" s="27"/>
      <c r="I53" s="28" t="e">
        <f>G53*(F53+#REF!)+H53*(D53+#REF!)</f>
        <v>#REF!</v>
      </c>
      <c r="J53" s="24"/>
      <c r="K53" s="29"/>
      <c r="L53" s="30">
        <f t="shared" si="1"/>
        <v>0</v>
      </c>
      <c r="M53" s="28" t="e">
        <f>I53+L53+#REF!</f>
        <v>#REF!</v>
      </c>
    </row>
    <row r="54" spans="1:13" x14ac:dyDescent="0.2">
      <c r="A54" s="31" t="s">
        <v>23</v>
      </c>
      <c r="B54" s="31" t="s">
        <v>23</v>
      </c>
      <c r="C54" s="32">
        <f>SUM(C46:C53)</f>
        <v>9</v>
      </c>
      <c r="D54" s="33">
        <f>SUM(D46:D53)</f>
        <v>2637204</v>
      </c>
      <c r="E54" s="33">
        <f>SUM(E46:E53)</f>
        <v>23511840</v>
      </c>
      <c r="F54" s="34">
        <f>SUM(F46:F53)</f>
        <v>216</v>
      </c>
      <c r="G54" s="26"/>
      <c r="H54" s="26"/>
      <c r="I54" s="35">
        <f>I46+I52+I48+I50</f>
        <v>226019.72172</v>
      </c>
      <c r="J54" s="26"/>
      <c r="K54" s="26"/>
      <c r="L54" s="36">
        <f>SUM(L46:L53)</f>
        <v>0</v>
      </c>
      <c r="M54" s="36">
        <f>M46+M52+M48+M50</f>
        <v>226019.72172</v>
      </c>
    </row>
    <row r="56" spans="1:13" x14ac:dyDescent="0.2">
      <c r="A56" s="9" t="s">
        <v>1</v>
      </c>
      <c r="B56" s="9"/>
      <c r="C56" s="9"/>
    </row>
    <row r="57" spans="1:13" x14ac:dyDescent="0.2">
      <c r="A57" s="10" t="s">
        <v>32</v>
      </c>
      <c r="B57" s="10"/>
      <c r="C57" s="10"/>
      <c r="G57" s="7"/>
      <c r="H57" s="7"/>
      <c r="I57" s="7"/>
      <c r="J57" s="5"/>
      <c r="K57" s="5"/>
      <c r="L57" s="5"/>
    </row>
    <row r="58" spans="1:13" x14ac:dyDescent="0.2">
      <c r="A58" s="37" t="s">
        <v>24</v>
      </c>
      <c r="B58" s="37"/>
      <c r="C58" s="37"/>
      <c r="D58" s="37"/>
      <c r="G58" s="12" t="s">
        <v>4</v>
      </c>
      <c r="H58" s="12"/>
      <c r="I58" s="12"/>
      <c r="J58" s="13" t="s">
        <v>5</v>
      </c>
      <c r="K58" s="13"/>
      <c r="L58" s="13"/>
    </row>
    <row r="59" spans="1:13" ht="39.75" customHeight="1" x14ac:dyDescent="0.2">
      <c r="A59" s="14" t="s">
        <v>6</v>
      </c>
      <c r="B59" s="14" t="s">
        <v>7</v>
      </c>
      <c r="C59" s="15" t="s">
        <v>8</v>
      </c>
      <c r="D59" s="16" t="s">
        <v>9</v>
      </c>
      <c r="E59" s="14" t="s">
        <v>10</v>
      </c>
      <c r="F59" s="17" t="s">
        <v>11</v>
      </c>
      <c r="G59" s="18" t="s">
        <v>12</v>
      </c>
      <c r="H59" s="18" t="s">
        <v>13</v>
      </c>
      <c r="I59" s="19" t="s">
        <v>14</v>
      </c>
      <c r="J59" s="18" t="s">
        <v>15</v>
      </c>
      <c r="K59" s="18" t="s">
        <v>16</v>
      </c>
      <c r="L59" s="18" t="s">
        <v>17</v>
      </c>
      <c r="M59" s="20" t="s">
        <v>18</v>
      </c>
    </row>
    <row r="60" spans="1:13" ht="29.25" customHeight="1" x14ac:dyDescent="0.2">
      <c r="A60" s="14"/>
      <c r="B60" s="14"/>
      <c r="C60" s="15"/>
      <c r="D60" s="16"/>
      <c r="E60" s="14"/>
      <c r="F60" s="17"/>
      <c r="G60" s="18"/>
      <c r="H60" s="18"/>
      <c r="I60" s="19"/>
      <c r="J60" s="18"/>
      <c r="K60" s="18"/>
      <c r="L60" s="18"/>
      <c r="M60" s="20"/>
    </row>
    <row r="61" spans="1:13" x14ac:dyDescent="0.2">
      <c r="A61" s="9" t="s">
        <v>33</v>
      </c>
      <c r="B61" s="21" t="s">
        <v>20</v>
      </c>
      <c r="C61" s="22"/>
      <c r="D61" s="23"/>
      <c r="E61" s="24"/>
      <c r="F61" s="25"/>
      <c r="G61" s="26">
        <v>6.01</v>
      </c>
      <c r="H61" s="27">
        <v>5.706E-2</v>
      </c>
      <c r="I61" s="28">
        <f>G61*(F61+F62)+H61*(D61+D62)</f>
        <v>443.23439999999999</v>
      </c>
      <c r="J61" s="24"/>
      <c r="K61" s="29"/>
      <c r="L61" s="30">
        <f t="shared" ref="L61:L68" si="2">J61*F61+K61*D61</f>
        <v>0</v>
      </c>
      <c r="M61" s="28">
        <f>I61+L61+L62</f>
        <v>443.23439999999999</v>
      </c>
    </row>
    <row r="62" spans="1:13" x14ac:dyDescent="0.2">
      <c r="A62" s="9"/>
      <c r="B62" s="21" t="s">
        <v>21</v>
      </c>
      <c r="C62" s="22">
        <v>1</v>
      </c>
      <c r="D62" s="4">
        <v>5240</v>
      </c>
      <c r="E62" s="24"/>
      <c r="F62" s="25">
        <v>24</v>
      </c>
      <c r="G62" s="26"/>
      <c r="H62" s="27"/>
      <c r="I62" s="28" t="e">
        <f>G62*(F62+#REF!)+H62*(D62+#REF!)</f>
        <v>#REF!</v>
      </c>
      <c r="J62" s="24"/>
      <c r="K62" s="29"/>
      <c r="L62" s="30">
        <f t="shared" si="2"/>
        <v>0</v>
      </c>
      <c r="M62" s="28" t="e">
        <f>I62+L62+#REF!</f>
        <v>#REF!</v>
      </c>
    </row>
    <row r="63" spans="1:13" x14ac:dyDescent="0.2">
      <c r="A63" s="9" t="s">
        <v>19</v>
      </c>
      <c r="B63" s="21" t="s">
        <v>20</v>
      </c>
      <c r="C63" s="22"/>
      <c r="D63" s="23"/>
      <c r="E63" s="24"/>
      <c r="F63" s="25"/>
      <c r="G63" s="26">
        <v>42.41</v>
      </c>
      <c r="H63" s="27">
        <v>4.4200000000000003E-2</v>
      </c>
      <c r="I63" s="28">
        <f>G63*(F63+F64)+H63*(D63+D64)</f>
        <v>18432.914800000002</v>
      </c>
      <c r="J63" s="24"/>
      <c r="K63" s="29"/>
      <c r="L63" s="30">
        <f t="shared" si="2"/>
        <v>0</v>
      </c>
      <c r="M63" s="28">
        <f>I63+L63+L64</f>
        <v>18432.914800000002</v>
      </c>
    </row>
    <row r="64" spans="1:13" x14ac:dyDescent="0.2">
      <c r="A64" s="9"/>
      <c r="B64" s="21" t="s">
        <v>21</v>
      </c>
      <c r="C64" s="22">
        <v>5</v>
      </c>
      <c r="D64" s="23">
        <v>301894</v>
      </c>
      <c r="E64" s="24"/>
      <c r="F64" s="25">
        <v>120</v>
      </c>
      <c r="G64" s="26"/>
      <c r="H64" s="27"/>
      <c r="I64" s="28" t="e">
        <f>G64*(F64+#REF!)+H64*(D64+#REF!)</f>
        <v>#REF!</v>
      </c>
      <c r="J64" s="24"/>
      <c r="K64" s="29"/>
      <c r="L64" s="30">
        <f t="shared" si="2"/>
        <v>0</v>
      </c>
      <c r="M64" s="28" t="e">
        <f>I64+L64+#REF!</f>
        <v>#REF!</v>
      </c>
    </row>
    <row r="65" spans="1:1024" x14ac:dyDescent="0.2">
      <c r="A65" s="9" t="s">
        <v>34</v>
      </c>
      <c r="B65" s="21" t="s">
        <v>20</v>
      </c>
      <c r="C65" s="22"/>
      <c r="D65" s="23"/>
      <c r="E65" s="24"/>
      <c r="F65" s="25"/>
      <c r="G65" s="26">
        <v>204.77</v>
      </c>
      <c r="H65" s="27">
        <v>4.4069999999999998E-2</v>
      </c>
      <c r="I65" s="28">
        <f>G65*(F65+F66)+H65*(D65+D66)</f>
        <v>64781.369279999999</v>
      </c>
      <c r="J65" s="24"/>
      <c r="K65" s="29"/>
      <c r="L65" s="30">
        <f t="shared" si="2"/>
        <v>0</v>
      </c>
      <c r="M65" s="28">
        <f>I65+L65+L66</f>
        <v>64781.369279999999</v>
      </c>
    </row>
    <row r="66" spans="1:1024" x14ac:dyDescent="0.2">
      <c r="A66" s="9"/>
      <c r="B66" s="21" t="s">
        <v>21</v>
      </c>
      <c r="C66" s="22">
        <v>4</v>
      </c>
      <c r="D66" s="23">
        <v>1023904</v>
      </c>
      <c r="E66" s="24"/>
      <c r="F66" s="25">
        <v>96</v>
      </c>
      <c r="G66" s="26"/>
      <c r="H66" s="27"/>
      <c r="I66" s="28" t="e">
        <f>G66*(F66+#REF!)+H66*(D66+#REF!)</f>
        <v>#REF!</v>
      </c>
      <c r="J66" s="24"/>
      <c r="K66" s="29"/>
      <c r="L66" s="30">
        <f t="shared" si="2"/>
        <v>0</v>
      </c>
      <c r="M66" s="28" t="e">
        <f>I66+L66+#REF!</f>
        <v>#REF!</v>
      </c>
    </row>
    <row r="67" spans="1:1024" x14ac:dyDescent="0.2">
      <c r="A67" s="9" t="s">
        <v>22</v>
      </c>
      <c r="B67" s="21" t="s">
        <v>20</v>
      </c>
      <c r="C67" s="22"/>
      <c r="D67" s="23"/>
      <c r="E67" s="24"/>
      <c r="F67" s="25"/>
      <c r="G67" s="26">
        <v>6.4200000000000004E-3</v>
      </c>
      <c r="H67" s="27">
        <v>2.3060000000000001E-2</v>
      </c>
      <c r="I67" s="28">
        <f>G67*(E67+E68)+H67*(D67+D68)</f>
        <v>127836.18644</v>
      </c>
      <c r="J67" s="24"/>
      <c r="K67" s="29"/>
      <c r="L67" s="30">
        <f t="shared" si="2"/>
        <v>0</v>
      </c>
      <c r="M67" s="28">
        <f>I67+L67+L68</f>
        <v>127836.18644</v>
      </c>
    </row>
    <row r="68" spans="1:1024" x14ac:dyDescent="0.2">
      <c r="A68" s="9"/>
      <c r="B68" s="21" t="s">
        <v>21</v>
      </c>
      <c r="C68" s="22">
        <v>5</v>
      </c>
      <c r="D68" s="23">
        <v>1324474</v>
      </c>
      <c r="E68" s="24">
        <v>15154800</v>
      </c>
      <c r="F68" s="25">
        <v>120</v>
      </c>
      <c r="G68" s="26"/>
      <c r="H68" s="27"/>
      <c r="I68" s="28" t="e">
        <f>G68*(F68+#REF!)+H68*(D68+#REF!)</f>
        <v>#REF!</v>
      </c>
      <c r="J68" s="24"/>
      <c r="K68" s="29"/>
      <c r="L68" s="30">
        <f t="shared" si="2"/>
        <v>0</v>
      </c>
      <c r="M68" s="28" t="e">
        <f>I68+L68+#REF!</f>
        <v>#REF!</v>
      </c>
    </row>
    <row r="69" spans="1:1024" x14ac:dyDescent="0.2">
      <c r="A69" s="31" t="s">
        <v>23</v>
      </c>
      <c r="B69" s="31" t="s">
        <v>23</v>
      </c>
      <c r="C69" s="32">
        <f>SUM(C61:C68)</f>
        <v>15</v>
      </c>
      <c r="D69" s="33">
        <f>SUM(D61:D68)</f>
        <v>2655512</v>
      </c>
      <c r="E69" s="33">
        <f>SUM(E61:E68)</f>
        <v>15154800</v>
      </c>
      <c r="F69" s="34">
        <f>SUM(F61:F68)</f>
        <v>360</v>
      </c>
      <c r="G69" s="26"/>
      <c r="H69" s="26"/>
      <c r="I69" s="35">
        <f>I61+I67+I63+I65</f>
        <v>211493.70491999999</v>
      </c>
      <c r="J69" s="26"/>
      <c r="K69" s="26"/>
      <c r="L69" s="36">
        <f>SUM(L61:L68)</f>
        <v>0</v>
      </c>
      <c r="M69" s="36">
        <f>M61+M67+M63+M65</f>
        <v>211493.70491999999</v>
      </c>
    </row>
    <row r="72" spans="1:1024" x14ac:dyDescent="0.2">
      <c r="A72" s="54"/>
      <c r="B72" s="54"/>
      <c r="C72" s="54"/>
      <c r="D72" s="54"/>
      <c r="E72" s="54"/>
      <c r="F72" s="55"/>
      <c r="G72" s="54"/>
      <c r="H72" s="54"/>
      <c r="I72" s="56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4"/>
      <c r="CA72" s="54"/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4"/>
      <c r="CM72" s="54"/>
      <c r="CN72" s="54"/>
      <c r="CO72" s="54"/>
      <c r="CP72" s="54"/>
      <c r="CQ72" s="54"/>
      <c r="CR72" s="54"/>
      <c r="CS72" s="54"/>
      <c r="CT72" s="54"/>
      <c r="CU72" s="54"/>
      <c r="CV72" s="54"/>
      <c r="CW72" s="54"/>
      <c r="CX72" s="54"/>
      <c r="CY72" s="54"/>
      <c r="CZ72" s="54"/>
      <c r="DA72" s="54"/>
      <c r="DB72" s="54"/>
      <c r="DC72" s="54"/>
      <c r="DD72" s="54"/>
      <c r="DE72" s="54"/>
      <c r="DF72" s="54"/>
      <c r="DG72" s="54"/>
      <c r="DH72" s="54"/>
      <c r="DI72" s="54"/>
      <c r="DJ72" s="54"/>
      <c r="DK72" s="54"/>
      <c r="DL72" s="54"/>
      <c r="DM72" s="54"/>
      <c r="DN72" s="54"/>
      <c r="DO72" s="54"/>
      <c r="DP72" s="54"/>
      <c r="DQ72" s="54"/>
      <c r="DR72" s="54"/>
      <c r="DS72" s="54"/>
      <c r="DT72" s="54"/>
      <c r="DU72" s="54"/>
      <c r="DV72" s="54"/>
      <c r="DW72" s="54"/>
      <c r="DX72" s="54"/>
      <c r="DY72" s="54"/>
      <c r="DZ72" s="54"/>
      <c r="EA72" s="54"/>
      <c r="EB72" s="54"/>
      <c r="EC72" s="54"/>
      <c r="ED72" s="54"/>
      <c r="EE72" s="54"/>
      <c r="EF72" s="54"/>
      <c r="EG72" s="54"/>
      <c r="EH72" s="54"/>
      <c r="EI72" s="54"/>
      <c r="EJ72" s="54"/>
      <c r="EK72" s="54"/>
      <c r="EL72" s="54"/>
      <c r="EM72" s="54"/>
      <c r="EN72" s="54"/>
      <c r="EO72" s="54"/>
      <c r="EP72" s="54"/>
      <c r="EQ72" s="54"/>
      <c r="ER72" s="54"/>
      <c r="ES72" s="54"/>
      <c r="ET72" s="54"/>
      <c r="EU72" s="54"/>
      <c r="EV72" s="54"/>
      <c r="EW72" s="54"/>
      <c r="EX72" s="54"/>
      <c r="EY72" s="54"/>
      <c r="EZ72" s="54"/>
      <c r="FA72" s="54"/>
      <c r="FB72" s="54"/>
      <c r="FC72" s="54"/>
      <c r="FD72" s="54"/>
      <c r="FE72" s="54"/>
      <c r="FF72" s="54"/>
      <c r="FG72" s="54"/>
      <c r="FH72" s="54"/>
      <c r="FI72" s="54"/>
      <c r="FJ72" s="54"/>
      <c r="FK72" s="54"/>
      <c r="FL72" s="54"/>
      <c r="FM72" s="54"/>
      <c r="FN72" s="54"/>
      <c r="FO72" s="54"/>
      <c r="FP72" s="54"/>
      <c r="FQ72" s="54"/>
      <c r="FR72" s="54"/>
      <c r="FS72" s="54"/>
      <c r="FT72" s="54"/>
      <c r="FU72" s="54"/>
      <c r="FV72" s="54"/>
      <c r="FW72" s="54"/>
      <c r="FX72" s="54"/>
      <c r="FY72" s="54"/>
      <c r="FZ72" s="54"/>
      <c r="GA72" s="54"/>
      <c r="GB72" s="54"/>
      <c r="GC72" s="54"/>
      <c r="GD72" s="54"/>
      <c r="GE72" s="54"/>
      <c r="GF72" s="54"/>
      <c r="GG72" s="54"/>
      <c r="GH72" s="54"/>
      <c r="GI72" s="54"/>
      <c r="GJ72" s="54"/>
      <c r="GK72" s="54"/>
      <c r="GL72" s="54"/>
      <c r="GM72" s="54"/>
      <c r="GN72" s="54"/>
      <c r="GO72" s="54"/>
      <c r="GP72" s="54"/>
      <c r="GQ72" s="54"/>
      <c r="GR72" s="54"/>
      <c r="GS72" s="54"/>
      <c r="GT72" s="54"/>
      <c r="GU72" s="54"/>
      <c r="GV72" s="54"/>
      <c r="GW72" s="54"/>
      <c r="GX72" s="54"/>
      <c r="GY72" s="54"/>
      <c r="GZ72" s="54"/>
      <c r="HA72" s="54"/>
      <c r="HB72" s="54"/>
      <c r="HC72" s="54"/>
      <c r="HD72" s="54"/>
      <c r="HE72" s="54"/>
      <c r="HF72" s="54"/>
      <c r="HG72" s="54"/>
      <c r="HH72" s="54"/>
      <c r="HI72" s="54"/>
      <c r="HJ72" s="54"/>
      <c r="HK72" s="54"/>
      <c r="HL72" s="54"/>
      <c r="HM72" s="54"/>
      <c r="HN72" s="54"/>
      <c r="HO72" s="54"/>
      <c r="HP72" s="54"/>
      <c r="HQ72" s="54"/>
      <c r="HR72" s="54"/>
      <c r="HS72" s="54"/>
      <c r="HT72" s="54"/>
      <c r="HU72" s="54"/>
      <c r="HV72" s="54"/>
      <c r="HW72" s="54"/>
      <c r="HX72" s="54"/>
      <c r="HY72" s="54"/>
      <c r="HZ72" s="54"/>
      <c r="IA72" s="54"/>
      <c r="IB72" s="54"/>
      <c r="IC72" s="54"/>
      <c r="ID72" s="54"/>
      <c r="IE72" s="54"/>
      <c r="IF72" s="54"/>
      <c r="IG72" s="54"/>
      <c r="IH72" s="54"/>
      <c r="II72" s="54"/>
      <c r="IJ72" s="54"/>
      <c r="IK72" s="54"/>
      <c r="IL72" s="54"/>
      <c r="IM72" s="54"/>
      <c r="IN72" s="54"/>
      <c r="IO72" s="54"/>
      <c r="IP72" s="54"/>
      <c r="IQ72" s="54"/>
      <c r="IR72" s="54"/>
      <c r="IS72" s="54"/>
      <c r="IT72" s="54"/>
      <c r="IU72" s="54"/>
      <c r="IV72" s="54"/>
      <c r="IW72" s="54"/>
      <c r="IX72" s="54"/>
      <c r="IY72" s="54"/>
      <c r="IZ72" s="54"/>
      <c r="JA72" s="54"/>
      <c r="JB72" s="54"/>
      <c r="JC72" s="54"/>
      <c r="JD72" s="54"/>
      <c r="JE72" s="54"/>
      <c r="JF72" s="54"/>
      <c r="JG72" s="54"/>
      <c r="JH72" s="54"/>
      <c r="JI72" s="54"/>
      <c r="JJ72" s="54"/>
      <c r="JK72" s="54"/>
      <c r="JL72" s="54"/>
      <c r="JM72" s="54"/>
      <c r="JN72" s="54"/>
      <c r="JO72" s="54"/>
      <c r="JP72" s="54"/>
      <c r="JQ72" s="54"/>
      <c r="JR72" s="54"/>
      <c r="JS72" s="54"/>
      <c r="JT72" s="54"/>
      <c r="JU72" s="54"/>
      <c r="JV72" s="54"/>
      <c r="JW72" s="54"/>
      <c r="JX72" s="54"/>
      <c r="JY72" s="54"/>
      <c r="JZ72" s="54"/>
      <c r="KA72" s="54"/>
      <c r="KB72" s="54"/>
      <c r="KC72" s="54"/>
      <c r="KD72" s="54"/>
      <c r="KE72" s="54"/>
      <c r="KF72" s="54"/>
      <c r="KG72" s="54"/>
      <c r="KH72" s="54"/>
      <c r="KI72" s="54"/>
      <c r="KJ72" s="54"/>
      <c r="KK72" s="54"/>
      <c r="KL72" s="54"/>
      <c r="KM72" s="54"/>
      <c r="KN72" s="54"/>
      <c r="KO72" s="54"/>
      <c r="KP72" s="54"/>
      <c r="KQ72" s="54"/>
      <c r="KR72" s="54"/>
      <c r="KS72" s="54"/>
      <c r="KT72" s="54"/>
      <c r="KU72" s="54"/>
      <c r="KV72" s="54"/>
      <c r="KW72" s="54"/>
      <c r="KX72" s="54"/>
      <c r="KY72" s="54"/>
      <c r="KZ72" s="54"/>
      <c r="LA72" s="54"/>
      <c r="LB72" s="54"/>
      <c r="LC72" s="54"/>
      <c r="LD72" s="54"/>
      <c r="LE72" s="54"/>
      <c r="LF72" s="54"/>
      <c r="LG72" s="54"/>
      <c r="LH72" s="54"/>
      <c r="LI72" s="54"/>
      <c r="LJ72" s="54"/>
      <c r="LK72" s="54"/>
      <c r="LL72" s="54"/>
      <c r="LM72" s="54"/>
      <c r="LN72" s="54"/>
      <c r="LO72" s="54"/>
      <c r="LP72" s="54"/>
      <c r="LQ72" s="54"/>
      <c r="LR72" s="54"/>
      <c r="LS72" s="54"/>
      <c r="LT72" s="54"/>
      <c r="LU72" s="54"/>
      <c r="LV72" s="54"/>
      <c r="LW72" s="54"/>
      <c r="LX72" s="54"/>
      <c r="LY72" s="54"/>
      <c r="LZ72" s="54"/>
      <c r="MA72" s="54"/>
      <c r="MB72" s="54"/>
      <c r="MC72" s="54"/>
      <c r="MD72" s="54"/>
      <c r="ME72" s="54"/>
      <c r="MF72" s="54"/>
      <c r="MG72" s="54"/>
      <c r="MH72" s="54"/>
      <c r="MI72" s="54"/>
      <c r="MJ72" s="54"/>
      <c r="MK72" s="54"/>
      <c r="ML72" s="54"/>
      <c r="MM72" s="54"/>
      <c r="MN72" s="54"/>
      <c r="MO72" s="54"/>
      <c r="MP72" s="54"/>
      <c r="MQ72" s="54"/>
      <c r="MR72" s="54"/>
      <c r="MS72" s="54"/>
      <c r="MT72" s="54"/>
      <c r="MU72" s="54"/>
      <c r="MV72" s="54"/>
      <c r="MW72" s="54"/>
      <c r="MX72" s="54"/>
      <c r="MY72" s="54"/>
      <c r="MZ72" s="54"/>
      <c r="NA72" s="54"/>
      <c r="NB72" s="54"/>
      <c r="NC72" s="54"/>
      <c r="ND72" s="54"/>
      <c r="NE72" s="54"/>
      <c r="NF72" s="54"/>
      <c r="NG72" s="54"/>
      <c r="NH72" s="54"/>
      <c r="NI72" s="54"/>
      <c r="NJ72" s="54"/>
      <c r="NK72" s="54"/>
      <c r="NL72" s="54"/>
      <c r="NM72" s="54"/>
      <c r="NN72" s="54"/>
      <c r="NO72" s="54"/>
      <c r="NP72" s="54"/>
      <c r="NQ72" s="54"/>
      <c r="NR72" s="54"/>
      <c r="NS72" s="54"/>
      <c r="NT72" s="54"/>
      <c r="NU72" s="54"/>
      <c r="NV72" s="54"/>
      <c r="NW72" s="54"/>
      <c r="NX72" s="54"/>
      <c r="NY72" s="54"/>
      <c r="NZ72" s="54"/>
      <c r="OA72" s="54"/>
      <c r="OB72" s="54"/>
      <c r="OC72" s="54"/>
      <c r="OD72" s="54"/>
      <c r="OE72" s="54"/>
      <c r="OF72" s="54"/>
      <c r="OG72" s="54"/>
      <c r="OH72" s="54"/>
      <c r="OI72" s="54"/>
      <c r="OJ72" s="54"/>
      <c r="OK72" s="54"/>
      <c r="OL72" s="54"/>
      <c r="OM72" s="54"/>
      <c r="ON72" s="54"/>
      <c r="OO72" s="54"/>
      <c r="OP72" s="54"/>
      <c r="OQ72" s="54"/>
      <c r="OR72" s="54"/>
      <c r="OS72" s="54"/>
      <c r="OT72" s="54"/>
      <c r="OU72" s="54"/>
      <c r="OV72" s="54"/>
      <c r="OW72" s="54"/>
      <c r="OX72" s="54"/>
      <c r="OY72" s="54"/>
      <c r="OZ72" s="54"/>
      <c r="PA72" s="54"/>
      <c r="PB72" s="54"/>
      <c r="PC72" s="54"/>
      <c r="PD72" s="54"/>
      <c r="PE72" s="54"/>
      <c r="PF72" s="54"/>
      <c r="PG72" s="54"/>
      <c r="PH72" s="54"/>
      <c r="PI72" s="54"/>
      <c r="PJ72" s="54"/>
      <c r="PK72" s="54"/>
      <c r="PL72" s="54"/>
      <c r="PM72" s="54"/>
      <c r="PN72" s="54"/>
      <c r="PO72" s="54"/>
      <c r="PP72" s="54"/>
      <c r="PQ72" s="54"/>
      <c r="PR72" s="54"/>
      <c r="PS72" s="54"/>
      <c r="PT72" s="54"/>
      <c r="PU72" s="54"/>
      <c r="PV72" s="54"/>
      <c r="PW72" s="54"/>
      <c r="PX72" s="54"/>
      <c r="PY72" s="54"/>
      <c r="PZ72" s="54"/>
      <c r="QA72" s="54"/>
      <c r="QB72" s="54"/>
      <c r="QC72" s="54"/>
      <c r="QD72" s="54"/>
      <c r="QE72" s="54"/>
      <c r="QF72" s="54"/>
      <c r="QG72" s="54"/>
      <c r="QH72" s="54"/>
      <c r="QI72" s="54"/>
      <c r="QJ72" s="54"/>
      <c r="QK72" s="54"/>
      <c r="QL72" s="54"/>
      <c r="QM72" s="54"/>
      <c r="QN72" s="54"/>
      <c r="QO72" s="54"/>
      <c r="QP72" s="54"/>
      <c r="QQ72" s="54"/>
      <c r="QR72" s="54"/>
      <c r="QS72" s="54"/>
      <c r="QT72" s="54"/>
      <c r="QU72" s="54"/>
      <c r="QV72" s="54"/>
      <c r="QW72" s="54"/>
      <c r="QX72" s="54"/>
      <c r="QY72" s="54"/>
      <c r="QZ72" s="54"/>
      <c r="RA72" s="54"/>
      <c r="RB72" s="54"/>
      <c r="RC72" s="54"/>
      <c r="RD72" s="54"/>
      <c r="RE72" s="54"/>
      <c r="RF72" s="54"/>
      <c r="RG72" s="54"/>
      <c r="RH72" s="54"/>
      <c r="RI72" s="54"/>
      <c r="RJ72" s="54"/>
      <c r="RK72" s="54"/>
      <c r="RL72" s="54"/>
      <c r="RM72" s="54"/>
      <c r="RN72" s="54"/>
      <c r="RO72" s="54"/>
      <c r="RP72" s="54"/>
      <c r="RQ72" s="54"/>
      <c r="RR72" s="54"/>
      <c r="RS72" s="54"/>
      <c r="RT72" s="54"/>
      <c r="RU72" s="54"/>
      <c r="RV72" s="54"/>
      <c r="RW72" s="54"/>
      <c r="RX72" s="54"/>
      <c r="RY72" s="54"/>
      <c r="RZ72" s="54"/>
      <c r="SA72" s="54"/>
      <c r="SB72" s="54"/>
      <c r="SC72" s="54"/>
      <c r="SD72" s="54"/>
      <c r="SE72" s="54"/>
      <c r="SF72" s="54"/>
      <c r="SG72" s="54"/>
      <c r="SH72" s="54"/>
      <c r="SI72" s="54"/>
      <c r="SJ72" s="54"/>
      <c r="SK72" s="54"/>
      <c r="SL72" s="54"/>
      <c r="SM72" s="54"/>
      <c r="SN72" s="54"/>
      <c r="SO72" s="54"/>
      <c r="SP72" s="54"/>
      <c r="SQ72" s="54"/>
      <c r="SR72" s="54"/>
      <c r="SS72" s="54"/>
      <c r="ST72" s="54"/>
      <c r="SU72" s="54"/>
      <c r="SV72" s="54"/>
      <c r="SW72" s="54"/>
      <c r="SX72" s="54"/>
      <c r="SY72" s="54"/>
      <c r="SZ72" s="54"/>
      <c r="TA72" s="54"/>
      <c r="TB72" s="54"/>
      <c r="TC72" s="54"/>
      <c r="TD72" s="54"/>
      <c r="TE72" s="54"/>
      <c r="TF72" s="54"/>
      <c r="TG72" s="54"/>
      <c r="TH72" s="54"/>
      <c r="TI72" s="54"/>
      <c r="TJ72" s="54"/>
      <c r="TK72" s="54"/>
      <c r="TL72" s="54"/>
      <c r="TM72" s="54"/>
      <c r="TN72" s="54"/>
      <c r="TO72" s="54"/>
      <c r="TP72" s="54"/>
      <c r="TQ72" s="54"/>
      <c r="TR72" s="54"/>
      <c r="TS72" s="54"/>
      <c r="TT72" s="54"/>
      <c r="TU72" s="54"/>
      <c r="TV72" s="54"/>
      <c r="TW72" s="54"/>
      <c r="TX72" s="54"/>
      <c r="TY72" s="54"/>
      <c r="TZ72" s="54"/>
      <c r="UA72" s="54"/>
      <c r="UB72" s="54"/>
      <c r="UC72" s="54"/>
      <c r="UD72" s="54"/>
      <c r="UE72" s="54"/>
      <c r="UF72" s="54"/>
      <c r="UG72" s="54"/>
      <c r="UH72" s="54"/>
      <c r="UI72" s="54"/>
      <c r="UJ72" s="54"/>
      <c r="UK72" s="54"/>
      <c r="UL72" s="54"/>
      <c r="UM72" s="54"/>
      <c r="UN72" s="54"/>
      <c r="UO72" s="54"/>
      <c r="UP72" s="54"/>
      <c r="UQ72" s="54"/>
      <c r="UR72" s="54"/>
      <c r="US72" s="54"/>
      <c r="UT72" s="54"/>
      <c r="UU72" s="54"/>
      <c r="UV72" s="54"/>
      <c r="UW72" s="54"/>
      <c r="UX72" s="54"/>
      <c r="UY72" s="54"/>
      <c r="UZ72" s="54"/>
      <c r="VA72" s="54"/>
      <c r="VB72" s="54"/>
      <c r="VC72" s="54"/>
      <c r="VD72" s="54"/>
      <c r="VE72" s="54"/>
      <c r="VF72" s="54"/>
      <c r="VG72" s="54"/>
      <c r="VH72" s="54"/>
      <c r="VI72" s="54"/>
      <c r="VJ72" s="54"/>
      <c r="VK72" s="54"/>
      <c r="VL72" s="54"/>
      <c r="VM72" s="54"/>
      <c r="VN72" s="54"/>
      <c r="VO72" s="54"/>
      <c r="VP72" s="54"/>
      <c r="VQ72" s="54"/>
      <c r="VR72" s="54"/>
      <c r="VS72" s="54"/>
      <c r="VT72" s="54"/>
      <c r="VU72" s="54"/>
      <c r="VV72" s="54"/>
      <c r="VW72" s="54"/>
      <c r="VX72" s="54"/>
      <c r="VY72" s="54"/>
      <c r="VZ72" s="54"/>
      <c r="WA72" s="54"/>
      <c r="WB72" s="54"/>
      <c r="WC72" s="54"/>
      <c r="WD72" s="54"/>
      <c r="WE72" s="54"/>
      <c r="WF72" s="54"/>
      <c r="WG72" s="54"/>
      <c r="WH72" s="54"/>
      <c r="WI72" s="54"/>
      <c r="WJ72" s="54"/>
      <c r="WK72" s="54"/>
      <c r="WL72" s="54"/>
      <c r="WM72" s="54"/>
      <c r="WN72" s="54"/>
      <c r="WO72" s="54"/>
      <c r="WP72" s="54"/>
      <c r="WQ72" s="54"/>
      <c r="WR72" s="54"/>
      <c r="WS72" s="54"/>
      <c r="WT72" s="54"/>
      <c r="WU72" s="54"/>
      <c r="WV72" s="54"/>
      <c r="WW72" s="54"/>
      <c r="WX72" s="54"/>
      <c r="WY72" s="54"/>
      <c r="WZ72" s="54"/>
      <c r="XA72" s="54"/>
      <c r="XB72" s="54"/>
      <c r="XC72" s="54"/>
      <c r="XD72" s="54"/>
      <c r="XE72" s="54"/>
      <c r="XF72" s="54"/>
      <c r="XG72" s="54"/>
      <c r="XH72" s="54"/>
      <c r="XI72" s="54"/>
      <c r="XJ72" s="54"/>
      <c r="XK72" s="54"/>
      <c r="XL72" s="54"/>
      <c r="XM72" s="54"/>
      <c r="XN72" s="54"/>
      <c r="XO72" s="54"/>
      <c r="XP72" s="54"/>
      <c r="XQ72" s="54"/>
      <c r="XR72" s="54"/>
      <c r="XS72" s="54"/>
      <c r="XT72" s="54"/>
      <c r="XU72" s="54"/>
      <c r="XV72" s="54"/>
      <c r="XW72" s="54"/>
      <c r="XX72" s="54"/>
      <c r="XY72" s="54"/>
      <c r="XZ72" s="54"/>
      <c r="YA72" s="54"/>
      <c r="YB72" s="54"/>
      <c r="YC72" s="54"/>
      <c r="YD72" s="54"/>
      <c r="YE72" s="54"/>
      <c r="YF72" s="54"/>
      <c r="YG72" s="54"/>
      <c r="YH72" s="54"/>
      <c r="YI72" s="54"/>
      <c r="YJ72" s="54"/>
      <c r="YK72" s="54"/>
      <c r="YL72" s="54"/>
      <c r="YM72" s="54"/>
      <c r="YN72" s="54"/>
      <c r="YO72" s="54"/>
      <c r="YP72" s="54"/>
      <c r="YQ72" s="54"/>
      <c r="YR72" s="54"/>
      <c r="YS72" s="54"/>
      <c r="YT72" s="54"/>
      <c r="YU72" s="54"/>
      <c r="YV72" s="54"/>
      <c r="YW72" s="54"/>
      <c r="YX72" s="54"/>
      <c r="YY72" s="54"/>
      <c r="YZ72" s="54"/>
      <c r="ZA72" s="54"/>
      <c r="ZB72" s="54"/>
      <c r="ZC72" s="54"/>
      <c r="ZD72" s="54"/>
      <c r="ZE72" s="54"/>
      <c r="ZF72" s="54"/>
      <c r="ZG72" s="54"/>
      <c r="ZH72" s="54"/>
      <c r="ZI72" s="54"/>
      <c r="ZJ72" s="54"/>
      <c r="ZK72" s="54"/>
      <c r="ZL72" s="54"/>
      <c r="ZM72" s="54"/>
      <c r="ZN72" s="54"/>
      <c r="ZO72" s="54"/>
      <c r="ZP72" s="54"/>
      <c r="ZQ72" s="54"/>
      <c r="ZR72" s="54"/>
      <c r="ZS72" s="54"/>
      <c r="ZT72" s="54"/>
      <c r="ZU72" s="54"/>
      <c r="ZV72" s="54"/>
      <c r="ZW72" s="54"/>
      <c r="ZX72" s="54"/>
      <c r="ZY72" s="54"/>
      <c r="ZZ72" s="54"/>
      <c r="AAA72" s="54"/>
      <c r="AAB72" s="54"/>
      <c r="AAC72" s="54"/>
      <c r="AAD72" s="54"/>
      <c r="AAE72" s="54"/>
      <c r="AAF72" s="54"/>
      <c r="AAG72" s="54"/>
      <c r="AAH72" s="54"/>
      <c r="AAI72" s="54"/>
      <c r="AAJ72" s="54"/>
      <c r="AAK72" s="54"/>
      <c r="AAL72" s="54"/>
      <c r="AAM72" s="54"/>
      <c r="AAN72" s="54"/>
      <c r="AAO72" s="54"/>
      <c r="AAP72" s="54"/>
      <c r="AAQ72" s="54"/>
      <c r="AAR72" s="54"/>
      <c r="AAS72" s="54"/>
      <c r="AAT72" s="54"/>
      <c r="AAU72" s="54"/>
      <c r="AAV72" s="54"/>
      <c r="AAW72" s="54"/>
      <c r="AAX72" s="54"/>
      <c r="AAY72" s="54"/>
      <c r="AAZ72" s="54"/>
      <c r="ABA72" s="54"/>
      <c r="ABB72" s="54"/>
      <c r="ABC72" s="54"/>
      <c r="ABD72" s="54"/>
      <c r="ABE72" s="54"/>
      <c r="ABF72" s="54"/>
      <c r="ABG72" s="54"/>
      <c r="ABH72" s="54"/>
      <c r="ABI72" s="54"/>
      <c r="ABJ72" s="54"/>
      <c r="ABK72" s="54"/>
      <c r="ABL72" s="54"/>
      <c r="ABM72" s="54"/>
      <c r="ABN72" s="54"/>
      <c r="ABO72" s="54"/>
      <c r="ABP72" s="54"/>
      <c r="ABQ72" s="54"/>
      <c r="ABR72" s="54"/>
      <c r="ABS72" s="54"/>
      <c r="ABT72" s="54"/>
      <c r="ABU72" s="54"/>
      <c r="ABV72" s="54"/>
      <c r="ABW72" s="54"/>
      <c r="ABX72" s="54"/>
      <c r="ABY72" s="54"/>
      <c r="ABZ72" s="54"/>
      <c r="ACA72" s="54"/>
      <c r="ACB72" s="54"/>
      <c r="ACC72" s="54"/>
      <c r="ACD72" s="54"/>
      <c r="ACE72" s="54"/>
      <c r="ACF72" s="54"/>
      <c r="ACG72" s="54"/>
      <c r="ACH72" s="54"/>
      <c r="ACI72" s="54"/>
      <c r="ACJ72" s="54"/>
      <c r="ACK72" s="54"/>
      <c r="ACL72" s="54"/>
      <c r="ACM72" s="54"/>
      <c r="ACN72" s="54"/>
      <c r="ACO72" s="54"/>
      <c r="ACP72" s="54"/>
      <c r="ACQ72" s="54"/>
      <c r="ACR72" s="54"/>
      <c r="ACS72" s="54"/>
      <c r="ACT72" s="54"/>
      <c r="ACU72" s="54"/>
      <c r="ACV72" s="54"/>
      <c r="ACW72" s="54"/>
      <c r="ACX72" s="54"/>
      <c r="ACY72" s="54"/>
      <c r="ACZ72" s="54"/>
      <c r="ADA72" s="54"/>
      <c r="ADB72" s="54"/>
      <c r="ADC72" s="54"/>
      <c r="ADD72" s="54"/>
      <c r="ADE72" s="54"/>
      <c r="ADF72" s="54"/>
      <c r="ADG72" s="54"/>
      <c r="ADH72" s="54"/>
      <c r="ADI72" s="54"/>
      <c r="ADJ72" s="54"/>
      <c r="ADK72" s="54"/>
      <c r="ADL72" s="54"/>
      <c r="ADM72" s="54"/>
      <c r="ADN72" s="54"/>
      <c r="ADO72" s="54"/>
      <c r="ADP72" s="54"/>
      <c r="ADQ72" s="54"/>
      <c r="ADR72" s="54"/>
      <c r="ADS72" s="54"/>
      <c r="ADT72" s="54"/>
      <c r="ADU72" s="54"/>
      <c r="ADV72" s="54"/>
      <c r="ADW72" s="54"/>
      <c r="ADX72" s="54"/>
      <c r="ADY72" s="54"/>
      <c r="ADZ72" s="54"/>
      <c r="AEA72" s="54"/>
      <c r="AEB72" s="54"/>
      <c r="AEC72" s="54"/>
      <c r="AED72" s="54"/>
      <c r="AEE72" s="54"/>
      <c r="AEF72" s="54"/>
      <c r="AEG72" s="54"/>
      <c r="AEH72" s="54"/>
      <c r="AEI72" s="54"/>
      <c r="AEJ72" s="54"/>
      <c r="AEK72" s="54"/>
      <c r="AEL72" s="54"/>
      <c r="AEM72" s="54"/>
      <c r="AEN72" s="54"/>
      <c r="AEO72" s="54"/>
      <c r="AEP72" s="54"/>
      <c r="AEQ72" s="54"/>
      <c r="AER72" s="54"/>
      <c r="AES72" s="54"/>
      <c r="AET72" s="54"/>
      <c r="AEU72" s="54"/>
      <c r="AEV72" s="54"/>
      <c r="AEW72" s="54"/>
      <c r="AEX72" s="54"/>
      <c r="AEY72" s="54"/>
      <c r="AEZ72" s="54"/>
      <c r="AFA72" s="54"/>
      <c r="AFB72" s="54"/>
      <c r="AFC72" s="54"/>
      <c r="AFD72" s="54"/>
      <c r="AFE72" s="54"/>
      <c r="AFF72" s="54"/>
      <c r="AFG72" s="54"/>
      <c r="AFH72" s="54"/>
      <c r="AFI72" s="54"/>
      <c r="AFJ72" s="54"/>
      <c r="AFK72" s="54"/>
      <c r="AFL72" s="54"/>
      <c r="AFM72" s="54"/>
      <c r="AFN72" s="54"/>
      <c r="AFO72" s="54"/>
      <c r="AFP72" s="54"/>
      <c r="AFQ72" s="54"/>
      <c r="AFR72" s="54"/>
      <c r="AFS72" s="54"/>
      <c r="AFT72" s="54"/>
      <c r="AFU72" s="54"/>
      <c r="AFV72" s="54"/>
      <c r="AFW72" s="54"/>
      <c r="AFX72" s="54"/>
      <c r="AFY72" s="54"/>
      <c r="AFZ72" s="54"/>
      <c r="AGA72" s="54"/>
      <c r="AGB72" s="54"/>
      <c r="AGC72" s="54"/>
      <c r="AGD72" s="54"/>
      <c r="AGE72" s="54"/>
      <c r="AGF72" s="54"/>
      <c r="AGG72" s="54"/>
      <c r="AGH72" s="54"/>
      <c r="AGI72" s="54"/>
      <c r="AGJ72" s="54"/>
      <c r="AGK72" s="54"/>
      <c r="AGL72" s="54"/>
      <c r="AGM72" s="54"/>
      <c r="AGN72" s="54"/>
      <c r="AGO72" s="54"/>
      <c r="AGP72" s="54"/>
      <c r="AGQ72" s="54"/>
      <c r="AGR72" s="54"/>
      <c r="AGS72" s="54"/>
      <c r="AGT72" s="54"/>
      <c r="AGU72" s="54"/>
      <c r="AGV72" s="54"/>
      <c r="AGW72" s="54"/>
      <c r="AGX72" s="54"/>
      <c r="AGY72" s="54"/>
      <c r="AGZ72" s="54"/>
      <c r="AHA72" s="54"/>
      <c r="AHB72" s="54"/>
      <c r="AHC72" s="54"/>
      <c r="AHD72" s="54"/>
      <c r="AHE72" s="54"/>
      <c r="AHF72" s="54"/>
      <c r="AHG72" s="54"/>
      <c r="AHH72" s="54"/>
      <c r="AHI72" s="54"/>
      <c r="AHJ72" s="54"/>
      <c r="AHK72" s="54"/>
      <c r="AHL72" s="54"/>
      <c r="AHM72" s="54"/>
      <c r="AHN72" s="54"/>
      <c r="AHO72" s="54"/>
      <c r="AHP72" s="54"/>
      <c r="AHQ72" s="54"/>
      <c r="AHR72" s="54"/>
      <c r="AHS72" s="54"/>
      <c r="AHT72" s="54"/>
      <c r="AHU72" s="54"/>
      <c r="AHV72" s="54"/>
      <c r="AHW72" s="54"/>
      <c r="AHX72" s="54"/>
      <c r="AHY72" s="54"/>
      <c r="AHZ72" s="54"/>
      <c r="AIA72" s="54"/>
      <c r="AIB72" s="54"/>
      <c r="AIC72" s="54"/>
      <c r="AID72" s="54"/>
      <c r="AIE72" s="54"/>
      <c r="AIF72" s="54"/>
      <c r="AIG72" s="54"/>
      <c r="AIH72" s="54"/>
      <c r="AII72" s="54"/>
      <c r="AIJ72" s="54"/>
      <c r="AIK72" s="54"/>
      <c r="AIL72" s="54"/>
      <c r="AIM72" s="54"/>
      <c r="AIN72" s="54"/>
      <c r="AIO72" s="54"/>
      <c r="AIP72" s="54"/>
      <c r="AIQ72" s="54"/>
      <c r="AIR72" s="54"/>
      <c r="AIS72" s="54"/>
      <c r="AIT72" s="54"/>
      <c r="AIU72" s="54"/>
      <c r="AIV72" s="54"/>
      <c r="AIW72" s="54"/>
      <c r="AIX72" s="54"/>
      <c r="AIY72" s="54"/>
      <c r="AIZ72" s="54"/>
      <c r="AJA72" s="54"/>
      <c r="AJB72" s="54"/>
      <c r="AJC72" s="54"/>
      <c r="AJD72" s="54"/>
      <c r="AJE72" s="54"/>
      <c r="AJF72" s="54"/>
      <c r="AJG72" s="54"/>
      <c r="AJH72" s="54"/>
      <c r="AJI72" s="54"/>
      <c r="AJJ72" s="54"/>
      <c r="AJK72" s="54"/>
      <c r="AJL72" s="54"/>
      <c r="AJM72" s="54"/>
      <c r="AJN72" s="54"/>
      <c r="AJO72" s="54"/>
      <c r="AJP72" s="54"/>
      <c r="AJQ72" s="54"/>
      <c r="AJR72" s="54"/>
      <c r="AJS72" s="54"/>
      <c r="AJT72" s="54"/>
      <c r="AJU72" s="54"/>
      <c r="AJV72" s="54"/>
      <c r="AJW72" s="54"/>
      <c r="AJX72" s="54"/>
      <c r="AJY72" s="54"/>
      <c r="AJZ72" s="54"/>
      <c r="AKA72" s="54"/>
      <c r="AKB72" s="54"/>
      <c r="AKC72" s="54"/>
      <c r="AKD72" s="54"/>
      <c r="AKE72" s="54"/>
      <c r="AKF72" s="54"/>
      <c r="AKG72" s="54"/>
      <c r="AKH72" s="54"/>
      <c r="AKI72" s="54"/>
      <c r="AKJ72" s="54"/>
      <c r="AKK72" s="54"/>
      <c r="AKL72" s="54"/>
      <c r="AKM72" s="54"/>
      <c r="AKN72" s="54"/>
      <c r="AKO72" s="54"/>
      <c r="AKP72" s="54"/>
      <c r="AKQ72" s="54"/>
      <c r="AKR72" s="54"/>
      <c r="AKS72" s="54"/>
      <c r="AKT72" s="54"/>
      <c r="AKU72" s="54"/>
      <c r="AKV72" s="54"/>
      <c r="AKW72" s="54"/>
      <c r="AKX72" s="54"/>
      <c r="AKY72" s="54"/>
      <c r="AKZ72" s="54"/>
      <c r="ALA72" s="54"/>
      <c r="ALB72" s="54"/>
      <c r="ALC72" s="54"/>
      <c r="ALD72" s="54"/>
      <c r="ALE72" s="54"/>
      <c r="ALF72" s="54"/>
      <c r="ALG72" s="54"/>
      <c r="ALH72" s="54"/>
      <c r="ALI72" s="54"/>
      <c r="ALJ72" s="54"/>
      <c r="ALK72" s="54"/>
      <c r="ALL72" s="54"/>
      <c r="ALM72" s="54"/>
      <c r="ALN72" s="54"/>
      <c r="ALO72" s="54"/>
      <c r="ALP72" s="54"/>
      <c r="ALQ72" s="54"/>
      <c r="ALR72" s="54"/>
      <c r="ALS72" s="54"/>
      <c r="ALT72" s="54"/>
      <c r="ALU72" s="54"/>
      <c r="ALV72" s="54"/>
      <c r="ALW72" s="54"/>
      <c r="ALX72" s="54"/>
      <c r="ALY72" s="54"/>
      <c r="ALZ72" s="54"/>
      <c r="AMA72" s="54"/>
      <c r="AMB72" s="54"/>
      <c r="AMC72" s="54"/>
      <c r="AMD72" s="54"/>
      <c r="AME72" s="54"/>
      <c r="AMF72" s="54"/>
      <c r="AMG72" s="54"/>
      <c r="AMH72" s="54"/>
      <c r="AMI72" s="54"/>
      <c r="AMJ72" s="54"/>
    </row>
    <row r="73" spans="1:1024" ht="12.75" customHeight="1" x14ac:dyDescent="0.2">
      <c r="A73" s="5" t="s">
        <v>35</v>
      </c>
      <c r="D73" s="6"/>
      <c r="E73" s="6"/>
      <c r="F73" s="7"/>
      <c r="I73" s="8"/>
      <c r="L73" s="8"/>
      <c r="M73" s="8"/>
    </row>
    <row r="74" spans="1:1024" x14ac:dyDescent="0.2">
      <c r="A74" s="9" t="s">
        <v>1</v>
      </c>
      <c r="B74" s="9"/>
      <c r="C74" s="9"/>
    </row>
    <row r="75" spans="1:1024" x14ac:dyDescent="0.2">
      <c r="A75" s="10" t="s">
        <v>36</v>
      </c>
      <c r="B75" s="10"/>
      <c r="C75" s="10"/>
      <c r="G75" s="7"/>
      <c r="H75" s="7"/>
      <c r="I75" s="7"/>
      <c r="J75" s="5"/>
      <c r="K75" s="5"/>
      <c r="L75" s="5"/>
    </row>
    <row r="76" spans="1:1024" x14ac:dyDescent="0.2">
      <c r="A76" s="11" t="s">
        <v>3</v>
      </c>
      <c r="B76" s="11"/>
      <c r="C76" s="11"/>
      <c r="D76" s="11"/>
      <c r="G76" s="12" t="s">
        <v>4</v>
      </c>
      <c r="H76" s="12"/>
      <c r="I76" s="12"/>
      <c r="J76" s="13" t="s">
        <v>5</v>
      </c>
      <c r="K76" s="13"/>
      <c r="L76" s="13"/>
    </row>
    <row r="77" spans="1:1024" ht="39.75" customHeight="1" x14ac:dyDescent="0.2">
      <c r="A77" s="14" t="s">
        <v>6</v>
      </c>
      <c r="B77" s="14" t="s">
        <v>7</v>
      </c>
      <c r="C77" s="15" t="s">
        <v>8</v>
      </c>
      <c r="D77" s="16" t="s">
        <v>9</v>
      </c>
      <c r="E77" s="14" t="s">
        <v>10</v>
      </c>
      <c r="F77" s="17" t="s">
        <v>11</v>
      </c>
      <c r="G77" s="18" t="s">
        <v>12</v>
      </c>
      <c r="H77" s="18" t="s">
        <v>13</v>
      </c>
      <c r="I77" s="19" t="s">
        <v>14</v>
      </c>
      <c r="J77" s="18" t="s">
        <v>15</v>
      </c>
      <c r="K77" s="18" t="s">
        <v>16</v>
      </c>
      <c r="L77" s="18" t="s">
        <v>17</v>
      </c>
      <c r="M77" s="20" t="s">
        <v>18</v>
      </c>
    </row>
    <row r="78" spans="1:1024" ht="29.25" customHeight="1" x14ac:dyDescent="0.2">
      <c r="A78" s="14"/>
      <c r="B78" s="14"/>
      <c r="C78" s="15"/>
      <c r="D78" s="16"/>
      <c r="E78" s="14"/>
      <c r="F78" s="17"/>
      <c r="G78" s="18"/>
      <c r="H78" s="18"/>
      <c r="I78" s="19"/>
      <c r="J78" s="18"/>
      <c r="K78" s="18"/>
      <c r="L78" s="18"/>
      <c r="M78" s="20"/>
    </row>
    <row r="79" spans="1:1024" x14ac:dyDescent="0.2">
      <c r="A79" s="9" t="s">
        <v>33</v>
      </c>
      <c r="B79" s="21" t="s">
        <v>20</v>
      </c>
      <c r="C79" s="22"/>
      <c r="D79" s="23"/>
      <c r="E79" s="24"/>
      <c r="F79" s="25"/>
      <c r="G79" s="26">
        <v>4.92</v>
      </c>
      <c r="H79" s="27">
        <v>5.6680000000000001E-2</v>
      </c>
      <c r="I79" s="28">
        <f>G79*(F79+F80)+H79*(D79+D80)</f>
        <v>491.26112000000001</v>
      </c>
      <c r="J79" s="24"/>
      <c r="K79" s="29"/>
      <c r="L79" s="30">
        <f t="shared" ref="L79:L86" si="3">J79*F79+K79*D79</f>
        <v>0</v>
      </c>
      <c r="M79" s="28">
        <f>I79+L79+L80</f>
        <v>491.26112000000001</v>
      </c>
    </row>
    <row r="80" spans="1:1024" x14ac:dyDescent="0.2">
      <c r="A80" s="9"/>
      <c r="B80" s="21" t="s">
        <v>21</v>
      </c>
      <c r="C80" s="22">
        <v>1</v>
      </c>
      <c r="D80" s="4">
        <v>6584</v>
      </c>
      <c r="E80" s="24"/>
      <c r="F80" s="25">
        <v>24</v>
      </c>
      <c r="G80" s="26"/>
      <c r="H80" s="27"/>
      <c r="I80" s="28" t="e">
        <f>G80*(F80+#REF!)+H80*(D80+#REF!)</f>
        <v>#REF!</v>
      </c>
      <c r="J80" s="24"/>
      <c r="K80" s="29"/>
      <c r="L80" s="30">
        <f t="shared" si="3"/>
        <v>0</v>
      </c>
      <c r="M80" s="28" t="e">
        <f>I80+L80+#REF!</f>
        <v>#REF!</v>
      </c>
    </row>
    <row r="81" spans="1:17" x14ac:dyDescent="0.2">
      <c r="A81" s="9" t="s">
        <v>37</v>
      </c>
      <c r="B81" s="21" t="s">
        <v>20</v>
      </c>
      <c r="C81" s="22"/>
      <c r="D81" s="23"/>
      <c r="E81" s="24"/>
      <c r="F81" s="25"/>
      <c r="G81" s="26">
        <v>14.8</v>
      </c>
      <c r="H81" s="27">
        <v>3.5650000000000001E-2</v>
      </c>
      <c r="I81" s="28">
        <f>G81*(F81+F82)+H81*(D81+D82)</f>
        <v>1244.1684</v>
      </c>
      <c r="J81" s="24"/>
      <c r="K81" s="29"/>
      <c r="L81" s="30">
        <f t="shared" si="3"/>
        <v>0</v>
      </c>
      <c r="M81" s="28">
        <f>I81+L81+L82</f>
        <v>1244.1684</v>
      </c>
    </row>
    <row r="82" spans="1:17" x14ac:dyDescent="0.2">
      <c r="A82" s="9"/>
      <c r="B82" s="21" t="s">
        <v>21</v>
      </c>
      <c r="C82" s="22">
        <v>1</v>
      </c>
      <c r="D82" s="23">
        <v>24936</v>
      </c>
      <c r="E82" s="24"/>
      <c r="F82" s="25">
        <v>24</v>
      </c>
      <c r="G82" s="26"/>
      <c r="H82" s="27"/>
      <c r="I82" s="28" t="e">
        <f>G82*(F82+#REF!)+H82*(D82+#REF!)</f>
        <v>#REF!</v>
      </c>
      <c r="J82" s="24"/>
      <c r="K82" s="29"/>
      <c r="L82" s="30">
        <f t="shared" si="3"/>
        <v>0</v>
      </c>
      <c r="M82" s="28" t="e">
        <f>I82+L82+#REF!</f>
        <v>#REF!</v>
      </c>
    </row>
    <row r="83" spans="1:17" x14ac:dyDescent="0.2">
      <c r="A83" s="9" t="s">
        <v>19</v>
      </c>
      <c r="B83" s="21" t="s">
        <v>20</v>
      </c>
      <c r="C83" s="22">
        <v>1</v>
      </c>
      <c r="D83" s="23">
        <v>45970</v>
      </c>
      <c r="E83" s="24"/>
      <c r="F83" s="25">
        <v>24</v>
      </c>
      <c r="G83" s="26">
        <v>52.05</v>
      </c>
      <c r="H83" s="27">
        <v>3.1419999999999997E-2</v>
      </c>
      <c r="I83" s="28">
        <f>G83*(F83+F84)+H83*(D83+D84)</f>
        <v>28898.004919999999</v>
      </c>
      <c r="J83" s="24"/>
      <c r="K83" s="29"/>
      <c r="L83" s="30">
        <f t="shared" si="3"/>
        <v>0</v>
      </c>
      <c r="M83" s="28">
        <f>I83+L83+L84</f>
        <v>28898.004919999999</v>
      </c>
      <c r="N83" s="57"/>
      <c r="O83" s="58"/>
      <c r="P83" s="4"/>
      <c r="Q83" s="3"/>
    </row>
    <row r="84" spans="1:17" x14ac:dyDescent="0.2">
      <c r="A84" s="9"/>
      <c r="B84" s="21" t="s">
        <v>21</v>
      </c>
      <c r="C84" s="22">
        <v>6</v>
      </c>
      <c r="D84" s="23">
        <v>595456</v>
      </c>
      <c r="E84" s="24"/>
      <c r="F84" s="25">
        <v>144</v>
      </c>
      <c r="G84" s="26"/>
      <c r="H84" s="27"/>
      <c r="I84" s="28" t="e">
        <f>G84*(F84+#REF!)+H84*(D84+#REF!)</f>
        <v>#REF!</v>
      </c>
      <c r="J84" s="24"/>
      <c r="K84" s="29"/>
      <c r="L84" s="30">
        <f t="shared" si="3"/>
        <v>0</v>
      </c>
      <c r="M84" s="28" t="e">
        <f>I84+L84+#REF!</f>
        <v>#REF!</v>
      </c>
      <c r="N84" s="57"/>
      <c r="O84" s="58"/>
      <c r="P84" s="4"/>
      <c r="Q84" s="3"/>
    </row>
    <row r="85" spans="1:17" x14ac:dyDescent="0.2">
      <c r="A85" s="9" t="s">
        <v>22</v>
      </c>
      <c r="B85" s="21" t="s">
        <v>20</v>
      </c>
      <c r="C85" s="22"/>
      <c r="D85" s="23"/>
      <c r="E85" s="24"/>
      <c r="F85" s="25"/>
      <c r="G85" s="26">
        <v>7.9500000000000005E-3</v>
      </c>
      <c r="H85" s="27">
        <v>2.2069999999999999E-2</v>
      </c>
      <c r="I85" s="28">
        <f>G85*(E85+E86)+H85*(D85+D86)</f>
        <v>40640.331839999999</v>
      </c>
      <c r="J85" s="24"/>
      <c r="K85" s="29"/>
      <c r="L85" s="30">
        <f t="shared" si="3"/>
        <v>0</v>
      </c>
      <c r="M85" s="28">
        <f>I85+L85+L86</f>
        <v>40640.331839999999</v>
      </c>
    </row>
    <row r="86" spans="1:17" x14ac:dyDescent="0.2">
      <c r="A86" s="9"/>
      <c r="B86" s="21" t="s">
        <v>21</v>
      </c>
      <c r="C86" s="22">
        <v>1</v>
      </c>
      <c r="D86" s="23">
        <v>800112</v>
      </c>
      <c r="E86" s="24">
        <v>2890800</v>
      </c>
      <c r="F86" s="25">
        <v>24</v>
      </c>
      <c r="G86" s="26"/>
      <c r="H86" s="27"/>
      <c r="I86" s="28" t="e">
        <f>G86*(F86+#REF!)+H86*(D86+#REF!)</f>
        <v>#REF!</v>
      </c>
      <c r="J86" s="24"/>
      <c r="K86" s="29"/>
      <c r="L86" s="30">
        <f t="shared" si="3"/>
        <v>0</v>
      </c>
      <c r="M86" s="28" t="e">
        <f>I86+L86+#REF!</f>
        <v>#REF!</v>
      </c>
    </row>
    <row r="87" spans="1:17" x14ac:dyDescent="0.2">
      <c r="A87" s="31" t="s">
        <v>23</v>
      </c>
      <c r="B87" s="31" t="s">
        <v>23</v>
      </c>
      <c r="C87" s="32">
        <f>SUM(C79:C86)</f>
        <v>10</v>
      </c>
      <c r="D87" s="33">
        <f>SUM(D79:D86)</f>
        <v>1473058</v>
      </c>
      <c r="E87" s="33">
        <f>SUM(E79:E86)</f>
        <v>2890800</v>
      </c>
      <c r="F87" s="34">
        <f>SUM(F79:F86)</f>
        <v>240</v>
      </c>
      <c r="G87" s="26"/>
      <c r="H87" s="26"/>
      <c r="I87" s="35">
        <f>I79+I85+I81+I83</f>
        <v>71273.766280000011</v>
      </c>
      <c r="J87" s="26"/>
      <c r="K87" s="26"/>
      <c r="L87" s="36">
        <f>SUM(L79:L86)</f>
        <v>0</v>
      </c>
      <c r="M87" s="36">
        <f>M79+M85+M81+M83</f>
        <v>71273.766280000011</v>
      </c>
    </row>
    <row r="89" spans="1:17" x14ac:dyDescent="0.2">
      <c r="A89" s="9" t="s">
        <v>1</v>
      </c>
      <c r="B89" s="9"/>
      <c r="C89" s="9"/>
    </row>
    <row r="90" spans="1:17" x14ac:dyDescent="0.2">
      <c r="A90" s="10" t="s">
        <v>36</v>
      </c>
      <c r="B90" s="10"/>
      <c r="C90" s="10"/>
      <c r="G90" s="7"/>
      <c r="H90" s="7"/>
      <c r="I90" s="7"/>
      <c r="J90" s="5"/>
      <c r="K90" s="5"/>
      <c r="L90" s="5"/>
    </row>
    <row r="91" spans="1:17" x14ac:dyDescent="0.2">
      <c r="A91" s="37" t="s">
        <v>24</v>
      </c>
      <c r="B91" s="37"/>
      <c r="C91" s="37"/>
      <c r="D91" s="37"/>
      <c r="G91" s="12" t="s">
        <v>4</v>
      </c>
      <c r="H91" s="12"/>
      <c r="I91" s="12"/>
      <c r="J91" s="13" t="s">
        <v>5</v>
      </c>
      <c r="K91" s="13"/>
      <c r="L91" s="13"/>
    </row>
    <row r="92" spans="1:17" ht="39.75" customHeight="1" x14ac:dyDescent="0.2">
      <c r="A92" s="14" t="s">
        <v>6</v>
      </c>
      <c r="B92" s="14" t="s">
        <v>7</v>
      </c>
      <c r="C92" s="15" t="s">
        <v>8</v>
      </c>
      <c r="D92" s="16" t="s">
        <v>9</v>
      </c>
      <c r="E92" s="14" t="s">
        <v>10</v>
      </c>
      <c r="F92" s="17" t="s">
        <v>11</v>
      </c>
      <c r="G92" s="18" t="s">
        <v>12</v>
      </c>
      <c r="H92" s="18" t="s">
        <v>13</v>
      </c>
      <c r="I92" s="19" t="s">
        <v>14</v>
      </c>
      <c r="J92" s="18" t="s">
        <v>15</v>
      </c>
      <c r="K92" s="18" t="s">
        <v>16</v>
      </c>
      <c r="L92" s="18" t="s">
        <v>17</v>
      </c>
      <c r="M92" s="20" t="s">
        <v>18</v>
      </c>
    </row>
    <row r="93" spans="1:17" ht="29.25" customHeight="1" x14ac:dyDescent="0.2">
      <c r="A93" s="14"/>
      <c r="B93" s="14"/>
      <c r="C93" s="15"/>
      <c r="D93" s="16"/>
      <c r="E93" s="14"/>
      <c r="F93" s="17"/>
      <c r="G93" s="18"/>
      <c r="H93" s="18"/>
      <c r="I93" s="19"/>
      <c r="J93" s="18"/>
      <c r="K93" s="18"/>
      <c r="L93" s="18"/>
      <c r="M93" s="20"/>
    </row>
    <row r="94" spans="1:17" x14ac:dyDescent="0.2">
      <c r="A94" s="9" t="s">
        <v>33</v>
      </c>
      <c r="B94" s="21" t="s">
        <v>20</v>
      </c>
      <c r="C94" s="22">
        <v>1</v>
      </c>
      <c r="D94" s="23">
        <v>7506</v>
      </c>
      <c r="E94" s="24"/>
      <c r="F94" s="25">
        <v>24</v>
      </c>
      <c r="G94" s="26">
        <v>4.92</v>
      </c>
      <c r="H94" s="27">
        <v>5.6680000000000001E-2</v>
      </c>
      <c r="I94" s="28">
        <f>G94*(F94+F95)+H94*(D94+D95)</f>
        <v>13272.69448</v>
      </c>
      <c r="J94" s="24"/>
      <c r="K94" s="29"/>
      <c r="L94" s="30">
        <f t="shared" ref="L94:L103" si="4">J94*F94+K94*D94</f>
        <v>0</v>
      </c>
      <c r="M94" s="28">
        <f>I94+L94+L95</f>
        <v>13272.69448</v>
      </c>
      <c r="N94" s="57"/>
      <c r="O94" s="58"/>
      <c r="P94" s="4"/>
      <c r="Q94" s="3"/>
    </row>
    <row r="95" spans="1:17" x14ac:dyDescent="0.2">
      <c r="A95" s="9"/>
      <c r="B95" s="21" t="s">
        <v>21</v>
      </c>
      <c r="C95" s="22">
        <v>6</v>
      </c>
      <c r="D95" s="4">
        <v>212080</v>
      </c>
      <c r="E95" s="24"/>
      <c r="F95" s="25">
        <v>144</v>
      </c>
      <c r="G95" s="26"/>
      <c r="H95" s="27"/>
      <c r="I95" s="28" t="e">
        <f>G95*(F95+#REF!)+H95*(D95+#REF!)</f>
        <v>#REF!</v>
      </c>
      <c r="J95" s="24"/>
      <c r="K95" s="29"/>
      <c r="L95" s="30">
        <f t="shared" si="4"/>
        <v>0</v>
      </c>
      <c r="M95" s="28" t="e">
        <f>I95+L95+#REF!</f>
        <v>#REF!</v>
      </c>
      <c r="N95" s="57"/>
      <c r="O95" s="4"/>
      <c r="P95" s="4"/>
      <c r="Q95" s="3"/>
    </row>
    <row r="96" spans="1:17" x14ac:dyDescent="0.2">
      <c r="A96" s="9" t="s">
        <v>19</v>
      </c>
      <c r="B96" s="21" t="s">
        <v>20</v>
      </c>
      <c r="C96" s="22">
        <v>2</v>
      </c>
      <c r="D96" s="23">
        <v>120316</v>
      </c>
      <c r="E96" s="24"/>
      <c r="F96" s="25">
        <v>48</v>
      </c>
      <c r="G96" s="26">
        <v>52.05</v>
      </c>
      <c r="H96" s="27">
        <v>3.1419999999999997E-2</v>
      </c>
      <c r="I96" s="28">
        <f>G96*(F96+F97)+H96*(D96+D97)</f>
        <v>65999.032319999998</v>
      </c>
      <c r="J96" s="24"/>
      <c r="K96" s="29"/>
      <c r="L96" s="30">
        <f t="shared" si="4"/>
        <v>0</v>
      </c>
      <c r="M96" s="28">
        <f>I96+L96+L97</f>
        <v>65999.032319999998</v>
      </c>
      <c r="N96" s="57"/>
      <c r="O96" s="58"/>
      <c r="P96" s="4"/>
      <c r="Q96" s="3"/>
    </row>
    <row r="97" spans="1:17" x14ac:dyDescent="0.2">
      <c r="A97" s="9"/>
      <c r="B97" s="21" t="s">
        <v>21</v>
      </c>
      <c r="C97" s="22">
        <v>16</v>
      </c>
      <c r="D97" s="23">
        <v>1264580</v>
      </c>
      <c r="E97" s="24"/>
      <c r="F97" s="25">
        <v>384</v>
      </c>
      <c r="G97" s="26"/>
      <c r="H97" s="27"/>
      <c r="I97" s="28" t="e">
        <f>G97*(F97+#REF!)+H97*(D97+#REF!)</f>
        <v>#REF!</v>
      </c>
      <c r="J97" s="24"/>
      <c r="K97" s="29"/>
      <c r="L97" s="30">
        <f t="shared" si="4"/>
        <v>0</v>
      </c>
      <c r="M97" s="28" t="e">
        <f>I97+L97+#REF!</f>
        <v>#REF!</v>
      </c>
      <c r="N97" s="57"/>
      <c r="O97" s="58"/>
      <c r="P97" s="4"/>
      <c r="Q97" s="3"/>
    </row>
    <row r="98" spans="1:17" x14ac:dyDescent="0.2">
      <c r="A98" s="9" t="s">
        <v>34</v>
      </c>
      <c r="B98" s="21" t="s">
        <v>20</v>
      </c>
      <c r="C98" s="22">
        <v>2</v>
      </c>
      <c r="D98" s="23">
        <v>562754</v>
      </c>
      <c r="E98" s="24"/>
      <c r="F98" s="25">
        <v>48</v>
      </c>
      <c r="G98" s="26">
        <v>288.99</v>
      </c>
      <c r="H98" s="27">
        <v>3.1029999999999999E-2</v>
      </c>
      <c r="I98" s="28">
        <f>G98*(F98+F99)+H98*(D98+D99)</f>
        <v>85590.524239999999</v>
      </c>
      <c r="J98" s="24"/>
      <c r="K98" s="29"/>
      <c r="L98" s="30">
        <f t="shared" si="4"/>
        <v>0</v>
      </c>
      <c r="M98" s="28">
        <f>I98+L98+L99</f>
        <v>85590.524239999999</v>
      </c>
      <c r="N98" s="57"/>
      <c r="O98" s="58"/>
      <c r="P98" s="4"/>
      <c r="Q98" s="3"/>
    </row>
    <row r="99" spans="1:17" x14ac:dyDescent="0.2">
      <c r="A99" s="9"/>
      <c r="B99" s="21" t="s">
        <v>21</v>
      </c>
      <c r="C99" s="22">
        <v>4</v>
      </c>
      <c r="D99" s="23">
        <v>854454</v>
      </c>
      <c r="E99" s="24"/>
      <c r="F99" s="25">
        <v>96</v>
      </c>
      <c r="G99" s="26"/>
      <c r="H99" s="27"/>
      <c r="I99" s="28" t="e">
        <f>G99*(F99+#REF!)+H99*(D99+#REF!)</f>
        <v>#REF!</v>
      </c>
      <c r="J99" s="24"/>
      <c r="K99" s="29"/>
      <c r="L99" s="30">
        <f t="shared" si="4"/>
        <v>0</v>
      </c>
      <c r="M99" s="28" t="e">
        <f>I99+L99+#REF!</f>
        <v>#REF!</v>
      </c>
      <c r="N99" s="57"/>
      <c r="O99" s="58"/>
      <c r="P99" s="4"/>
      <c r="Q99" s="3"/>
    </row>
    <row r="100" spans="1:17" x14ac:dyDescent="0.2">
      <c r="A100" s="9" t="s">
        <v>22</v>
      </c>
      <c r="B100" s="21" t="s">
        <v>20</v>
      </c>
      <c r="C100" s="22">
        <v>1</v>
      </c>
      <c r="D100" s="23">
        <v>594194</v>
      </c>
      <c r="E100" s="24">
        <v>4800480</v>
      </c>
      <c r="F100" s="25">
        <v>24</v>
      </c>
      <c r="G100" s="26">
        <v>6.4200000000000004E-3</v>
      </c>
      <c r="H100" s="27">
        <v>2.3060000000000001E-2</v>
      </c>
      <c r="I100" s="28">
        <f>G100*(E100+E101)+H100*(D100+D101)</f>
        <v>494616.84808000003</v>
      </c>
      <c r="J100" s="24"/>
      <c r="K100" s="29"/>
      <c r="L100" s="30">
        <f t="shared" si="4"/>
        <v>0</v>
      </c>
      <c r="M100" s="28">
        <f>I100+L100+L101</f>
        <v>494616.84808000003</v>
      </c>
      <c r="N100" s="57"/>
      <c r="O100" s="58"/>
      <c r="P100" s="4"/>
      <c r="Q100" s="3"/>
    </row>
    <row r="101" spans="1:17" x14ac:dyDescent="0.2">
      <c r="A101" s="9"/>
      <c r="B101" s="21" t="s">
        <v>21</v>
      </c>
      <c r="C101" s="22">
        <v>11</v>
      </c>
      <c r="D101" s="23">
        <v>7163394</v>
      </c>
      <c r="E101" s="24">
        <v>44378160</v>
      </c>
      <c r="F101" s="25">
        <v>244</v>
      </c>
      <c r="G101" s="26"/>
      <c r="H101" s="27"/>
      <c r="I101" s="28" t="e">
        <f>G101*(F101+#REF!)+H101*(D101+#REF!)</f>
        <v>#REF!</v>
      </c>
      <c r="J101" s="24"/>
      <c r="K101" s="29"/>
      <c r="L101" s="30">
        <f t="shared" si="4"/>
        <v>0</v>
      </c>
      <c r="M101" s="28" t="e">
        <f>I101+L101+#REF!</f>
        <v>#REF!</v>
      </c>
      <c r="N101" s="57"/>
      <c r="O101" s="58"/>
      <c r="P101" s="4"/>
      <c r="Q101" s="3"/>
    </row>
    <row r="102" spans="1:17" x14ac:dyDescent="0.2">
      <c r="A102" s="9" t="s">
        <v>38</v>
      </c>
      <c r="B102" s="21" t="s">
        <v>20</v>
      </c>
      <c r="C102" s="22"/>
      <c r="D102" s="23"/>
      <c r="E102" s="24"/>
      <c r="F102" s="25"/>
      <c r="G102" s="26">
        <v>7.62E-3</v>
      </c>
      <c r="H102" s="27">
        <v>1.993E-2</v>
      </c>
      <c r="I102" s="28">
        <f>G102*(E102+E103)+H102*(D102+D103)</f>
        <v>544557.92124000005</v>
      </c>
      <c r="J102" s="24"/>
      <c r="K102" s="29"/>
      <c r="L102" s="30">
        <f t="shared" si="4"/>
        <v>0</v>
      </c>
      <c r="M102" s="28">
        <f>I102+L102+L103</f>
        <v>544557.92124000005</v>
      </c>
    </row>
    <row r="103" spans="1:17" x14ac:dyDescent="0.2">
      <c r="A103" s="9"/>
      <c r="B103" s="21" t="s">
        <v>21</v>
      </c>
      <c r="C103" s="22">
        <v>3</v>
      </c>
      <c r="D103" s="23">
        <v>8467068</v>
      </c>
      <c r="E103" s="24">
        <v>49318800</v>
      </c>
      <c r="F103" s="25">
        <v>72</v>
      </c>
      <c r="G103" s="26"/>
      <c r="H103" s="27"/>
      <c r="I103" s="28" t="e">
        <f>G103*(F103+#REF!)+H103*(D103+#REF!)</f>
        <v>#REF!</v>
      </c>
      <c r="J103" s="24"/>
      <c r="K103" s="29"/>
      <c r="L103" s="30">
        <f t="shared" si="4"/>
        <v>0</v>
      </c>
      <c r="M103" s="28" t="e">
        <f>I103+L103+#REF!</f>
        <v>#REF!</v>
      </c>
    </row>
    <row r="104" spans="1:17" x14ac:dyDescent="0.2">
      <c r="A104" s="31" t="s">
        <v>23</v>
      </c>
      <c r="B104" s="31" t="s">
        <v>23</v>
      </c>
      <c r="C104" s="32">
        <f>SUM(C94:C103)</f>
        <v>46</v>
      </c>
      <c r="D104" s="33">
        <f>SUM(D94:D103)</f>
        <v>19246346</v>
      </c>
      <c r="E104" s="33">
        <f>SUM(E94:E103)</f>
        <v>98497440</v>
      </c>
      <c r="F104" s="34">
        <f>SUM(F94:F103)</f>
        <v>1084</v>
      </c>
      <c r="G104" s="26"/>
      <c r="H104" s="26"/>
      <c r="I104" s="35">
        <f>I94+I100+I96+I98+I102</f>
        <v>1204037.02036</v>
      </c>
      <c r="J104" s="26"/>
      <c r="K104" s="26"/>
      <c r="L104" s="36">
        <f>SUM(L94:L103)</f>
        <v>0</v>
      </c>
      <c r="M104" s="36">
        <f>M94+M100+M96+M98+M102</f>
        <v>1204037.02036</v>
      </c>
    </row>
    <row r="106" spans="1:17" x14ac:dyDescent="0.2">
      <c r="A106" s="38" t="s">
        <v>27</v>
      </c>
      <c r="B106" s="38"/>
      <c r="C106" s="38"/>
      <c r="D106" s="38"/>
      <c r="G106" s="39"/>
      <c r="H106" s="39"/>
      <c r="I106" s="39"/>
      <c r="J106" s="40"/>
      <c r="K106" s="40"/>
      <c r="L106" s="40"/>
    </row>
    <row r="107" spans="1:17" x14ac:dyDescent="0.2">
      <c r="A107" s="41" t="s">
        <v>39</v>
      </c>
      <c r="B107" s="41"/>
      <c r="C107" s="41"/>
      <c r="D107" s="42"/>
      <c r="G107" s="12" t="s">
        <v>4</v>
      </c>
      <c r="H107" s="12"/>
      <c r="I107" s="12"/>
      <c r="J107" s="13" t="s">
        <v>5</v>
      </c>
      <c r="K107" s="13"/>
      <c r="L107" s="13"/>
    </row>
    <row r="108" spans="1:17" ht="36" customHeight="1" x14ac:dyDescent="0.2">
      <c r="A108" s="14" t="s">
        <v>6</v>
      </c>
      <c r="B108" s="14" t="s">
        <v>7</v>
      </c>
      <c r="C108" s="16"/>
      <c r="D108" s="16" t="s">
        <v>9</v>
      </c>
      <c r="E108" s="14" t="s">
        <v>10</v>
      </c>
      <c r="F108" s="17" t="s">
        <v>11</v>
      </c>
      <c r="G108" s="18" t="s">
        <v>12</v>
      </c>
      <c r="H108" s="18" t="s">
        <v>13</v>
      </c>
      <c r="I108" s="19" t="s">
        <v>14</v>
      </c>
      <c r="J108" s="18" t="s">
        <v>15</v>
      </c>
      <c r="K108" s="18" t="s">
        <v>16</v>
      </c>
      <c r="L108" s="43" t="s">
        <v>17</v>
      </c>
      <c r="M108" s="44" t="s">
        <v>18</v>
      </c>
    </row>
    <row r="109" spans="1:17" ht="36" customHeight="1" x14ac:dyDescent="0.2">
      <c r="A109" s="14"/>
      <c r="B109" s="14"/>
      <c r="C109" s="16"/>
      <c r="D109" s="16"/>
      <c r="E109" s="14"/>
      <c r="F109" s="17"/>
      <c r="G109" s="18"/>
      <c r="H109" s="18"/>
      <c r="I109" s="19"/>
      <c r="J109" s="18"/>
      <c r="K109" s="18"/>
      <c r="L109" s="43"/>
      <c r="M109" s="44" t="e">
        <f>I109+L109+#REF!</f>
        <v>#REF!</v>
      </c>
    </row>
    <row r="110" spans="1:17" ht="36.75" customHeight="1" x14ac:dyDescent="0.2">
      <c r="A110" s="14" t="s">
        <v>19</v>
      </c>
      <c r="B110" s="14" t="s">
        <v>21</v>
      </c>
      <c r="C110" s="45" t="s">
        <v>29</v>
      </c>
      <c r="D110" s="45">
        <f>D112*78.425%</f>
        <v>141165</v>
      </c>
      <c r="E110" s="45"/>
      <c r="F110" s="46">
        <v>24</v>
      </c>
      <c r="G110" s="27">
        <v>52.05</v>
      </c>
      <c r="H110" s="27">
        <v>3.1419999999999997E-2</v>
      </c>
      <c r="I110" s="28">
        <f>G110*F110+H110*D112</f>
        <v>6904.7999999999993</v>
      </c>
      <c r="J110" s="27"/>
      <c r="K110" s="47"/>
      <c r="L110" s="30">
        <f>J110*F110+K110*D110</f>
        <v>0</v>
      </c>
      <c r="M110" s="48">
        <f>I110+L110</f>
        <v>6904.7999999999993</v>
      </c>
    </row>
    <row r="111" spans="1:17" ht="56" x14ac:dyDescent="0.2">
      <c r="A111" s="14"/>
      <c r="B111" s="14"/>
      <c r="C111" s="45" t="s">
        <v>30</v>
      </c>
      <c r="D111" s="45">
        <f>D112*21.575%</f>
        <v>38835</v>
      </c>
      <c r="E111" s="45"/>
      <c r="F111" s="46">
        <v>24</v>
      </c>
      <c r="G111" s="27">
        <v>52.05</v>
      </c>
      <c r="H111" s="27">
        <v>3.1419999999999997E-2</v>
      </c>
      <c r="I111" s="28">
        <f>G111*F111*21.575%+H111*D112</f>
        <v>5925.1148999999996</v>
      </c>
      <c r="J111" s="27"/>
      <c r="K111" s="47"/>
      <c r="L111" s="30">
        <f>K111*D111</f>
        <v>0</v>
      </c>
      <c r="M111" s="48">
        <f>L111</f>
        <v>0</v>
      </c>
    </row>
    <row r="112" spans="1:17" x14ac:dyDescent="0.2">
      <c r="A112" s="31" t="s">
        <v>23</v>
      </c>
      <c r="B112" s="31"/>
      <c r="C112" s="6"/>
      <c r="D112" s="49">
        <v>180000</v>
      </c>
      <c r="E112" s="49"/>
      <c r="F112" s="50">
        <v>24</v>
      </c>
      <c r="G112" s="51"/>
      <c r="H112" s="51"/>
      <c r="I112" s="35">
        <f>I110</f>
        <v>6904.7999999999993</v>
      </c>
      <c r="J112" s="26"/>
      <c r="K112" s="26"/>
      <c r="L112" s="52">
        <f>SUM(L110:L111)</f>
        <v>0</v>
      </c>
      <c r="M112" s="53">
        <f>M110+M111</f>
        <v>6904.7999999999993</v>
      </c>
    </row>
    <row r="114" spans="1:13" x14ac:dyDescent="0.2">
      <c r="A114" s="38" t="s">
        <v>27</v>
      </c>
      <c r="B114" s="38"/>
      <c r="C114" s="38"/>
      <c r="D114" s="38"/>
      <c r="G114" s="39"/>
      <c r="H114" s="39"/>
      <c r="I114" s="39"/>
      <c r="J114" s="40"/>
      <c r="K114" s="40"/>
      <c r="L114" s="40"/>
    </row>
    <row r="115" spans="1:13" x14ac:dyDescent="0.2">
      <c r="A115" s="41" t="s">
        <v>40</v>
      </c>
      <c r="B115" s="41"/>
      <c r="C115" s="41"/>
      <c r="D115" s="42"/>
      <c r="G115" s="12" t="s">
        <v>4</v>
      </c>
      <c r="H115" s="12"/>
      <c r="I115" s="12"/>
      <c r="J115" s="13" t="s">
        <v>5</v>
      </c>
      <c r="K115" s="13"/>
      <c r="L115" s="13"/>
    </row>
    <row r="116" spans="1:13" ht="36" customHeight="1" x14ac:dyDescent="0.2">
      <c r="A116" s="14" t="s">
        <v>6</v>
      </c>
      <c r="B116" s="14" t="s">
        <v>7</v>
      </c>
      <c r="C116" s="16"/>
      <c r="D116" s="16" t="s">
        <v>9</v>
      </c>
      <c r="E116" s="14" t="s">
        <v>10</v>
      </c>
      <c r="F116" s="17" t="s">
        <v>11</v>
      </c>
      <c r="G116" s="18" t="s">
        <v>12</v>
      </c>
      <c r="H116" s="18" t="s">
        <v>13</v>
      </c>
      <c r="I116" s="19" t="s">
        <v>14</v>
      </c>
      <c r="J116" s="18" t="s">
        <v>15</v>
      </c>
      <c r="K116" s="18" t="s">
        <v>16</v>
      </c>
      <c r="L116" s="43" t="s">
        <v>17</v>
      </c>
      <c r="M116" s="44" t="s">
        <v>18</v>
      </c>
    </row>
    <row r="117" spans="1:13" ht="36" customHeight="1" x14ac:dyDescent="0.2">
      <c r="A117" s="14"/>
      <c r="B117" s="14"/>
      <c r="C117" s="16"/>
      <c r="D117" s="16"/>
      <c r="E117" s="14"/>
      <c r="F117" s="17"/>
      <c r="G117" s="18"/>
      <c r="H117" s="18"/>
      <c r="I117" s="19"/>
      <c r="J117" s="18"/>
      <c r="K117" s="18"/>
      <c r="L117" s="43"/>
      <c r="M117" s="44" t="e">
        <f>I117+L117+#REF!</f>
        <v>#REF!</v>
      </c>
    </row>
    <row r="118" spans="1:13" ht="36.75" customHeight="1" x14ac:dyDescent="0.2">
      <c r="A118" s="14" t="s">
        <v>22</v>
      </c>
      <c r="B118" s="14" t="s">
        <v>21</v>
      </c>
      <c r="C118" s="45" t="s">
        <v>29</v>
      </c>
      <c r="D118" s="45">
        <f>D120*66.6%</f>
        <v>109223.99999999999</v>
      </c>
      <c r="E118" s="45">
        <f>E120*66.6%</f>
        <v>1796921.2799999998</v>
      </c>
      <c r="F118" s="46">
        <v>24</v>
      </c>
      <c r="G118" s="27">
        <v>6.4200000000000004E-3</v>
      </c>
      <c r="H118" s="27">
        <v>2.3060000000000001E-2</v>
      </c>
      <c r="I118" s="28">
        <f>G118*E120+H118*D120</f>
        <v>21103.513600000002</v>
      </c>
      <c r="J118" s="27"/>
      <c r="K118" s="47"/>
      <c r="L118" s="30">
        <f>J118*F118+K118*D118</f>
        <v>0</v>
      </c>
      <c r="M118" s="48">
        <f>I118+L118</f>
        <v>21103.513600000002</v>
      </c>
    </row>
    <row r="119" spans="1:13" ht="56" x14ac:dyDescent="0.2">
      <c r="A119" s="14"/>
      <c r="B119" s="14"/>
      <c r="C119" s="45" t="s">
        <v>30</v>
      </c>
      <c r="D119" s="45">
        <f>D120*33.4%</f>
        <v>54775.999999999993</v>
      </c>
      <c r="E119" s="45">
        <f>E120*33.4%</f>
        <v>901158.71999999986</v>
      </c>
      <c r="F119" s="46">
        <v>24</v>
      </c>
      <c r="G119" s="27">
        <v>6.4200000000000004E-3</v>
      </c>
      <c r="H119" s="27">
        <v>2.3060000000000001E-2</v>
      </c>
      <c r="I119" s="28">
        <f>G119*E119*33.4%+H119*D120</f>
        <v>5714.1766201215996</v>
      </c>
      <c r="J119" s="27"/>
      <c r="K119" s="47"/>
      <c r="L119" s="30">
        <f>K119*D119</f>
        <v>0</v>
      </c>
      <c r="M119" s="48">
        <f>L119</f>
        <v>0</v>
      </c>
    </row>
    <row r="120" spans="1:13" x14ac:dyDescent="0.2">
      <c r="A120" s="31" t="s">
        <v>23</v>
      </c>
      <c r="B120" s="31"/>
      <c r="C120" s="6"/>
      <c r="D120" s="49">
        <v>164000</v>
      </c>
      <c r="E120" s="49">
        <v>2698080</v>
      </c>
      <c r="F120" s="50">
        <v>24</v>
      </c>
      <c r="G120" s="51"/>
      <c r="H120" s="51"/>
      <c r="I120" s="35">
        <f>I118+I119</f>
        <v>26817.6902201216</v>
      </c>
      <c r="J120" s="26"/>
      <c r="K120" s="26"/>
      <c r="L120" s="52">
        <f>SUM(L118:L119)</f>
        <v>0</v>
      </c>
      <c r="M120" s="53">
        <f>M118+M119</f>
        <v>21103.513600000002</v>
      </c>
    </row>
    <row r="122" spans="1:13" x14ac:dyDescent="0.2">
      <c r="A122" s="38" t="s">
        <v>27</v>
      </c>
      <c r="B122" s="38"/>
      <c r="C122" s="38"/>
      <c r="D122" s="38"/>
      <c r="G122" s="39"/>
      <c r="H122" s="39"/>
      <c r="I122" s="39"/>
      <c r="J122" s="40"/>
      <c r="K122" s="40"/>
      <c r="L122" s="40"/>
    </row>
    <row r="123" spans="1:13" x14ac:dyDescent="0.2">
      <c r="A123" s="41" t="s">
        <v>41</v>
      </c>
      <c r="B123" s="41"/>
      <c r="C123" s="41"/>
      <c r="D123" s="42"/>
      <c r="G123" s="12" t="s">
        <v>4</v>
      </c>
      <c r="H123" s="12"/>
      <c r="I123" s="12"/>
      <c r="J123" s="13" t="s">
        <v>5</v>
      </c>
      <c r="K123" s="13"/>
      <c r="L123" s="13"/>
    </row>
    <row r="124" spans="1:13" ht="36" customHeight="1" x14ac:dyDescent="0.2">
      <c r="A124" s="14" t="s">
        <v>6</v>
      </c>
      <c r="B124" s="14" t="s">
        <v>7</v>
      </c>
      <c r="C124" s="16"/>
      <c r="D124" s="16" t="s">
        <v>9</v>
      </c>
      <c r="E124" s="14" t="s">
        <v>10</v>
      </c>
      <c r="F124" s="17" t="s">
        <v>11</v>
      </c>
      <c r="G124" s="18" t="s">
        <v>12</v>
      </c>
      <c r="H124" s="18" t="s">
        <v>13</v>
      </c>
      <c r="I124" s="19" t="s">
        <v>14</v>
      </c>
      <c r="J124" s="18" t="s">
        <v>15</v>
      </c>
      <c r="K124" s="18" t="s">
        <v>16</v>
      </c>
      <c r="L124" s="43" t="s">
        <v>17</v>
      </c>
      <c r="M124" s="44" t="s">
        <v>18</v>
      </c>
    </row>
    <row r="125" spans="1:13" ht="36" customHeight="1" x14ac:dyDescent="0.2">
      <c r="A125" s="14"/>
      <c r="B125" s="14"/>
      <c r="C125" s="16"/>
      <c r="D125" s="16"/>
      <c r="E125" s="14"/>
      <c r="F125" s="17"/>
      <c r="G125" s="18"/>
      <c r="H125" s="18"/>
      <c r="I125" s="19"/>
      <c r="J125" s="18"/>
      <c r="K125" s="18"/>
      <c r="L125" s="43"/>
      <c r="M125" s="44" t="e">
        <f>I125+L125+#REF!</f>
        <v>#REF!</v>
      </c>
    </row>
    <row r="126" spans="1:13" ht="36.75" customHeight="1" x14ac:dyDescent="0.2">
      <c r="A126" s="14" t="s">
        <v>22</v>
      </c>
      <c r="B126" s="14" t="s">
        <v>21</v>
      </c>
      <c r="C126" s="45" t="s">
        <v>29</v>
      </c>
      <c r="D126" s="45">
        <f>D128*75%</f>
        <v>183000</v>
      </c>
      <c r="E126" s="45">
        <f>E128*75%</f>
        <v>2733120</v>
      </c>
      <c r="F126" s="46">
        <v>24</v>
      </c>
      <c r="G126" s="27">
        <v>6.4200000000000004E-3</v>
      </c>
      <c r="H126" s="27">
        <v>2.3060000000000001E-2</v>
      </c>
      <c r="I126" s="28">
        <f>G126*E128+H126*D128</f>
        <v>29022.147199999999</v>
      </c>
      <c r="J126" s="27"/>
      <c r="K126" s="47"/>
      <c r="L126" s="30">
        <f>J126*F126+K126*D126</f>
        <v>0</v>
      </c>
      <c r="M126" s="48">
        <f>I126+L126</f>
        <v>29022.147199999999</v>
      </c>
    </row>
    <row r="127" spans="1:13" ht="56" x14ac:dyDescent="0.2">
      <c r="A127" s="14"/>
      <c r="B127" s="14"/>
      <c r="C127" s="45" t="s">
        <v>30</v>
      </c>
      <c r="D127" s="45">
        <f>D128*25%</f>
        <v>61000</v>
      </c>
      <c r="E127" s="45">
        <f>E128*25%</f>
        <v>911040</v>
      </c>
      <c r="F127" s="46">
        <v>24</v>
      </c>
      <c r="G127" s="27">
        <v>6.4200000000000004E-3</v>
      </c>
      <c r="H127" s="27">
        <v>2.3060000000000001E-2</v>
      </c>
      <c r="I127" s="28">
        <f>G127*E127*80%+H127*D128</f>
        <v>10305.741440000002</v>
      </c>
      <c r="J127" s="27"/>
      <c r="K127" s="47"/>
      <c r="L127" s="30">
        <f>K127*D127</f>
        <v>0</v>
      </c>
      <c r="M127" s="48">
        <f>L127</f>
        <v>0</v>
      </c>
    </row>
    <row r="128" spans="1:13" x14ac:dyDescent="0.2">
      <c r="A128" s="31" t="s">
        <v>23</v>
      </c>
      <c r="B128" s="31"/>
      <c r="C128" s="6"/>
      <c r="D128" s="49">
        <v>244000</v>
      </c>
      <c r="E128" s="49">
        <v>3644160</v>
      </c>
      <c r="F128" s="50">
        <v>24</v>
      </c>
      <c r="G128" s="51"/>
      <c r="H128" s="51"/>
      <c r="I128" s="35">
        <f>I126</f>
        <v>29022.147199999999</v>
      </c>
      <c r="J128" s="26"/>
      <c r="K128" s="26"/>
      <c r="L128" s="52">
        <f>SUM(L126:L127)</f>
        <v>0</v>
      </c>
      <c r="M128" s="53">
        <f>M126+M127</f>
        <v>29022.147199999999</v>
      </c>
    </row>
    <row r="130" spans="1:13" x14ac:dyDescent="0.2">
      <c r="A130" s="38" t="s">
        <v>27</v>
      </c>
      <c r="B130" s="38"/>
      <c r="C130" s="38"/>
      <c r="D130" s="38"/>
      <c r="G130" s="39"/>
      <c r="H130" s="39"/>
      <c r="I130" s="39"/>
      <c r="J130" s="40"/>
      <c r="K130" s="40"/>
      <c r="L130" s="40"/>
    </row>
    <row r="131" spans="1:13" x14ac:dyDescent="0.2">
      <c r="A131" s="41" t="s">
        <v>42</v>
      </c>
      <c r="B131" s="41"/>
      <c r="C131" s="41"/>
      <c r="D131" s="42"/>
      <c r="G131" s="12" t="s">
        <v>4</v>
      </c>
      <c r="H131" s="12"/>
      <c r="I131" s="12"/>
      <c r="J131" s="13" t="s">
        <v>5</v>
      </c>
      <c r="K131" s="13"/>
      <c r="L131" s="13"/>
    </row>
    <row r="132" spans="1:13" ht="36" customHeight="1" x14ac:dyDescent="0.2">
      <c r="A132" s="14" t="s">
        <v>6</v>
      </c>
      <c r="B132" s="14" t="s">
        <v>7</v>
      </c>
      <c r="C132" s="16"/>
      <c r="D132" s="16" t="s">
        <v>9</v>
      </c>
      <c r="E132" s="14" t="s">
        <v>10</v>
      </c>
      <c r="F132" s="17" t="s">
        <v>11</v>
      </c>
      <c r="G132" s="18" t="s">
        <v>12</v>
      </c>
      <c r="H132" s="18" t="s">
        <v>13</v>
      </c>
      <c r="I132" s="19" t="s">
        <v>14</v>
      </c>
      <c r="J132" s="18" t="s">
        <v>15</v>
      </c>
      <c r="K132" s="18" t="s">
        <v>16</v>
      </c>
      <c r="L132" s="43" t="s">
        <v>17</v>
      </c>
      <c r="M132" s="44" t="s">
        <v>18</v>
      </c>
    </row>
    <row r="133" spans="1:13" ht="36" customHeight="1" x14ac:dyDescent="0.2">
      <c r="A133" s="14"/>
      <c r="B133" s="14"/>
      <c r="C133" s="16"/>
      <c r="D133" s="16"/>
      <c r="E133" s="14"/>
      <c r="F133" s="17"/>
      <c r="G133" s="18"/>
      <c r="H133" s="18"/>
      <c r="I133" s="19"/>
      <c r="J133" s="18"/>
      <c r="K133" s="18"/>
      <c r="L133" s="43"/>
      <c r="M133" s="44" t="e">
        <f>I133+L133+#REF!</f>
        <v>#REF!</v>
      </c>
    </row>
    <row r="134" spans="1:13" ht="36.75" customHeight="1" x14ac:dyDescent="0.2">
      <c r="A134" s="14" t="s">
        <v>22</v>
      </c>
      <c r="B134" s="14" t="s">
        <v>21</v>
      </c>
      <c r="C134" s="45" t="s">
        <v>29</v>
      </c>
      <c r="D134" s="45">
        <f>D136*20%</f>
        <v>103531.20000000001</v>
      </c>
      <c r="E134" s="45">
        <f>E136*20%</f>
        <v>728832</v>
      </c>
      <c r="F134" s="46">
        <v>24</v>
      </c>
      <c r="G134" s="27">
        <v>6.4200000000000004E-3</v>
      </c>
      <c r="H134" s="27">
        <v>2.3060000000000001E-2</v>
      </c>
      <c r="I134" s="28">
        <f>G134*E136+H134*D136</f>
        <v>35332.654560000003</v>
      </c>
      <c r="J134" s="27"/>
      <c r="K134" s="47"/>
      <c r="L134" s="30">
        <f>J134*F134+K134*D134</f>
        <v>0</v>
      </c>
      <c r="M134" s="48">
        <f>I134+L134</f>
        <v>35332.654560000003</v>
      </c>
    </row>
    <row r="135" spans="1:13" ht="56" x14ac:dyDescent="0.2">
      <c r="A135" s="14"/>
      <c r="B135" s="14"/>
      <c r="C135" s="45" t="s">
        <v>30</v>
      </c>
      <c r="D135" s="45">
        <f>D136*80%</f>
        <v>414124.80000000005</v>
      </c>
      <c r="E135" s="45">
        <f>E136*80%</f>
        <v>2915328</v>
      </c>
      <c r="F135" s="46">
        <v>24</v>
      </c>
      <c r="G135" s="27">
        <v>6.4200000000000004E-3</v>
      </c>
      <c r="H135" s="27">
        <v>2.3060000000000001E-2</v>
      </c>
      <c r="I135" s="28">
        <f>G135*E135*80%+H135*D136</f>
        <v>26910.271968000001</v>
      </c>
      <c r="J135" s="27"/>
      <c r="K135" s="47"/>
      <c r="L135" s="30">
        <f>K135*D135</f>
        <v>0</v>
      </c>
      <c r="M135" s="48">
        <f>L135</f>
        <v>0</v>
      </c>
    </row>
    <row r="136" spans="1:13" x14ac:dyDescent="0.2">
      <c r="A136" s="31" t="s">
        <v>23</v>
      </c>
      <c r="B136" s="31"/>
      <c r="C136" s="6"/>
      <c r="D136" s="49">
        <v>517656</v>
      </c>
      <c r="E136" s="49">
        <v>3644160</v>
      </c>
      <c r="F136" s="50">
        <v>24</v>
      </c>
      <c r="G136" s="51"/>
      <c r="H136" s="51"/>
      <c r="I136" s="35">
        <f>I134</f>
        <v>35332.654560000003</v>
      </c>
      <c r="J136" s="26"/>
      <c r="K136" s="26"/>
      <c r="L136" s="52">
        <f>SUM(L134:L135)</f>
        <v>0</v>
      </c>
      <c r="M136" s="53">
        <f>M134+M135</f>
        <v>35332.654560000003</v>
      </c>
    </row>
    <row r="138" spans="1:13" x14ac:dyDescent="0.2">
      <c r="A138" s="38" t="s">
        <v>27</v>
      </c>
      <c r="B138" s="38"/>
      <c r="C138" s="38"/>
      <c r="D138" s="38"/>
      <c r="G138" s="39"/>
      <c r="H138" s="39"/>
      <c r="I138" s="39"/>
      <c r="J138" s="40"/>
      <c r="K138" s="40"/>
      <c r="L138" s="40"/>
    </row>
    <row r="139" spans="1:13" x14ac:dyDescent="0.2">
      <c r="A139" s="41" t="s">
        <v>43</v>
      </c>
      <c r="B139" s="41"/>
      <c r="C139" s="41"/>
      <c r="D139" s="42"/>
      <c r="G139" s="12" t="s">
        <v>4</v>
      </c>
      <c r="H139" s="12"/>
      <c r="I139" s="12"/>
      <c r="J139" s="13" t="s">
        <v>5</v>
      </c>
      <c r="K139" s="13"/>
      <c r="L139" s="13"/>
    </row>
    <row r="140" spans="1:13" ht="36" customHeight="1" x14ac:dyDescent="0.2">
      <c r="A140" s="14" t="s">
        <v>6</v>
      </c>
      <c r="B140" s="14" t="s">
        <v>7</v>
      </c>
      <c r="C140" s="16"/>
      <c r="D140" s="16" t="s">
        <v>9</v>
      </c>
      <c r="E140" s="14" t="s">
        <v>10</v>
      </c>
      <c r="F140" s="17" t="s">
        <v>11</v>
      </c>
      <c r="G140" s="18" t="s">
        <v>12</v>
      </c>
      <c r="H140" s="18" t="s">
        <v>13</v>
      </c>
      <c r="I140" s="19" t="s">
        <v>14</v>
      </c>
      <c r="J140" s="18" t="s">
        <v>15</v>
      </c>
      <c r="K140" s="18" t="s">
        <v>16</v>
      </c>
      <c r="L140" s="43" t="s">
        <v>17</v>
      </c>
      <c r="M140" s="44" t="s">
        <v>18</v>
      </c>
    </row>
    <row r="141" spans="1:13" ht="36" customHeight="1" x14ac:dyDescent="0.2">
      <c r="A141" s="14"/>
      <c r="B141" s="14"/>
      <c r="C141" s="16"/>
      <c r="D141" s="16"/>
      <c r="E141" s="14"/>
      <c r="F141" s="17"/>
      <c r="G141" s="18"/>
      <c r="H141" s="18"/>
      <c r="I141" s="19"/>
      <c r="J141" s="18"/>
      <c r="K141" s="18"/>
      <c r="L141" s="43"/>
      <c r="M141" s="44" t="e">
        <f>I141+L141+#REF!</f>
        <v>#REF!</v>
      </c>
    </row>
    <row r="142" spans="1:13" ht="36.75" customHeight="1" x14ac:dyDescent="0.2">
      <c r="A142" s="14" t="s">
        <v>22</v>
      </c>
      <c r="B142" s="14" t="s">
        <v>21</v>
      </c>
      <c r="C142" s="45" t="s">
        <v>29</v>
      </c>
      <c r="D142" s="45">
        <f>D144*96.14%</f>
        <v>1671482.3488</v>
      </c>
      <c r="E142" s="45">
        <f>E144*96.14%</f>
        <v>6467991.5520000001</v>
      </c>
      <c r="F142" s="46">
        <v>24</v>
      </c>
      <c r="G142" s="26">
        <v>6.4200000000000004E-3</v>
      </c>
      <c r="H142" s="27">
        <v>2.3060000000000001E-2</v>
      </c>
      <c r="I142" s="28">
        <f>G142*E144+H142*D144</f>
        <v>83283.637119999999</v>
      </c>
      <c r="J142" s="27"/>
      <c r="K142" s="47"/>
      <c r="L142" s="30">
        <f>J142*F142+K142*D142</f>
        <v>0</v>
      </c>
      <c r="M142" s="48">
        <f>I142+L142</f>
        <v>83283.637119999999</v>
      </c>
    </row>
    <row r="143" spans="1:13" ht="56" x14ac:dyDescent="0.2">
      <c r="A143" s="14"/>
      <c r="B143" s="14"/>
      <c r="C143" s="45" t="s">
        <v>30</v>
      </c>
      <c r="D143" s="45">
        <f>D144*3.86%</f>
        <v>67109.651199999993</v>
      </c>
      <c r="E143" s="45">
        <f>E144*3.86%</f>
        <v>259688.44799999997</v>
      </c>
      <c r="F143" s="46">
        <v>24</v>
      </c>
      <c r="G143" s="26"/>
      <c r="H143" s="27"/>
      <c r="I143" s="28">
        <f>G143*E143*80%+H143*D144</f>
        <v>0</v>
      </c>
      <c r="J143" s="27"/>
      <c r="K143" s="47"/>
      <c r="L143" s="30">
        <f>K143*D143</f>
        <v>0</v>
      </c>
      <c r="M143" s="48">
        <f>L143</f>
        <v>0</v>
      </c>
    </row>
    <row r="144" spans="1:13" x14ac:dyDescent="0.2">
      <c r="A144" s="31" t="s">
        <v>23</v>
      </c>
      <c r="B144" s="31"/>
      <c r="C144" s="6"/>
      <c r="D144" s="49">
        <v>1738592</v>
      </c>
      <c r="E144" s="49">
        <v>6727680</v>
      </c>
      <c r="F144" s="50">
        <v>24</v>
      </c>
      <c r="G144" s="51"/>
      <c r="H144" s="51"/>
      <c r="I144" s="35">
        <f>I142</f>
        <v>83283.637119999999</v>
      </c>
      <c r="J144" s="26"/>
      <c r="K144" s="26"/>
      <c r="L144" s="52">
        <f>SUM(L142:L143)</f>
        <v>0</v>
      </c>
      <c r="M144" s="53">
        <f>M142+M143</f>
        <v>83283.637119999999</v>
      </c>
    </row>
    <row r="145" spans="1:1024" s="63" customFormat="1" x14ac:dyDescent="0.2">
      <c r="A145" s="59"/>
      <c r="B145" s="59"/>
      <c r="C145" s="59"/>
      <c r="D145" s="59"/>
      <c r="E145" s="59"/>
      <c r="F145" s="60"/>
      <c r="G145" s="59"/>
      <c r="H145" s="59"/>
      <c r="I145" s="61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9"/>
      <c r="AM145" s="59"/>
      <c r="AN145" s="59"/>
      <c r="AO145" s="59"/>
      <c r="AP145" s="59"/>
      <c r="AQ145" s="59"/>
      <c r="AR145" s="59"/>
      <c r="AS145" s="59"/>
      <c r="AT145" s="59"/>
      <c r="AU145" s="59"/>
      <c r="AV145" s="59"/>
      <c r="AW145" s="59"/>
      <c r="AX145" s="59"/>
      <c r="AY145" s="59"/>
      <c r="AZ145" s="59"/>
      <c r="BA145" s="59"/>
      <c r="BB145" s="59"/>
      <c r="BC145" s="59"/>
      <c r="BD145" s="59"/>
      <c r="BE145" s="59"/>
      <c r="BF145" s="59"/>
      <c r="BG145" s="59"/>
      <c r="BH145" s="59"/>
      <c r="BI145" s="59"/>
      <c r="BJ145" s="59"/>
      <c r="BK145" s="59"/>
      <c r="BL145" s="59"/>
      <c r="BM145" s="59"/>
      <c r="BN145" s="59"/>
      <c r="BO145" s="59"/>
      <c r="BP145" s="59"/>
      <c r="BQ145" s="59"/>
      <c r="BR145" s="59"/>
      <c r="BS145" s="59"/>
      <c r="BT145" s="59"/>
      <c r="BU145" s="59"/>
      <c r="BV145" s="59"/>
      <c r="BW145" s="59"/>
      <c r="BX145" s="59"/>
      <c r="BY145" s="59"/>
      <c r="BZ145" s="59"/>
      <c r="CA145" s="59"/>
      <c r="CB145" s="59"/>
      <c r="CC145" s="59"/>
      <c r="CD145" s="59"/>
      <c r="CE145" s="59"/>
      <c r="CF145" s="59"/>
      <c r="CG145" s="59"/>
      <c r="CH145" s="59"/>
      <c r="CI145" s="59"/>
      <c r="CJ145" s="59"/>
      <c r="CK145" s="59"/>
      <c r="CL145" s="59"/>
      <c r="CM145" s="59"/>
      <c r="CN145" s="59"/>
      <c r="CO145" s="59"/>
      <c r="CP145" s="59"/>
      <c r="CQ145" s="59"/>
      <c r="CR145" s="59"/>
      <c r="CS145" s="59"/>
      <c r="CT145" s="59"/>
      <c r="CU145" s="59"/>
      <c r="CV145" s="59"/>
      <c r="CW145" s="59"/>
      <c r="CX145" s="59"/>
      <c r="CY145" s="59"/>
      <c r="CZ145" s="59"/>
      <c r="DA145" s="59"/>
      <c r="DB145" s="59"/>
      <c r="DC145" s="59"/>
      <c r="DD145" s="59"/>
      <c r="DE145" s="59"/>
      <c r="DF145" s="59"/>
      <c r="DG145" s="59"/>
      <c r="DH145" s="59"/>
      <c r="DI145" s="59"/>
      <c r="DJ145" s="59"/>
      <c r="DK145" s="59"/>
      <c r="DL145" s="59"/>
      <c r="DM145" s="59"/>
      <c r="DN145" s="59"/>
      <c r="DO145" s="59"/>
      <c r="DP145" s="59"/>
      <c r="DQ145" s="59"/>
      <c r="DR145" s="59"/>
      <c r="DS145" s="59"/>
      <c r="DT145" s="59"/>
      <c r="DU145" s="59"/>
      <c r="DV145" s="59"/>
      <c r="DW145" s="59"/>
      <c r="DX145" s="59"/>
      <c r="DY145" s="59"/>
      <c r="DZ145" s="59"/>
      <c r="EA145" s="59"/>
      <c r="EB145" s="59"/>
      <c r="EC145" s="59"/>
      <c r="ED145" s="59"/>
      <c r="EE145" s="59"/>
      <c r="EF145" s="59"/>
      <c r="EG145" s="59"/>
      <c r="EH145" s="59"/>
      <c r="EI145" s="59"/>
      <c r="EJ145" s="59"/>
      <c r="EK145" s="59"/>
      <c r="EL145" s="59"/>
      <c r="EM145" s="59"/>
      <c r="EN145" s="59"/>
      <c r="EO145" s="59"/>
      <c r="EP145" s="59"/>
      <c r="EQ145" s="59"/>
      <c r="ER145" s="59"/>
      <c r="ES145" s="59"/>
      <c r="ET145" s="59"/>
      <c r="EU145" s="59"/>
      <c r="EV145" s="59"/>
      <c r="EW145" s="59"/>
      <c r="EX145" s="59"/>
      <c r="EY145" s="59"/>
      <c r="EZ145" s="59"/>
      <c r="FA145" s="59"/>
      <c r="FB145" s="59"/>
      <c r="FC145" s="59"/>
      <c r="FD145" s="59"/>
      <c r="FE145" s="59"/>
      <c r="FF145" s="59"/>
      <c r="FG145" s="59"/>
      <c r="FH145" s="59"/>
      <c r="FI145" s="59"/>
      <c r="FJ145" s="59"/>
      <c r="FK145" s="59"/>
      <c r="FL145" s="59"/>
      <c r="FM145" s="59"/>
      <c r="FN145" s="59"/>
      <c r="FO145" s="59"/>
      <c r="FP145" s="59"/>
      <c r="FQ145" s="59"/>
      <c r="FR145" s="59"/>
      <c r="FS145" s="59"/>
      <c r="FT145" s="59"/>
      <c r="FU145" s="59"/>
      <c r="FV145" s="59"/>
      <c r="FW145" s="59"/>
      <c r="FX145" s="59"/>
      <c r="FY145" s="59"/>
      <c r="FZ145" s="59"/>
      <c r="GA145" s="59"/>
      <c r="GB145" s="59"/>
      <c r="GC145" s="59"/>
      <c r="GD145" s="59"/>
      <c r="GE145" s="59"/>
      <c r="GF145" s="59"/>
      <c r="GG145" s="59"/>
      <c r="GH145" s="59"/>
      <c r="GI145" s="59"/>
      <c r="GJ145" s="59"/>
      <c r="GK145" s="59"/>
      <c r="GL145" s="59"/>
      <c r="GM145" s="59"/>
      <c r="GN145" s="59"/>
      <c r="GO145" s="59"/>
      <c r="GP145" s="59"/>
      <c r="GQ145" s="59"/>
      <c r="GR145" s="59"/>
      <c r="GS145" s="59"/>
      <c r="GT145" s="59"/>
      <c r="GU145" s="59"/>
      <c r="GV145" s="59"/>
      <c r="GW145" s="59"/>
      <c r="GX145" s="59"/>
      <c r="GY145" s="59"/>
      <c r="GZ145" s="59"/>
      <c r="HA145" s="59"/>
      <c r="HB145" s="59"/>
      <c r="HC145" s="59"/>
      <c r="HD145" s="59"/>
      <c r="HE145" s="59"/>
      <c r="HF145" s="59"/>
      <c r="HG145" s="59"/>
      <c r="HH145" s="59"/>
      <c r="HI145" s="59"/>
      <c r="HJ145" s="59"/>
      <c r="HK145" s="59"/>
      <c r="HL145" s="59"/>
      <c r="HM145" s="59"/>
      <c r="HN145" s="59"/>
      <c r="HO145" s="59"/>
      <c r="HP145" s="59"/>
      <c r="HQ145" s="59"/>
      <c r="HR145" s="59"/>
      <c r="HS145" s="59"/>
      <c r="HT145" s="59"/>
      <c r="HU145" s="59"/>
      <c r="HV145" s="59"/>
      <c r="HW145" s="59"/>
      <c r="HX145" s="59"/>
      <c r="HY145" s="59"/>
      <c r="HZ145" s="59"/>
      <c r="IA145" s="59"/>
      <c r="IB145" s="59"/>
      <c r="IC145" s="59"/>
      <c r="ID145" s="59"/>
      <c r="IE145" s="59"/>
      <c r="IF145" s="59"/>
      <c r="IG145" s="59"/>
      <c r="IH145" s="59"/>
      <c r="II145" s="59"/>
      <c r="IJ145" s="59"/>
      <c r="IK145" s="59"/>
      <c r="IL145" s="59"/>
      <c r="IM145" s="59"/>
      <c r="IN145" s="59"/>
      <c r="IO145" s="59"/>
      <c r="IP145" s="59"/>
      <c r="IQ145" s="59"/>
      <c r="IR145" s="59"/>
      <c r="IS145" s="59"/>
      <c r="IT145" s="59"/>
      <c r="IU145" s="59"/>
      <c r="IV145" s="59"/>
      <c r="IW145" s="59"/>
      <c r="IX145" s="59"/>
      <c r="IY145" s="59"/>
      <c r="IZ145" s="59"/>
      <c r="JA145" s="59"/>
      <c r="JB145" s="59"/>
      <c r="JC145" s="59"/>
      <c r="JD145" s="59"/>
      <c r="JE145" s="59"/>
      <c r="JF145" s="59"/>
      <c r="JG145" s="59"/>
      <c r="JH145" s="59"/>
      <c r="JI145" s="59"/>
      <c r="JJ145" s="59"/>
      <c r="JK145" s="59"/>
      <c r="JL145" s="59"/>
      <c r="JM145" s="59"/>
      <c r="JN145" s="59"/>
      <c r="JO145" s="59"/>
      <c r="JP145" s="59"/>
      <c r="JQ145" s="59"/>
      <c r="JR145" s="59"/>
      <c r="JS145" s="59"/>
      <c r="JT145" s="59"/>
      <c r="JU145" s="59"/>
      <c r="JV145" s="59"/>
      <c r="JW145" s="59"/>
      <c r="JX145" s="59"/>
      <c r="JY145" s="59"/>
      <c r="JZ145" s="59"/>
      <c r="KA145" s="59"/>
      <c r="KB145" s="59"/>
      <c r="KC145" s="59"/>
      <c r="KD145" s="59"/>
      <c r="KE145" s="59"/>
      <c r="KF145" s="59"/>
      <c r="KG145" s="59"/>
      <c r="KH145" s="59"/>
      <c r="KI145" s="59"/>
      <c r="KJ145" s="59"/>
      <c r="KK145" s="59"/>
      <c r="KL145" s="59"/>
      <c r="KM145" s="59"/>
      <c r="KN145" s="59"/>
      <c r="KO145" s="59"/>
      <c r="KP145" s="59"/>
      <c r="KQ145" s="59"/>
      <c r="KR145" s="59"/>
      <c r="KS145" s="59"/>
      <c r="KT145" s="59"/>
      <c r="KU145" s="59"/>
      <c r="KV145" s="59"/>
      <c r="KW145" s="59"/>
      <c r="KX145" s="59"/>
      <c r="KY145" s="59"/>
      <c r="KZ145" s="59"/>
      <c r="LA145" s="59"/>
      <c r="LB145" s="59"/>
      <c r="LC145" s="59"/>
      <c r="LD145" s="59"/>
      <c r="LE145" s="59"/>
      <c r="LF145" s="59"/>
      <c r="LG145" s="59"/>
      <c r="LH145" s="59"/>
      <c r="LI145" s="59"/>
      <c r="LJ145" s="59"/>
      <c r="LK145" s="59"/>
      <c r="LL145" s="59"/>
      <c r="LM145" s="59"/>
      <c r="LN145" s="59"/>
      <c r="LO145" s="59"/>
      <c r="LP145" s="59"/>
      <c r="LQ145" s="59"/>
      <c r="LR145" s="59"/>
      <c r="LS145" s="59"/>
      <c r="LT145" s="59"/>
      <c r="LU145" s="59"/>
      <c r="LV145" s="59"/>
      <c r="LW145" s="59"/>
      <c r="LX145" s="59"/>
      <c r="LY145" s="59"/>
      <c r="LZ145" s="59"/>
      <c r="MA145" s="59"/>
      <c r="MB145" s="59"/>
      <c r="MC145" s="59"/>
      <c r="MD145" s="59"/>
      <c r="ME145" s="59"/>
      <c r="MF145" s="59"/>
      <c r="MG145" s="59"/>
      <c r="MH145" s="59"/>
      <c r="MI145" s="59"/>
      <c r="MJ145" s="59"/>
      <c r="MK145" s="59"/>
      <c r="ML145" s="59"/>
      <c r="MM145" s="59"/>
      <c r="MN145" s="59"/>
      <c r="MO145" s="59"/>
      <c r="MP145" s="59"/>
      <c r="MQ145" s="59"/>
      <c r="MR145" s="59"/>
      <c r="MS145" s="59"/>
      <c r="MT145" s="59"/>
      <c r="MU145" s="59"/>
      <c r="MV145" s="59"/>
      <c r="MW145" s="59"/>
      <c r="MX145" s="59"/>
      <c r="MY145" s="59"/>
      <c r="MZ145" s="59"/>
      <c r="NA145" s="59"/>
      <c r="NB145" s="59"/>
      <c r="NC145" s="59"/>
      <c r="ND145" s="59"/>
      <c r="NE145" s="59"/>
      <c r="NF145" s="59"/>
      <c r="NG145" s="59"/>
      <c r="NH145" s="59"/>
      <c r="NI145" s="59"/>
      <c r="NJ145" s="59"/>
      <c r="NK145" s="59"/>
      <c r="NL145" s="59"/>
      <c r="NM145" s="59"/>
      <c r="NN145" s="59"/>
      <c r="NO145" s="59"/>
      <c r="NP145" s="59"/>
      <c r="NQ145" s="59"/>
      <c r="NR145" s="59"/>
      <c r="NS145" s="59"/>
      <c r="NT145" s="59"/>
      <c r="NU145" s="59"/>
      <c r="NV145" s="59"/>
      <c r="NW145" s="59"/>
      <c r="NX145" s="59"/>
      <c r="NY145" s="59"/>
      <c r="NZ145" s="59"/>
      <c r="OA145" s="59"/>
      <c r="OB145" s="59"/>
      <c r="OC145" s="59"/>
      <c r="OD145" s="59"/>
      <c r="OE145" s="59"/>
      <c r="OF145" s="59"/>
      <c r="OG145" s="59"/>
      <c r="OH145" s="59"/>
      <c r="OI145" s="59"/>
      <c r="OJ145" s="59"/>
      <c r="OK145" s="59"/>
      <c r="OL145" s="59"/>
      <c r="OM145" s="59"/>
      <c r="ON145" s="59"/>
      <c r="OO145" s="59"/>
      <c r="OP145" s="59"/>
      <c r="OQ145" s="59"/>
      <c r="OR145" s="59"/>
      <c r="OS145" s="59"/>
      <c r="OT145" s="59"/>
      <c r="OU145" s="59"/>
      <c r="OV145" s="59"/>
      <c r="OW145" s="59"/>
      <c r="OX145" s="59"/>
      <c r="OY145" s="59"/>
      <c r="OZ145" s="59"/>
      <c r="PA145" s="59"/>
      <c r="PB145" s="59"/>
      <c r="PC145" s="59"/>
      <c r="PD145" s="59"/>
      <c r="PE145" s="59"/>
      <c r="PF145" s="59"/>
      <c r="PG145" s="59"/>
      <c r="PH145" s="59"/>
      <c r="PI145" s="59"/>
      <c r="PJ145" s="59"/>
      <c r="PK145" s="59"/>
      <c r="PL145" s="59"/>
      <c r="PM145" s="59"/>
      <c r="PN145" s="59"/>
      <c r="PO145" s="59"/>
      <c r="PP145" s="59"/>
      <c r="PQ145" s="59"/>
      <c r="PR145" s="59"/>
      <c r="PS145" s="59"/>
      <c r="PT145" s="59"/>
      <c r="PU145" s="59"/>
      <c r="PV145" s="59"/>
      <c r="PW145" s="59"/>
      <c r="PX145" s="59"/>
      <c r="PY145" s="59"/>
      <c r="PZ145" s="59"/>
      <c r="QA145" s="59"/>
      <c r="QB145" s="59"/>
      <c r="QC145" s="59"/>
      <c r="QD145" s="59"/>
      <c r="QE145" s="59"/>
      <c r="QF145" s="59"/>
      <c r="QG145" s="59"/>
      <c r="QH145" s="59"/>
      <c r="QI145" s="59"/>
      <c r="QJ145" s="59"/>
      <c r="QK145" s="59"/>
      <c r="QL145" s="59"/>
      <c r="QM145" s="59"/>
      <c r="QN145" s="59"/>
      <c r="QO145" s="59"/>
      <c r="QP145" s="59"/>
      <c r="QQ145" s="59"/>
      <c r="QR145" s="59"/>
      <c r="QS145" s="59"/>
      <c r="QT145" s="59"/>
      <c r="QU145" s="59"/>
      <c r="QV145" s="59"/>
      <c r="QW145" s="59"/>
      <c r="QX145" s="59"/>
      <c r="QY145" s="59"/>
      <c r="QZ145" s="59"/>
      <c r="RA145" s="59"/>
      <c r="RB145" s="59"/>
      <c r="RC145" s="59"/>
      <c r="RD145" s="59"/>
      <c r="RE145" s="59"/>
      <c r="RF145" s="59"/>
      <c r="RG145" s="59"/>
      <c r="RH145" s="59"/>
      <c r="RI145" s="59"/>
      <c r="RJ145" s="59"/>
      <c r="RK145" s="59"/>
      <c r="RL145" s="59"/>
      <c r="RM145" s="59"/>
      <c r="RN145" s="59"/>
      <c r="RO145" s="59"/>
      <c r="RP145" s="59"/>
      <c r="RQ145" s="59"/>
      <c r="RR145" s="59"/>
      <c r="RS145" s="59"/>
      <c r="RT145" s="59"/>
      <c r="RU145" s="59"/>
      <c r="RV145" s="59"/>
      <c r="RW145" s="59"/>
      <c r="RX145" s="59"/>
      <c r="RY145" s="59"/>
      <c r="RZ145" s="59"/>
      <c r="SA145" s="59"/>
      <c r="SB145" s="59"/>
      <c r="SC145" s="59"/>
      <c r="SD145" s="59"/>
      <c r="SE145" s="59"/>
      <c r="SF145" s="59"/>
      <c r="SG145" s="59"/>
      <c r="SH145" s="59"/>
      <c r="SI145" s="59"/>
      <c r="SJ145" s="59"/>
      <c r="SK145" s="59"/>
      <c r="SL145" s="59"/>
      <c r="SM145" s="59"/>
      <c r="SN145" s="59"/>
      <c r="SO145" s="59"/>
      <c r="SP145" s="59"/>
      <c r="SQ145" s="59"/>
      <c r="SR145" s="59"/>
      <c r="SS145" s="59"/>
      <c r="ST145" s="59"/>
      <c r="SU145" s="59"/>
      <c r="SV145" s="59"/>
      <c r="SW145" s="59"/>
      <c r="SX145" s="59"/>
      <c r="SY145" s="59"/>
      <c r="SZ145" s="59"/>
      <c r="TA145" s="59"/>
      <c r="TB145" s="59"/>
      <c r="TC145" s="59"/>
      <c r="TD145" s="59"/>
      <c r="TE145" s="59"/>
      <c r="TF145" s="59"/>
      <c r="TG145" s="59"/>
      <c r="TH145" s="59"/>
      <c r="TI145" s="59"/>
      <c r="TJ145" s="59"/>
      <c r="TK145" s="59"/>
      <c r="TL145" s="59"/>
      <c r="TM145" s="59"/>
      <c r="TN145" s="59"/>
      <c r="TO145" s="59"/>
      <c r="TP145" s="59"/>
      <c r="TQ145" s="59"/>
      <c r="TR145" s="59"/>
      <c r="TS145" s="59"/>
      <c r="TT145" s="59"/>
      <c r="TU145" s="59"/>
      <c r="TV145" s="59"/>
      <c r="TW145" s="59"/>
      <c r="TX145" s="59"/>
      <c r="TY145" s="59"/>
      <c r="TZ145" s="59"/>
      <c r="UA145" s="59"/>
      <c r="UB145" s="59"/>
      <c r="UC145" s="59"/>
      <c r="UD145" s="59"/>
      <c r="UE145" s="59"/>
      <c r="UF145" s="59"/>
      <c r="UG145" s="59"/>
      <c r="UH145" s="59"/>
      <c r="UI145" s="59"/>
      <c r="UJ145" s="59"/>
      <c r="UK145" s="59"/>
      <c r="UL145" s="59"/>
      <c r="UM145" s="59"/>
      <c r="UN145" s="59"/>
      <c r="UO145" s="59"/>
      <c r="UP145" s="59"/>
      <c r="UQ145" s="59"/>
      <c r="UR145" s="59"/>
      <c r="US145" s="59"/>
      <c r="UT145" s="59"/>
      <c r="UU145" s="59"/>
      <c r="UV145" s="59"/>
      <c r="UW145" s="59"/>
      <c r="UX145" s="59"/>
      <c r="UY145" s="59"/>
      <c r="UZ145" s="59"/>
      <c r="VA145" s="59"/>
      <c r="VB145" s="59"/>
      <c r="VC145" s="59"/>
      <c r="VD145" s="59"/>
      <c r="VE145" s="59"/>
      <c r="VF145" s="59"/>
      <c r="VG145" s="59"/>
      <c r="VH145" s="59"/>
      <c r="VI145" s="59"/>
      <c r="VJ145" s="59"/>
      <c r="VK145" s="59"/>
      <c r="VL145" s="59"/>
      <c r="VM145" s="59"/>
      <c r="VN145" s="59"/>
      <c r="VO145" s="59"/>
      <c r="VP145" s="59"/>
      <c r="VQ145" s="59"/>
      <c r="VR145" s="59"/>
      <c r="VS145" s="59"/>
      <c r="VT145" s="59"/>
      <c r="VU145" s="59"/>
      <c r="VV145" s="59"/>
      <c r="VW145" s="59"/>
      <c r="VX145" s="59"/>
      <c r="VY145" s="59"/>
      <c r="VZ145" s="59"/>
      <c r="WA145" s="59"/>
      <c r="WB145" s="59"/>
      <c r="WC145" s="59"/>
      <c r="WD145" s="59"/>
      <c r="WE145" s="59"/>
      <c r="WF145" s="59"/>
      <c r="WG145" s="59"/>
      <c r="WH145" s="59"/>
      <c r="WI145" s="59"/>
      <c r="WJ145" s="59"/>
      <c r="WK145" s="59"/>
      <c r="WL145" s="59"/>
      <c r="WM145" s="59"/>
      <c r="WN145" s="59"/>
      <c r="WO145" s="59"/>
      <c r="WP145" s="59"/>
      <c r="WQ145" s="59"/>
      <c r="WR145" s="59"/>
      <c r="WS145" s="59"/>
      <c r="WT145" s="59"/>
      <c r="WU145" s="59"/>
      <c r="WV145" s="59"/>
      <c r="WW145" s="59"/>
      <c r="WX145" s="59"/>
      <c r="WY145" s="59"/>
      <c r="WZ145" s="59"/>
      <c r="XA145" s="59"/>
      <c r="XB145" s="59"/>
      <c r="XC145" s="59"/>
      <c r="XD145" s="59"/>
      <c r="XE145" s="59"/>
      <c r="XF145" s="59"/>
      <c r="XG145" s="59"/>
      <c r="XH145" s="59"/>
      <c r="XI145" s="59"/>
      <c r="XJ145" s="59"/>
      <c r="XK145" s="59"/>
      <c r="XL145" s="59"/>
      <c r="XM145" s="59"/>
      <c r="XN145" s="59"/>
      <c r="XO145" s="59"/>
      <c r="XP145" s="59"/>
      <c r="XQ145" s="59"/>
      <c r="XR145" s="59"/>
      <c r="XS145" s="59"/>
      <c r="XT145" s="59"/>
      <c r="XU145" s="59"/>
      <c r="XV145" s="59"/>
      <c r="XW145" s="59"/>
      <c r="XX145" s="59"/>
      <c r="XY145" s="59"/>
      <c r="XZ145" s="59"/>
      <c r="YA145" s="59"/>
      <c r="YB145" s="59"/>
      <c r="YC145" s="59"/>
      <c r="YD145" s="59"/>
      <c r="YE145" s="59"/>
      <c r="YF145" s="59"/>
      <c r="YG145" s="59"/>
      <c r="YH145" s="59"/>
      <c r="YI145" s="59"/>
      <c r="YJ145" s="59"/>
      <c r="YK145" s="59"/>
      <c r="YL145" s="59"/>
      <c r="YM145" s="59"/>
      <c r="YN145" s="59"/>
      <c r="YO145" s="59"/>
      <c r="YP145" s="59"/>
      <c r="YQ145" s="59"/>
      <c r="YR145" s="59"/>
      <c r="YS145" s="59"/>
      <c r="YT145" s="59"/>
      <c r="YU145" s="59"/>
      <c r="YV145" s="59"/>
      <c r="YW145" s="59"/>
      <c r="YX145" s="59"/>
      <c r="YY145" s="59"/>
      <c r="YZ145" s="59"/>
      <c r="ZA145" s="59"/>
      <c r="ZB145" s="59"/>
      <c r="ZC145" s="59"/>
      <c r="ZD145" s="59"/>
      <c r="ZE145" s="59"/>
      <c r="ZF145" s="59"/>
      <c r="ZG145" s="59"/>
      <c r="ZH145" s="59"/>
      <c r="ZI145" s="59"/>
      <c r="ZJ145" s="59"/>
      <c r="ZK145" s="59"/>
      <c r="ZL145" s="59"/>
      <c r="ZM145" s="59"/>
      <c r="ZN145" s="59"/>
      <c r="ZO145" s="59"/>
      <c r="ZP145" s="59"/>
      <c r="ZQ145" s="59"/>
      <c r="ZR145" s="59"/>
      <c r="ZS145" s="59"/>
      <c r="ZT145" s="59"/>
      <c r="ZU145" s="59"/>
      <c r="ZV145" s="59"/>
      <c r="ZW145" s="59"/>
      <c r="ZX145" s="59"/>
      <c r="ZY145" s="59"/>
      <c r="ZZ145" s="59"/>
      <c r="AAA145" s="59"/>
      <c r="AAB145" s="59"/>
      <c r="AAC145" s="59"/>
      <c r="AAD145" s="59"/>
      <c r="AAE145" s="59"/>
      <c r="AAF145" s="59"/>
      <c r="AAG145" s="59"/>
      <c r="AAH145" s="59"/>
      <c r="AAI145" s="59"/>
      <c r="AAJ145" s="59"/>
      <c r="AAK145" s="59"/>
      <c r="AAL145" s="59"/>
      <c r="AAM145" s="59"/>
      <c r="AAN145" s="59"/>
      <c r="AAO145" s="59"/>
      <c r="AAP145" s="59"/>
      <c r="AAQ145" s="59"/>
      <c r="AAR145" s="59"/>
      <c r="AAS145" s="59"/>
      <c r="AAT145" s="59"/>
      <c r="AAU145" s="59"/>
      <c r="AAV145" s="59"/>
      <c r="AAW145" s="59"/>
      <c r="AAX145" s="59"/>
      <c r="AAY145" s="59"/>
      <c r="AAZ145" s="59"/>
      <c r="ABA145" s="59"/>
      <c r="ABB145" s="59"/>
      <c r="ABC145" s="59"/>
      <c r="ABD145" s="59"/>
      <c r="ABE145" s="59"/>
      <c r="ABF145" s="59"/>
      <c r="ABG145" s="59"/>
      <c r="ABH145" s="59"/>
      <c r="ABI145" s="59"/>
      <c r="ABJ145" s="59"/>
      <c r="ABK145" s="59"/>
      <c r="ABL145" s="59"/>
      <c r="ABM145" s="59"/>
      <c r="ABN145" s="59"/>
      <c r="ABO145" s="59"/>
      <c r="ABP145" s="59"/>
      <c r="ABQ145" s="59"/>
      <c r="ABR145" s="59"/>
      <c r="ABS145" s="59"/>
      <c r="ABT145" s="59"/>
      <c r="ABU145" s="59"/>
      <c r="ABV145" s="59"/>
      <c r="ABW145" s="59"/>
      <c r="ABX145" s="59"/>
      <c r="ABY145" s="59"/>
      <c r="ABZ145" s="59"/>
      <c r="ACA145" s="59"/>
      <c r="ACB145" s="59"/>
      <c r="ACC145" s="59"/>
      <c r="ACD145" s="59"/>
      <c r="ACE145" s="59"/>
      <c r="ACF145" s="59"/>
      <c r="ACG145" s="59"/>
      <c r="ACH145" s="59"/>
      <c r="ACI145" s="59"/>
      <c r="ACJ145" s="59"/>
      <c r="ACK145" s="59"/>
      <c r="ACL145" s="59"/>
      <c r="ACM145" s="59"/>
      <c r="ACN145" s="59"/>
      <c r="ACO145" s="59"/>
      <c r="ACP145" s="59"/>
      <c r="ACQ145" s="59"/>
      <c r="ACR145" s="59"/>
      <c r="ACS145" s="59"/>
      <c r="ACT145" s="59"/>
      <c r="ACU145" s="59"/>
      <c r="ACV145" s="59"/>
      <c r="ACW145" s="59"/>
      <c r="ACX145" s="59"/>
      <c r="ACY145" s="59"/>
      <c r="ACZ145" s="59"/>
      <c r="ADA145" s="59"/>
      <c r="ADB145" s="59"/>
      <c r="ADC145" s="59"/>
      <c r="ADD145" s="59"/>
      <c r="ADE145" s="59"/>
      <c r="ADF145" s="59"/>
      <c r="ADG145" s="59"/>
      <c r="ADH145" s="59"/>
      <c r="ADI145" s="59"/>
      <c r="ADJ145" s="59"/>
      <c r="ADK145" s="59"/>
      <c r="ADL145" s="59"/>
      <c r="ADM145" s="59"/>
      <c r="ADN145" s="59"/>
      <c r="ADO145" s="59"/>
      <c r="ADP145" s="59"/>
      <c r="ADQ145" s="59"/>
      <c r="ADR145" s="59"/>
      <c r="ADS145" s="59"/>
      <c r="ADT145" s="59"/>
      <c r="ADU145" s="59"/>
      <c r="ADV145" s="59"/>
      <c r="ADW145" s="59"/>
      <c r="ADX145" s="59"/>
      <c r="ADY145" s="59"/>
      <c r="ADZ145" s="59"/>
      <c r="AEA145" s="59"/>
      <c r="AEB145" s="59"/>
      <c r="AEC145" s="59"/>
      <c r="AED145" s="59"/>
      <c r="AEE145" s="59"/>
      <c r="AEF145" s="59"/>
      <c r="AEG145" s="59"/>
      <c r="AEH145" s="59"/>
      <c r="AEI145" s="59"/>
      <c r="AEJ145" s="59"/>
      <c r="AEK145" s="59"/>
      <c r="AEL145" s="59"/>
      <c r="AEM145" s="59"/>
      <c r="AEN145" s="59"/>
      <c r="AEO145" s="59"/>
      <c r="AEP145" s="59"/>
      <c r="AEQ145" s="59"/>
      <c r="AER145" s="59"/>
      <c r="AES145" s="59"/>
      <c r="AET145" s="59"/>
      <c r="AEU145" s="59"/>
      <c r="AEV145" s="59"/>
      <c r="AEW145" s="59"/>
      <c r="AEX145" s="59"/>
      <c r="AEY145" s="59"/>
      <c r="AEZ145" s="59"/>
      <c r="AFA145" s="59"/>
      <c r="AFB145" s="59"/>
      <c r="AFC145" s="59"/>
      <c r="AFD145" s="59"/>
      <c r="AFE145" s="59"/>
      <c r="AFF145" s="59"/>
      <c r="AFG145" s="59"/>
      <c r="AFH145" s="59"/>
      <c r="AFI145" s="59"/>
      <c r="AFJ145" s="59"/>
      <c r="AFK145" s="59"/>
      <c r="AFL145" s="59"/>
      <c r="AFM145" s="59"/>
      <c r="AFN145" s="59"/>
      <c r="AFO145" s="59"/>
      <c r="AFP145" s="59"/>
      <c r="AFQ145" s="59"/>
      <c r="AFR145" s="59"/>
      <c r="AFS145" s="59"/>
      <c r="AFT145" s="59"/>
      <c r="AFU145" s="59"/>
      <c r="AFV145" s="59"/>
      <c r="AFW145" s="59"/>
      <c r="AFX145" s="59"/>
      <c r="AFY145" s="59"/>
      <c r="AFZ145" s="59"/>
      <c r="AGA145" s="59"/>
      <c r="AGB145" s="59"/>
      <c r="AGC145" s="59"/>
      <c r="AGD145" s="59"/>
      <c r="AGE145" s="59"/>
      <c r="AGF145" s="59"/>
      <c r="AGG145" s="59"/>
      <c r="AGH145" s="59"/>
      <c r="AGI145" s="59"/>
      <c r="AGJ145" s="59"/>
      <c r="AGK145" s="59"/>
      <c r="AGL145" s="59"/>
      <c r="AGM145" s="59"/>
      <c r="AGN145" s="59"/>
      <c r="AGO145" s="59"/>
      <c r="AGP145" s="59"/>
      <c r="AGQ145" s="59"/>
      <c r="AGR145" s="59"/>
      <c r="AGS145" s="59"/>
      <c r="AGT145" s="59"/>
      <c r="AGU145" s="59"/>
      <c r="AGV145" s="59"/>
      <c r="AGW145" s="59"/>
      <c r="AGX145" s="59"/>
      <c r="AGY145" s="59"/>
      <c r="AGZ145" s="59"/>
      <c r="AHA145" s="59"/>
      <c r="AHB145" s="59"/>
      <c r="AHC145" s="59"/>
      <c r="AHD145" s="59"/>
      <c r="AHE145" s="59"/>
      <c r="AHF145" s="59"/>
      <c r="AHG145" s="59"/>
      <c r="AHH145" s="59"/>
      <c r="AHI145" s="59"/>
      <c r="AHJ145" s="59"/>
      <c r="AHK145" s="59"/>
      <c r="AHL145" s="59"/>
      <c r="AHM145" s="59"/>
      <c r="AHN145" s="59"/>
      <c r="AHO145" s="59"/>
      <c r="AHP145" s="59"/>
      <c r="AHQ145" s="59"/>
      <c r="AHR145" s="59"/>
      <c r="AHS145" s="59"/>
      <c r="AHT145" s="59"/>
      <c r="AHU145" s="59"/>
      <c r="AHV145" s="59"/>
      <c r="AHW145" s="59"/>
      <c r="AHX145" s="59"/>
      <c r="AHY145" s="59"/>
      <c r="AHZ145" s="59"/>
      <c r="AIA145" s="59"/>
      <c r="AIB145" s="59"/>
      <c r="AIC145" s="59"/>
      <c r="AID145" s="59"/>
      <c r="AIE145" s="59"/>
      <c r="AIF145" s="59"/>
      <c r="AIG145" s="59"/>
      <c r="AIH145" s="59"/>
      <c r="AII145" s="59"/>
      <c r="AIJ145" s="59"/>
      <c r="AIK145" s="59"/>
      <c r="AIL145" s="59"/>
      <c r="AIM145" s="59"/>
      <c r="AIN145" s="59"/>
      <c r="AIO145" s="59"/>
      <c r="AIP145" s="59"/>
      <c r="AIQ145" s="59"/>
      <c r="AIR145" s="59"/>
      <c r="AIS145" s="59"/>
      <c r="AIT145" s="59"/>
      <c r="AIU145" s="59"/>
      <c r="AIV145" s="59"/>
      <c r="AIW145" s="59"/>
      <c r="AIX145" s="59"/>
      <c r="AIY145" s="59"/>
      <c r="AIZ145" s="59"/>
      <c r="AJA145" s="59"/>
      <c r="AJB145" s="59"/>
      <c r="AJC145" s="59"/>
      <c r="AJD145" s="59"/>
      <c r="AJE145" s="59"/>
      <c r="AJF145" s="59"/>
      <c r="AJG145" s="59"/>
      <c r="AJH145" s="59"/>
      <c r="AJI145" s="59"/>
      <c r="AJJ145" s="59"/>
      <c r="AJK145" s="59"/>
      <c r="AJL145" s="59"/>
      <c r="AJM145" s="59"/>
      <c r="AJN145" s="59"/>
      <c r="AJO145" s="59"/>
      <c r="AJP145" s="59"/>
      <c r="AJQ145" s="59"/>
      <c r="AJR145" s="59"/>
      <c r="AJS145" s="59"/>
      <c r="AJT145" s="59"/>
      <c r="AJU145" s="59"/>
      <c r="AJV145" s="59"/>
      <c r="AJW145" s="59"/>
      <c r="AJX145" s="59"/>
      <c r="AJY145" s="59"/>
      <c r="AJZ145" s="59"/>
      <c r="AKA145" s="59"/>
      <c r="AKB145" s="59"/>
      <c r="AKC145" s="59"/>
      <c r="AKD145" s="59"/>
      <c r="AKE145" s="59"/>
      <c r="AKF145" s="59"/>
      <c r="AKG145" s="59"/>
      <c r="AKH145" s="59"/>
      <c r="AKI145" s="59"/>
      <c r="AKJ145" s="59"/>
      <c r="AKK145" s="59"/>
      <c r="AKL145" s="59"/>
      <c r="AKM145" s="59"/>
      <c r="AKN145" s="59"/>
      <c r="AKO145" s="59"/>
      <c r="AKP145" s="59"/>
      <c r="AKQ145" s="59"/>
      <c r="AKR145" s="59"/>
      <c r="AKS145" s="59"/>
      <c r="AKT145" s="59"/>
      <c r="AKU145" s="59"/>
      <c r="AKV145" s="59"/>
      <c r="AKW145" s="59"/>
      <c r="AKX145" s="59"/>
      <c r="AKY145" s="59"/>
      <c r="AKZ145" s="59"/>
      <c r="ALA145" s="59"/>
      <c r="ALB145" s="59"/>
      <c r="ALC145" s="59"/>
      <c r="ALD145" s="59"/>
      <c r="ALE145" s="59"/>
      <c r="ALF145" s="59"/>
      <c r="ALG145" s="59"/>
      <c r="ALH145" s="59"/>
      <c r="ALI145" s="59"/>
      <c r="ALJ145" s="59"/>
      <c r="ALK145" s="59"/>
      <c r="ALL145" s="59"/>
      <c r="ALM145" s="59"/>
      <c r="ALN145" s="59"/>
      <c r="ALO145" s="59"/>
      <c r="ALP145" s="59"/>
      <c r="ALQ145" s="59"/>
      <c r="ALR145" s="59"/>
      <c r="ALS145" s="59"/>
      <c r="ALT145" s="59"/>
      <c r="ALU145" s="59"/>
      <c r="ALV145" s="59"/>
      <c r="ALW145" s="59"/>
      <c r="ALX145" s="59"/>
      <c r="ALY145" s="59"/>
      <c r="ALZ145" s="59"/>
      <c r="AMA145" s="59"/>
      <c r="AMB145" s="59"/>
      <c r="AMC145" s="59"/>
      <c r="AMD145" s="59"/>
      <c r="AME145" s="59"/>
      <c r="AMF145" s="59"/>
      <c r="AMG145" s="59"/>
      <c r="AMH145" s="59"/>
      <c r="AMI145" s="59"/>
      <c r="AMJ145" s="59"/>
    </row>
    <row r="147" spans="1:1024" x14ac:dyDescent="0.2">
      <c r="A147" s="54"/>
      <c r="B147" s="54"/>
      <c r="C147" s="54"/>
      <c r="D147" s="54"/>
      <c r="E147" s="54"/>
      <c r="F147" s="55"/>
      <c r="G147" s="54"/>
      <c r="H147" s="54"/>
      <c r="I147" s="56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54"/>
      <c r="AQ147" s="54"/>
      <c r="AR147" s="54"/>
      <c r="AS147" s="54"/>
      <c r="AT147" s="54"/>
      <c r="AU147" s="54"/>
      <c r="AV147" s="54"/>
      <c r="AW147" s="54"/>
      <c r="AX147" s="54"/>
      <c r="AY147" s="54"/>
      <c r="AZ147" s="54"/>
      <c r="BA147" s="54"/>
      <c r="BB147" s="54"/>
      <c r="BC147" s="54"/>
      <c r="BD147" s="54"/>
      <c r="BE147" s="54"/>
      <c r="BF147" s="54"/>
      <c r="BG147" s="54"/>
      <c r="BH147" s="54"/>
      <c r="BI147" s="54"/>
      <c r="BJ147" s="54"/>
      <c r="BK147" s="54"/>
      <c r="BL147" s="54"/>
      <c r="BM147" s="54"/>
      <c r="BN147" s="54"/>
      <c r="BO147" s="54"/>
      <c r="BP147" s="54"/>
      <c r="BQ147" s="54"/>
      <c r="BR147" s="54"/>
      <c r="BS147" s="54"/>
      <c r="BT147" s="54"/>
      <c r="BU147" s="54"/>
      <c r="BV147" s="54"/>
      <c r="BW147" s="54"/>
      <c r="BX147" s="54"/>
      <c r="BY147" s="54"/>
      <c r="BZ147" s="54"/>
      <c r="CA147" s="54"/>
      <c r="CB147" s="54"/>
      <c r="CC147" s="54"/>
      <c r="CD147" s="54"/>
      <c r="CE147" s="54"/>
      <c r="CF147" s="54"/>
      <c r="CG147" s="54"/>
      <c r="CH147" s="54"/>
      <c r="CI147" s="54"/>
      <c r="CJ147" s="54"/>
      <c r="CK147" s="54"/>
      <c r="CL147" s="54"/>
      <c r="CM147" s="54"/>
      <c r="CN147" s="54"/>
      <c r="CO147" s="54"/>
      <c r="CP147" s="54"/>
      <c r="CQ147" s="54"/>
      <c r="CR147" s="54"/>
      <c r="CS147" s="54"/>
      <c r="CT147" s="54"/>
      <c r="CU147" s="54"/>
      <c r="CV147" s="54"/>
      <c r="CW147" s="54"/>
      <c r="CX147" s="54"/>
      <c r="CY147" s="54"/>
      <c r="CZ147" s="54"/>
      <c r="DA147" s="54"/>
      <c r="DB147" s="54"/>
      <c r="DC147" s="54"/>
      <c r="DD147" s="54"/>
      <c r="DE147" s="54"/>
      <c r="DF147" s="54"/>
      <c r="DG147" s="54"/>
      <c r="DH147" s="54"/>
      <c r="DI147" s="54"/>
      <c r="DJ147" s="54"/>
      <c r="DK147" s="54"/>
      <c r="DL147" s="54"/>
      <c r="DM147" s="54"/>
      <c r="DN147" s="54"/>
      <c r="DO147" s="54"/>
      <c r="DP147" s="54"/>
      <c r="DQ147" s="54"/>
      <c r="DR147" s="54"/>
      <c r="DS147" s="54"/>
      <c r="DT147" s="54"/>
      <c r="DU147" s="54"/>
      <c r="DV147" s="54"/>
      <c r="DW147" s="54"/>
      <c r="DX147" s="54"/>
      <c r="DY147" s="54"/>
      <c r="DZ147" s="54"/>
      <c r="EA147" s="54"/>
      <c r="EB147" s="54"/>
      <c r="EC147" s="54"/>
      <c r="ED147" s="54"/>
      <c r="EE147" s="54"/>
      <c r="EF147" s="54"/>
      <c r="EG147" s="54"/>
      <c r="EH147" s="54"/>
      <c r="EI147" s="54"/>
      <c r="EJ147" s="54"/>
      <c r="EK147" s="54"/>
      <c r="EL147" s="54"/>
      <c r="EM147" s="54"/>
      <c r="EN147" s="54"/>
      <c r="EO147" s="54"/>
      <c r="EP147" s="54"/>
      <c r="EQ147" s="54"/>
      <c r="ER147" s="54"/>
      <c r="ES147" s="54"/>
      <c r="ET147" s="54"/>
      <c r="EU147" s="54"/>
      <c r="EV147" s="54"/>
      <c r="EW147" s="54"/>
      <c r="EX147" s="54"/>
      <c r="EY147" s="54"/>
      <c r="EZ147" s="54"/>
      <c r="FA147" s="54"/>
      <c r="FB147" s="54"/>
      <c r="FC147" s="54"/>
      <c r="FD147" s="54"/>
      <c r="FE147" s="54"/>
      <c r="FF147" s="54"/>
      <c r="FG147" s="54"/>
      <c r="FH147" s="54"/>
      <c r="FI147" s="54"/>
      <c r="FJ147" s="54"/>
      <c r="FK147" s="54"/>
      <c r="FL147" s="54"/>
      <c r="FM147" s="54"/>
      <c r="FN147" s="54"/>
      <c r="FO147" s="54"/>
      <c r="FP147" s="54"/>
      <c r="FQ147" s="54"/>
      <c r="FR147" s="54"/>
      <c r="FS147" s="54"/>
      <c r="FT147" s="54"/>
      <c r="FU147" s="54"/>
      <c r="FV147" s="54"/>
      <c r="FW147" s="54"/>
      <c r="FX147" s="54"/>
      <c r="FY147" s="54"/>
      <c r="FZ147" s="54"/>
      <c r="GA147" s="54"/>
      <c r="GB147" s="54"/>
      <c r="GC147" s="54"/>
      <c r="GD147" s="54"/>
      <c r="GE147" s="54"/>
      <c r="GF147" s="54"/>
      <c r="GG147" s="54"/>
      <c r="GH147" s="54"/>
      <c r="GI147" s="54"/>
      <c r="GJ147" s="54"/>
      <c r="GK147" s="54"/>
      <c r="GL147" s="54"/>
      <c r="GM147" s="54"/>
      <c r="GN147" s="54"/>
      <c r="GO147" s="54"/>
      <c r="GP147" s="54"/>
      <c r="GQ147" s="54"/>
      <c r="GR147" s="54"/>
      <c r="GS147" s="54"/>
      <c r="GT147" s="54"/>
      <c r="GU147" s="54"/>
      <c r="GV147" s="54"/>
      <c r="GW147" s="54"/>
      <c r="GX147" s="54"/>
      <c r="GY147" s="54"/>
      <c r="GZ147" s="54"/>
      <c r="HA147" s="54"/>
      <c r="HB147" s="54"/>
      <c r="HC147" s="54"/>
      <c r="HD147" s="54"/>
      <c r="HE147" s="54"/>
      <c r="HF147" s="54"/>
      <c r="HG147" s="54"/>
      <c r="HH147" s="54"/>
      <c r="HI147" s="54"/>
      <c r="HJ147" s="54"/>
      <c r="HK147" s="54"/>
      <c r="HL147" s="54"/>
      <c r="HM147" s="54"/>
      <c r="HN147" s="54"/>
      <c r="HO147" s="54"/>
      <c r="HP147" s="54"/>
      <c r="HQ147" s="54"/>
      <c r="HR147" s="54"/>
      <c r="HS147" s="54"/>
      <c r="HT147" s="54"/>
      <c r="HU147" s="54"/>
      <c r="HV147" s="54"/>
      <c r="HW147" s="54"/>
      <c r="HX147" s="54"/>
      <c r="HY147" s="54"/>
      <c r="HZ147" s="54"/>
      <c r="IA147" s="54"/>
      <c r="IB147" s="54"/>
      <c r="IC147" s="54"/>
      <c r="ID147" s="54"/>
      <c r="IE147" s="54"/>
      <c r="IF147" s="54"/>
      <c r="IG147" s="54"/>
      <c r="IH147" s="54"/>
      <c r="II147" s="54"/>
      <c r="IJ147" s="54"/>
      <c r="IK147" s="54"/>
      <c r="IL147" s="54"/>
      <c r="IM147" s="54"/>
      <c r="IN147" s="54"/>
      <c r="IO147" s="54"/>
      <c r="IP147" s="54"/>
      <c r="IQ147" s="54"/>
      <c r="IR147" s="54"/>
      <c r="IS147" s="54"/>
      <c r="IT147" s="54"/>
      <c r="IU147" s="54"/>
      <c r="IV147" s="54"/>
      <c r="IW147" s="54"/>
      <c r="IX147" s="54"/>
      <c r="IY147" s="54"/>
      <c r="IZ147" s="54"/>
      <c r="JA147" s="54"/>
      <c r="JB147" s="54"/>
      <c r="JC147" s="54"/>
      <c r="JD147" s="54"/>
      <c r="JE147" s="54"/>
      <c r="JF147" s="54"/>
      <c r="JG147" s="54"/>
      <c r="JH147" s="54"/>
      <c r="JI147" s="54"/>
      <c r="JJ147" s="54"/>
      <c r="JK147" s="54"/>
      <c r="JL147" s="54"/>
      <c r="JM147" s="54"/>
      <c r="JN147" s="54"/>
      <c r="JO147" s="54"/>
      <c r="JP147" s="54"/>
      <c r="JQ147" s="54"/>
      <c r="JR147" s="54"/>
      <c r="JS147" s="54"/>
      <c r="JT147" s="54"/>
      <c r="JU147" s="54"/>
      <c r="JV147" s="54"/>
      <c r="JW147" s="54"/>
      <c r="JX147" s="54"/>
      <c r="JY147" s="54"/>
      <c r="JZ147" s="54"/>
      <c r="KA147" s="54"/>
      <c r="KB147" s="54"/>
      <c r="KC147" s="54"/>
      <c r="KD147" s="54"/>
      <c r="KE147" s="54"/>
      <c r="KF147" s="54"/>
      <c r="KG147" s="54"/>
      <c r="KH147" s="54"/>
      <c r="KI147" s="54"/>
      <c r="KJ147" s="54"/>
      <c r="KK147" s="54"/>
      <c r="KL147" s="54"/>
      <c r="KM147" s="54"/>
      <c r="KN147" s="54"/>
      <c r="KO147" s="54"/>
      <c r="KP147" s="54"/>
      <c r="KQ147" s="54"/>
      <c r="KR147" s="54"/>
      <c r="KS147" s="54"/>
      <c r="KT147" s="54"/>
      <c r="KU147" s="54"/>
      <c r="KV147" s="54"/>
      <c r="KW147" s="54"/>
      <c r="KX147" s="54"/>
      <c r="KY147" s="54"/>
      <c r="KZ147" s="54"/>
      <c r="LA147" s="54"/>
      <c r="LB147" s="54"/>
      <c r="LC147" s="54"/>
      <c r="LD147" s="54"/>
      <c r="LE147" s="54"/>
      <c r="LF147" s="54"/>
      <c r="LG147" s="54"/>
      <c r="LH147" s="54"/>
      <c r="LI147" s="54"/>
      <c r="LJ147" s="54"/>
      <c r="LK147" s="54"/>
      <c r="LL147" s="54"/>
      <c r="LM147" s="54"/>
      <c r="LN147" s="54"/>
      <c r="LO147" s="54"/>
      <c r="LP147" s="54"/>
      <c r="LQ147" s="54"/>
      <c r="LR147" s="54"/>
      <c r="LS147" s="54"/>
      <c r="LT147" s="54"/>
      <c r="LU147" s="54"/>
      <c r="LV147" s="54"/>
      <c r="LW147" s="54"/>
      <c r="LX147" s="54"/>
      <c r="LY147" s="54"/>
      <c r="LZ147" s="54"/>
      <c r="MA147" s="54"/>
      <c r="MB147" s="54"/>
      <c r="MC147" s="54"/>
      <c r="MD147" s="54"/>
      <c r="ME147" s="54"/>
      <c r="MF147" s="54"/>
      <c r="MG147" s="54"/>
      <c r="MH147" s="54"/>
      <c r="MI147" s="54"/>
      <c r="MJ147" s="54"/>
      <c r="MK147" s="54"/>
      <c r="ML147" s="54"/>
      <c r="MM147" s="54"/>
      <c r="MN147" s="54"/>
      <c r="MO147" s="54"/>
      <c r="MP147" s="54"/>
      <c r="MQ147" s="54"/>
      <c r="MR147" s="54"/>
      <c r="MS147" s="54"/>
      <c r="MT147" s="54"/>
      <c r="MU147" s="54"/>
      <c r="MV147" s="54"/>
      <c r="MW147" s="54"/>
      <c r="MX147" s="54"/>
      <c r="MY147" s="54"/>
      <c r="MZ147" s="54"/>
      <c r="NA147" s="54"/>
      <c r="NB147" s="54"/>
      <c r="NC147" s="54"/>
      <c r="ND147" s="54"/>
      <c r="NE147" s="54"/>
      <c r="NF147" s="54"/>
      <c r="NG147" s="54"/>
      <c r="NH147" s="54"/>
      <c r="NI147" s="54"/>
      <c r="NJ147" s="54"/>
      <c r="NK147" s="54"/>
      <c r="NL147" s="54"/>
      <c r="NM147" s="54"/>
      <c r="NN147" s="54"/>
      <c r="NO147" s="54"/>
      <c r="NP147" s="54"/>
      <c r="NQ147" s="54"/>
      <c r="NR147" s="54"/>
      <c r="NS147" s="54"/>
      <c r="NT147" s="54"/>
      <c r="NU147" s="54"/>
      <c r="NV147" s="54"/>
      <c r="NW147" s="54"/>
      <c r="NX147" s="54"/>
      <c r="NY147" s="54"/>
      <c r="NZ147" s="54"/>
      <c r="OA147" s="54"/>
      <c r="OB147" s="54"/>
      <c r="OC147" s="54"/>
      <c r="OD147" s="54"/>
      <c r="OE147" s="54"/>
      <c r="OF147" s="54"/>
      <c r="OG147" s="54"/>
      <c r="OH147" s="54"/>
      <c r="OI147" s="54"/>
      <c r="OJ147" s="54"/>
      <c r="OK147" s="54"/>
      <c r="OL147" s="54"/>
      <c r="OM147" s="54"/>
      <c r="ON147" s="54"/>
      <c r="OO147" s="54"/>
      <c r="OP147" s="54"/>
      <c r="OQ147" s="54"/>
      <c r="OR147" s="54"/>
      <c r="OS147" s="54"/>
      <c r="OT147" s="54"/>
      <c r="OU147" s="54"/>
      <c r="OV147" s="54"/>
      <c r="OW147" s="54"/>
      <c r="OX147" s="54"/>
      <c r="OY147" s="54"/>
      <c r="OZ147" s="54"/>
      <c r="PA147" s="54"/>
      <c r="PB147" s="54"/>
      <c r="PC147" s="54"/>
      <c r="PD147" s="54"/>
      <c r="PE147" s="54"/>
      <c r="PF147" s="54"/>
      <c r="PG147" s="54"/>
      <c r="PH147" s="54"/>
      <c r="PI147" s="54"/>
      <c r="PJ147" s="54"/>
      <c r="PK147" s="54"/>
      <c r="PL147" s="54"/>
      <c r="PM147" s="54"/>
      <c r="PN147" s="54"/>
      <c r="PO147" s="54"/>
      <c r="PP147" s="54"/>
      <c r="PQ147" s="54"/>
      <c r="PR147" s="54"/>
      <c r="PS147" s="54"/>
      <c r="PT147" s="54"/>
      <c r="PU147" s="54"/>
      <c r="PV147" s="54"/>
      <c r="PW147" s="54"/>
      <c r="PX147" s="54"/>
      <c r="PY147" s="54"/>
      <c r="PZ147" s="54"/>
      <c r="QA147" s="54"/>
      <c r="QB147" s="54"/>
      <c r="QC147" s="54"/>
      <c r="QD147" s="54"/>
      <c r="QE147" s="54"/>
      <c r="QF147" s="54"/>
      <c r="QG147" s="54"/>
      <c r="QH147" s="54"/>
      <c r="QI147" s="54"/>
      <c r="QJ147" s="54"/>
      <c r="QK147" s="54"/>
      <c r="QL147" s="54"/>
      <c r="QM147" s="54"/>
      <c r="QN147" s="54"/>
      <c r="QO147" s="54"/>
      <c r="QP147" s="54"/>
      <c r="QQ147" s="54"/>
      <c r="QR147" s="54"/>
      <c r="QS147" s="54"/>
      <c r="QT147" s="54"/>
      <c r="QU147" s="54"/>
      <c r="QV147" s="54"/>
      <c r="QW147" s="54"/>
      <c r="QX147" s="54"/>
      <c r="QY147" s="54"/>
      <c r="QZ147" s="54"/>
      <c r="RA147" s="54"/>
      <c r="RB147" s="54"/>
      <c r="RC147" s="54"/>
      <c r="RD147" s="54"/>
      <c r="RE147" s="54"/>
      <c r="RF147" s="54"/>
      <c r="RG147" s="54"/>
      <c r="RH147" s="54"/>
      <c r="RI147" s="54"/>
      <c r="RJ147" s="54"/>
      <c r="RK147" s="54"/>
      <c r="RL147" s="54"/>
      <c r="RM147" s="54"/>
      <c r="RN147" s="54"/>
      <c r="RO147" s="54"/>
      <c r="RP147" s="54"/>
      <c r="RQ147" s="54"/>
      <c r="RR147" s="54"/>
      <c r="RS147" s="54"/>
      <c r="RT147" s="54"/>
      <c r="RU147" s="54"/>
      <c r="RV147" s="54"/>
      <c r="RW147" s="54"/>
      <c r="RX147" s="54"/>
      <c r="RY147" s="54"/>
      <c r="RZ147" s="54"/>
      <c r="SA147" s="54"/>
      <c r="SB147" s="54"/>
      <c r="SC147" s="54"/>
      <c r="SD147" s="54"/>
      <c r="SE147" s="54"/>
      <c r="SF147" s="54"/>
      <c r="SG147" s="54"/>
      <c r="SH147" s="54"/>
      <c r="SI147" s="54"/>
      <c r="SJ147" s="54"/>
      <c r="SK147" s="54"/>
      <c r="SL147" s="54"/>
      <c r="SM147" s="54"/>
      <c r="SN147" s="54"/>
      <c r="SO147" s="54"/>
      <c r="SP147" s="54"/>
      <c r="SQ147" s="54"/>
      <c r="SR147" s="54"/>
      <c r="SS147" s="54"/>
      <c r="ST147" s="54"/>
      <c r="SU147" s="54"/>
      <c r="SV147" s="54"/>
      <c r="SW147" s="54"/>
      <c r="SX147" s="54"/>
      <c r="SY147" s="54"/>
      <c r="SZ147" s="54"/>
      <c r="TA147" s="54"/>
      <c r="TB147" s="54"/>
      <c r="TC147" s="54"/>
      <c r="TD147" s="54"/>
      <c r="TE147" s="54"/>
      <c r="TF147" s="54"/>
      <c r="TG147" s="54"/>
      <c r="TH147" s="54"/>
      <c r="TI147" s="54"/>
      <c r="TJ147" s="54"/>
      <c r="TK147" s="54"/>
      <c r="TL147" s="54"/>
      <c r="TM147" s="54"/>
      <c r="TN147" s="54"/>
      <c r="TO147" s="54"/>
      <c r="TP147" s="54"/>
      <c r="TQ147" s="54"/>
      <c r="TR147" s="54"/>
      <c r="TS147" s="54"/>
      <c r="TT147" s="54"/>
      <c r="TU147" s="54"/>
      <c r="TV147" s="54"/>
      <c r="TW147" s="54"/>
      <c r="TX147" s="54"/>
      <c r="TY147" s="54"/>
      <c r="TZ147" s="54"/>
      <c r="UA147" s="54"/>
      <c r="UB147" s="54"/>
      <c r="UC147" s="54"/>
      <c r="UD147" s="54"/>
      <c r="UE147" s="54"/>
      <c r="UF147" s="54"/>
      <c r="UG147" s="54"/>
      <c r="UH147" s="54"/>
      <c r="UI147" s="54"/>
      <c r="UJ147" s="54"/>
      <c r="UK147" s="54"/>
      <c r="UL147" s="54"/>
      <c r="UM147" s="54"/>
      <c r="UN147" s="54"/>
      <c r="UO147" s="54"/>
      <c r="UP147" s="54"/>
      <c r="UQ147" s="54"/>
      <c r="UR147" s="54"/>
      <c r="US147" s="54"/>
      <c r="UT147" s="54"/>
      <c r="UU147" s="54"/>
      <c r="UV147" s="54"/>
      <c r="UW147" s="54"/>
      <c r="UX147" s="54"/>
      <c r="UY147" s="54"/>
      <c r="UZ147" s="54"/>
      <c r="VA147" s="54"/>
      <c r="VB147" s="54"/>
      <c r="VC147" s="54"/>
      <c r="VD147" s="54"/>
      <c r="VE147" s="54"/>
      <c r="VF147" s="54"/>
      <c r="VG147" s="54"/>
      <c r="VH147" s="54"/>
      <c r="VI147" s="54"/>
      <c r="VJ147" s="54"/>
      <c r="VK147" s="54"/>
      <c r="VL147" s="54"/>
      <c r="VM147" s="54"/>
      <c r="VN147" s="54"/>
      <c r="VO147" s="54"/>
      <c r="VP147" s="54"/>
      <c r="VQ147" s="54"/>
      <c r="VR147" s="54"/>
      <c r="VS147" s="54"/>
      <c r="VT147" s="54"/>
      <c r="VU147" s="54"/>
      <c r="VV147" s="54"/>
      <c r="VW147" s="54"/>
      <c r="VX147" s="54"/>
      <c r="VY147" s="54"/>
      <c r="VZ147" s="54"/>
      <c r="WA147" s="54"/>
      <c r="WB147" s="54"/>
      <c r="WC147" s="54"/>
      <c r="WD147" s="54"/>
      <c r="WE147" s="54"/>
      <c r="WF147" s="54"/>
      <c r="WG147" s="54"/>
      <c r="WH147" s="54"/>
      <c r="WI147" s="54"/>
      <c r="WJ147" s="54"/>
      <c r="WK147" s="54"/>
      <c r="WL147" s="54"/>
      <c r="WM147" s="54"/>
      <c r="WN147" s="54"/>
      <c r="WO147" s="54"/>
      <c r="WP147" s="54"/>
      <c r="WQ147" s="54"/>
      <c r="WR147" s="54"/>
      <c r="WS147" s="54"/>
      <c r="WT147" s="54"/>
      <c r="WU147" s="54"/>
      <c r="WV147" s="54"/>
      <c r="WW147" s="54"/>
      <c r="WX147" s="54"/>
      <c r="WY147" s="54"/>
      <c r="WZ147" s="54"/>
      <c r="XA147" s="54"/>
      <c r="XB147" s="54"/>
      <c r="XC147" s="54"/>
      <c r="XD147" s="54"/>
      <c r="XE147" s="54"/>
      <c r="XF147" s="54"/>
      <c r="XG147" s="54"/>
      <c r="XH147" s="54"/>
      <c r="XI147" s="54"/>
      <c r="XJ147" s="54"/>
      <c r="XK147" s="54"/>
      <c r="XL147" s="54"/>
      <c r="XM147" s="54"/>
      <c r="XN147" s="54"/>
      <c r="XO147" s="54"/>
      <c r="XP147" s="54"/>
      <c r="XQ147" s="54"/>
      <c r="XR147" s="54"/>
      <c r="XS147" s="54"/>
      <c r="XT147" s="54"/>
      <c r="XU147" s="54"/>
      <c r="XV147" s="54"/>
      <c r="XW147" s="54"/>
      <c r="XX147" s="54"/>
      <c r="XY147" s="54"/>
      <c r="XZ147" s="54"/>
      <c r="YA147" s="54"/>
      <c r="YB147" s="54"/>
      <c r="YC147" s="54"/>
      <c r="YD147" s="54"/>
      <c r="YE147" s="54"/>
      <c r="YF147" s="54"/>
      <c r="YG147" s="54"/>
      <c r="YH147" s="54"/>
      <c r="YI147" s="54"/>
      <c r="YJ147" s="54"/>
      <c r="YK147" s="54"/>
      <c r="YL147" s="54"/>
      <c r="YM147" s="54"/>
      <c r="YN147" s="54"/>
      <c r="YO147" s="54"/>
      <c r="YP147" s="54"/>
      <c r="YQ147" s="54"/>
      <c r="YR147" s="54"/>
      <c r="YS147" s="54"/>
      <c r="YT147" s="54"/>
      <c r="YU147" s="54"/>
      <c r="YV147" s="54"/>
      <c r="YW147" s="54"/>
      <c r="YX147" s="54"/>
      <c r="YY147" s="54"/>
      <c r="YZ147" s="54"/>
      <c r="ZA147" s="54"/>
      <c r="ZB147" s="54"/>
      <c r="ZC147" s="54"/>
      <c r="ZD147" s="54"/>
      <c r="ZE147" s="54"/>
      <c r="ZF147" s="54"/>
      <c r="ZG147" s="54"/>
      <c r="ZH147" s="54"/>
      <c r="ZI147" s="54"/>
      <c r="ZJ147" s="54"/>
      <c r="ZK147" s="54"/>
      <c r="ZL147" s="54"/>
      <c r="ZM147" s="54"/>
      <c r="ZN147" s="54"/>
      <c r="ZO147" s="54"/>
      <c r="ZP147" s="54"/>
      <c r="ZQ147" s="54"/>
      <c r="ZR147" s="54"/>
      <c r="ZS147" s="54"/>
      <c r="ZT147" s="54"/>
      <c r="ZU147" s="54"/>
      <c r="ZV147" s="54"/>
      <c r="ZW147" s="54"/>
      <c r="ZX147" s="54"/>
      <c r="ZY147" s="54"/>
      <c r="ZZ147" s="54"/>
      <c r="AAA147" s="54"/>
      <c r="AAB147" s="54"/>
      <c r="AAC147" s="54"/>
      <c r="AAD147" s="54"/>
      <c r="AAE147" s="54"/>
      <c r="AAF147" s="54"/>
      <c r="AAG147" s="54"/>
      <c r="AAH147" s="54"/>
      <c r="AAI147" s="54"/>
      <c r="AAJ147" s="54"/>
      <c r="AAK147" s="54"/>
      <c r="AAL147" s="54"/>
      <c r="AAM147" s="54"/>
      <c r="AAN147" s="54"/>
      <c r="AAO147" s="54"/>
      <c r="AAP147" s="54"/>
      <c r="AAQ147" s="54"/>
      <c r="AAR147" s="54"/>
      <c r="AAS147" s="54"/>
      <c r="AAT147" s="54"/>
      <c r="AAU147" s="54"/>
      <c r="AAV147" s="54"/>
      <c r="AAW147" s="54"/>
      <c r="AAX147" s="54"/>
      <c r="AAY147" s="54"/>
      <c r="AAZ147" s="54"/>
      <c r="ABA147" s="54"/>
      <c r="ABB147" s="54"/>
      <c r="ABC147" s="54"/>
      <c r="ABD147" s="54"/>
      <c r="ABE147" s="54"/>
      <c r="ABF147" s="54"/>
      <c r="ABG147" s="54"/>
      <c r="ABH147" s="54"/>
      <c r="ABI147" s="54"/>
      <c r="ABJ147" s="54"/>
      <c r="ABK147" s="54"/>
      <c r="ABL147" s="54"/>
      <c r="ABM147" s="54"/>
      <c r="ABN147" s="54"/>
      <c r="ABO147" s="54"/>
      <c r="ABP147" s="54"/>
      <c r="ABQ147" s="54"/>
      <c r="ABR147" s="54"/>
      <c r="ABS147" s="54"/>
      <c r="ABT147" s="54"/>
      <c r="ABU147" s="54"/>
      <c r="ABV147" s="54"/>
      <c r="ABW147" s="54"/>
      <c r="ABX147" s="54"/>
      <c r="ABY147" s="54"/>
      <c r="ABZ147" s="54"/>
      <c r="ACA147" s="54"/>
      <c r="ACB147" s="54"/>
      <c r="ACC147" s="54"/>
      <c r="ACD147" s="54"/>
      <c r="ACE147" s="54"/>
      <c r="ACF147" s="54"/>
      <c r="ACG147" s="54"/>
      <c r="ACH147" s="54"/>
      <c r="ACI147" s="54"/>
      <c r="ACJ147" s="54"/>
      <c r="ACK147" s="54"/>
      <c r="ACL147" s="54"/>
      <c r="ACM147" s="54"/>
      <c r="ACN147" s="54"/>
      <c r="ACO147" s="54"/>
      <c r="ACP147" s="54"/>
      <c r="ACQ147" s="54"/>
      <c r="ACR147" s="54"/>
      <c r="ACS147" s="54"/>
      <c r="ACT147" s="54"/>
      <c r="ACU147" s="54"/>
      <c r="ACV147" s="54"/>
      <c r="ACW147" s="54"/>
      <c r="ACX147" s="54"/>
      <c r="ACY147" s="54"/>
      <c r="ACZ147" s="54"/>
      <c r="ADA147" s="54"/>
      <c r="ADB147" s="54"/>
      <c r="ADC147" s="54"/>
      <c r="ADD147" s="54"/>
      <c r="ADE147" s="54"/>
      <c r="ADF147" s="54"/>
      <c r="ADG147" s="54"/>
      <c r="ADH147" s="54"/>
      <c r="ADI147" s="54"/>
      <c r="ADJ147" s="54"/>
      <c r="ADK147" s="54"/>
      <c r="ADL147" s="54"/>
      <c r="ADM147" s="54"/>
      <c r="ADN147" s="54"/>
      <c r="ADO147" s="54"/>
      <c r="ADP147" s="54"/>
      <c r="ADQ147" s="54"/>
      <c r="ADR147" s="54"/>
      <c r="ADS147" s="54"/>
      <c r="ADT147" s="54"/>
      <c r="ADU147" s="54"/>
      <c r="ADV147" s="54"/>
      <c r="ADW147" s="54"/>
      <c r="ADX147" s="54"/>
      <c r="ADY147" s="54"/>
      <c r="ADZ147" s="54"/>
      <c r="AEA147" s="54"/>
      <c r="AEB147" s="54"/>
      <c r="AEC147" s="54"/>
      <c r="AED147" s="54"/>
      <c r="AEE147" s="54"/>
      <c r="AEF147" s="54"/>
      <c r="AEG147" s="54"/>
      <c r="AEH147" s="54"/>
      <c r="AEI147" s="54"/>
      <c r="AEJ147" s="54"/>
      <c r="AEK147" s="54"/>
      <c r="AEL147" s="54"/>
      <c r="AEM147" s="54"/>
      <c r="AEN147" s="54"/>
      <c r="AEO147" s="54"/>
      <c r="AEP147" s="54"/>
      <c r="AEQ147" s="54"/>
      <c r="AER147" s="54"/>
      <c r="AES147" s="54"/>
      <c r="AET147" s="54"/>
      <c r="AEU147" s="54"/>
      <c r="AEV147" s="54"/>
      <c r="AEW147" s="54"/>
      <c r="AEX147" s="54"/>
      <c r="AEY147" s="54"/>
      <c r="AEZ147" s="54"/>
      <c r="AFA147" s="54"/>
      <c r="AFB147" s="54"/>
      <c r="AFC147" s="54"/>
      <c r="AFD147" s="54"/>
      <c r="AFE147" s="54"/>
      <c r="AFF147" s="54"/>
      <c r="AFG147" s="54"/>
      <c r="AFH147" s="54"/>
      <c r="AFI147" s="54"/>
      <c r="AFJ147" s="54"/>
      <c r="AFK147" s="54"/>
      <c r="AFL147" s="54"/>
      <c r="AFM147" s="54"/>
      <c r="AFN147" s="54"/>
      <c r="AFO147" s="54"/>
      <c r="AFP147" s="54"/>
      <c r="AFQ147" s="54"/>
      <c r="AFR147" s="54"/>
      <c r="AFS147" s="54"/>
      <c r="AFT147" s="54"/>
      <c r="AFU147" s="54"/>
      <c r="AFV147" s="54"/>
      <c r="AFW147" s="54"/>
      <c r="AFX147" s="54"/>
      <c r="AFY147" s="54"/>
      <c r="AFZ147" s="54"/>
      <c r="AGA147" s="54"/>
      <c r="AGB147" s="54"/>
      <c r="AGC147" s="54"/>
      <c r="AGD147" s="54"/>
      <c r="AGE147" s="54"/>
      <c r="AGF147" s="54"/>
      <c r="AGG147" s="54"/>
      <c r="AGH147" s="54"/>
      <c r="AGI147" s="54"/>
      <c r="AGJ147" s="54"/>
      <c r="AGK147" s="54"/>
      <c r="AGL147" s="54"/>
      <c r="AGM147" s="54"/>
      <c r="AGN147" s="54"/>
      <c r="AGO147" s="54"/>
      <c r="AGP147" s="54"/>
      <c r="AGQ147" s="54"/>
      <c r="AGR147" s="54"/>
      <c r="AGS147" s="54"/>
      <c r="AGT147" s="54"/>
      <c r="AGU147" s="54"/>
      <c r="AGV147" s="54"/>
      <c r="AGW147" s="54"/>
      <c r="AGX147" s="54"/>
      <c r="AGY147" s="54"/>
      <c r="AGZ147" s="54"/>
      <c r="AHA147" s="54"/>
      <c r="AHB147" s="54"/>
      <c r="AHC147" s="54"/>
      <c r="AHD147" s="54"/>
      <c r="AHE147" s="54"/>
      <c r="AHF147" s="54"/>
      <c r="AHG147" s="54"/>
      <c r="AHH147" s="54"/>
      <c r="AHI147" s="54"/>
      <c r="AHJ147" s="54"/>
      <c r="AHK147" s="54"/>
      <c r="AHL147" s="54"/>
      <c r="AHM147" s="54"/>
      <c r="AHN147" s="54"/>
      <c r="AHO147" s="54"/>
      <c r="AHP147" s="54"/>
      <c r="AHQ147" s="54"/>
      <c r="AHR147" s="54"/>
      <c r="AHS147" s="54"/>
      <c r="AHT147" s="54"/>
      <c r="AHU147" s="54"/>
      <c r="AHV147" s="54"/>
      <c r="AHW147" s="54"/>
      <c r="AHX147" s="54"/>
      <c r="AHY147" s="54"/>
      <c r="AHZ147" s="54"/>
      <c r="AIA147" s="54"/>
      <c r="AIB147" s="54"/>
      <c r="AIC147" s="54"/>
      <c r="AID147" s="54"/>
      <c r="AIE147" s="54"/>
      <c r="AIF147" s="54"/>
      <c r="AIG147" s="54"/>
      <c r="AIH147" s="54"/>
      <c r="AII147" s="54"/>
      <c r="AIJ147" s="54"/>
      <c r="AIK147" s="54"/>
      <c r="AIL147" s="54"/>
      <c r="AIM147" s="54"/>
      <c r="AIN147" s="54"/>
      <c r="AIO147" s="54"/>
      <c r="AIP147" s="54"/>
      <c r="AIQ147" s="54"/>
      <c r="AIR147" s="54"/>
      <c r="AIS147" s="54"/>
      <c r="AIT147" s="54"/>
      <c r="AIU147" s="54"/>
      <c r="AIV147" s="54"/>
      <c r="AIW147" s="54"/>
      <c r="AIX147" s="54"/>
      <c r="AIY147" s="54"/>
      <c r="AIZ147" s="54"/>
      <c r="AJA147" s="54"/>
      <c r="AJB147" s="54"/>
      <c r="AJC147" s="54"/>
      <c r="AJD147" s="54"/>
      <c r="AJE147" s="54"/>
      <c r="AJF147" s="54"/>
      <c r="AJG147" s="54"/>
      <c r="AJH147" s="54"/>
      <c r="AJI147" s="54"/>
      <c r="AJJ147" s="54"/>
      <c r="AJK147" s="54"/>
      <c r="AJL147" s="54"/>
      <c r="AJM147" s="54"/>
      <c r="AJN147" s="54"/>
      <c r="AJO147" s="54"/>
      <c r="AJP147" s="54"/>
      <c r="AJQ147" s="54"/>
      <c r="AJR147" s="54"/>
      <c r="AJS147" s="54"/>
      <c r="AJT147" s="54"/>
      <c r="AJU147" s="54"/>
      <c r="AJV147" s="54"/>
      <c r="AJW147" s="54"/>
      <c r="AJX147" s="54"/>
      <c r="AJY147" s="54"/>
      <c r="AJZ147" s="54"/>
      <c r="AKA147" s="54"/>
      <c r="AKB147" s="54"/>
      <c r="AKC147" s="54"/>
      <c r="AKD147" s="54"/>
      <c r="AKE147" s="54"/>
      <c r="AKF147" s="54"/>
      <c r="AKG147" s="54"/>
      <c r="AKH147" s="54"/>
      <c r="AKI147" s="54"/>
      <c r="AKJ147" s="54"/>
      <c r="AKK147" s="54"/>
      <c r="AKL147" s="54"/>
      <c r="AKM147" s="54"/>
      <c r="AKN147" s="54"/>
      <c r="AKO147" s="54"/>
      <c r="AKP147" s="54"/>
      <c r="AKQ147" s="54"/>
      <c r="AKR147" s="54"/>
      <c r="AKS147" s="54"/>
      <c r="AKT147" s="54"/>
      <c r="AKU147" s="54"/>
      <c r="AKV147" s="54"/>
      <c r="AKW147" s="54"/>
      <c r="AKX147" s="54"/>
      <c r="AKY147" s="54"/>
      <c r="AKZ147" s="54"/>
      <c r="ALA147" s="54"/>
      <c r="ALB147" s="54"/>
      <c r="ALC147" s="54"/>
      <c r="ALD147" s="54"/>
      <c r="ALE147" s="54"/>
      <c r="ALF147" s="54"/>
      <c r="ALG147" s="54"/>
      <c r="ALH147" s="54"/>
      <c r="ALI147" s="54"/>
      <c r="ALJ147" s="54"/>
      <c r="ALK147" s="54"/>
      <c r="ALL147" s="54"/>
      <c r="ALM147" s="54"/>
      <c r="ALN147" s="54"/>
      <c r="ALO147" s="54"/>
      <c r="ALP147" s="54"/>
      <c r="ALQ147" s="54"/>
      <c r="ALR147" s="54"/>
      <c r="ALS147" s="54"/>
      <c r="ALT147" s="54"/>
      <c r="ALU147" s="54"/>
      <c r="ALV147" s="54"/>
      <c r="ALW147" s="54"/>
      <c r="ALX147" s="54"/>
      <c r="ALY147" s="54"/>
      <c r="ALZ147" s="54"/>
      <c r="AMA147" s="54"/>
      <c r="AMB147" s="54"/>
      <c r="AMC147" s="54"/>
      <c r="AMD147" s="54"/>
      <c r="AME147" s="54"/>
      <c r="AMF147" s="54"/>
      <c r="AMG147" s="54"/>
      <c r="AMH147" s="54"/>
      <c r="AMI147" s="54"/>
      <c r="AMJ147" s="54"/>
    </row>
    <row r="148" spans="1:1024" ht="12.75" customHeight="1" x14ac:dyDescent="0.2">
      <c r="A148" s="5" t="s">
        <v>44</v>
      </c>
      <c r="D148" s="6"/>
      <c r="E148" s="6"/>
      <c r="F148" s="7"/>
      <c r="I148" s="8"/>
      <c r="L148" s="8"/>
      <c r="M148" s="8"/>
    </row>
    <row r="149" spans="1:1024" x14ac:dyDescent="0.2">
      <c r="A149" s="9" t="s">
        <v>1</v>
      </c>
      <c r="B149" s="9"/>
      <c r="C149" s="9"/>
    </row>
    <row r="150" spans="1:1024" x14ac:dyDescent="0.2">
      <c r="A150" s="10" t="s">
        <v>45</v>
      </c>
      <c r="B150" s="10"/>
      <c r="C150" s="10"/>
      <c r="G150" s="7"/>
      <c r="H150" s="7"/>
      <c r="I150" s="7"/>
      <c r="J150" s="5"/>
      <c r="K150" s="5"/>
      <c r="L150" s="5"/>
    </row>
    <row r="151" spans="1:1024" x14ac:dyDescent="0.2">
      <c r="A151" s="11" t="s">
        <v>3</v>
      </c>
      <c r="B151" s="11"/>
      <c r="C151" s="11"/>
      <c r="D151" s="11"/>
      <c r="G151" s="12" t="s">
        <v>4</v>
      </c>
      <c r="H151" s="12"/>
      <c r="I151" s="12"/>
      <c r="J151" s="13" t="s">
        <v>5</v>
      </c>
      <c r="K151" s="13"/>
      <c r="L151" s="13"/>
    </row>
    <row r="152" spans="1:1024" ht="39.75" customHeight="1" x14ac:dyDescent="0.2">
      <c r="A152" s="14" t="s">
        <v>6</v>
      </c>
      <c r="B152" s="14" t="s">
        <v>7</v>
      </c>
      <c r="C152" s="15" t="s">
        <v>8</v>
      </c>
      <c r="D152" s="16" t="s">
        <v>9</v>
      </c>
      <c r="E152" s="14" t="s">
        <v>10</v>
      </c>
      <c r="F152" s="17" t="s">
        <v>11</v>
      </c>
      <c r="G152" s="18" t="s">
        <v>12</v>
      </c>
      <c r="H152" s="18" t="s">
        <v>13</v>
      </c>
      <c r="I152" s="19" t="s">
        <v>14</v>
      </c>
      <c r="J152" s="18" t="s">
        <v>15</v>
      </c>
      <c r="K152" s="18" t="s">
        <v>16</v>
      </c>
      <c r="L152" s="18" t="s">
        <v>17</v>
      </c>
      <c r="M152" s="20" t="s">
        <v>18</v>
      </c>
    </row>
    <row r="153" spans="1:1024" ht="29.25" customHeight="1" x14ac:dyDescent="0.2">
      <c r="A153" s="14"/>
      <c r="B153" s="14"/>
      <c r="C153" s="15"/>
      <c r="D153" s="16"/>
      <c r="E153" s="14"/>
      <c r="F153" s="17"/>
      <c r="G153" s="18"/>
      <c r="H153" s="18"/>
      <c r="I153" s="19"/>
      <c r="J153" s="18"/>
      <c r="K153" s="18"/>
      <c r="L153" s="18"/>
      <c r="M153" s="20"/>
    </row>
    <row r="154" spans="1:1024" x14ac:dyDescent="0.2">
      <c r="A154" s="9" t="s">
        <v>19</v>
      </c>
      <c r="B154" s="21" t="s">
        <v>20</v>
      </c>
      <c r="C154" s="22"/>
      <c r="D154" s="23"/>
      <c r="E154" s="24"/>
      <c r="F154" s="25"/>
      <c r="G154" s="26">
        <v>45.19</v>
      </c>
      <c r="H154" s="27">
        <v>3.6889999999999999E-2</v>
      </c>
      <c r="I154" s="28">
        <f>G154*(F154+F155)+H154*(D154+D155)</f>
        <v>6249.16</v>
      </c>
      <c r="J154" s="24"/>
      <c r="K154" s="29"/>
      <c r="L154" s="30">
        <f>J154*F154+K154*D154</f>
        <v>0</v>
      </c>
      <c r="M154" s="28">
        <f>I154+L154+L155</f>
        <v>6249.16</v>
      </c>
    </row>
    <row r="155" spans="1:1024" x14ac:dyDescent="0.2">
      <c r="A155" s="9"/>
      <c r="B155" s="21" t="s">
        <v>21</v>
      </c>
      <c r="C155" s="22">
        <v>1</v>
      </c>
      <c r="D155" s="23">
        <v>140000</v>
      </c>
      <c r="E155" s="24"/>
      <c r="F155" s="25">
        <v>24</v>
      </c>
      <c r="G155" s="26"/>
      <c r="H155" s="27"/>
      <c r="I155" s="28" t="e">
        <f>G155*(F155+#REF!)+H155*(D155+#REF!)</f>
        <v>#REF!</v>
      </c>
      <c r="J155" s="24"/>
      <c r="K155" s="29"/>
      <c r="L155" s="30">
        <f>J155*F155+K155*D155</f>
        <v>0</v>
      </c>
      <c r="M155" s="28" t="e">
        <f>I155+L155+#REF!</f>
        <v>#REF!</v>
      </c>
    </row>
    <row r="156" spans="1:1024" x14ac:dyDescent="0.2">
      <c r="A156" s="9" t="s">
        <v>34</v>
      </c>
      <c r="B156" s="21" t="s">
        <v>20</v>
      </c>
      <c r="C156" s="22"/>
      <c r="D156" s="23"/>
      <c r="E156" s="24"/>
      <c r="F156" s="25"/>
      <c r="G156" s="26">
        <v>252.42</v>
      </c>
      <c r="H156" s="27">
        <v>3.6150000000000002E-2</v>
      </c>
      <c r="I156" s="28">
        <f>G156*(F156+F157)+H156*(D156+D157)</f>
        <v>16252.380000000001</v>
      </c>
      <c r="J156" s="24"/>
      <c r="K156" s="29"/>
      <c r="L156" s="30">
        <f>J156*F156+K156*D156</f>
        <v>0</v>
      </c>
      <c r="M156" s="28">
        <f>I156+L156+L157</f>
        <v>16252.380000000001</v>
      </c>
    </row>
    <row r="157" spans="1:1024" x14ac:dyDescent="0.2">
      <c r="A157" s="9"/>
      <c r="B157" s="21" t="s">
        <v>21</v>
      </c>
      <c r="C157" s="22">
        <v>1</v>
      </c>
      <c r="D157" s="23">
        <v>282000</v>
      </c>
      <c r="E157" s="24"/>
      <c r="F157" s="25">
        <v>24</v>
      </c>
      <c r="G157" s="26"/>
      <c r="H157" s="27"/>
      <c r="I157" s="28" t="e">
        <f>G157*(F157+#REF!)+H157*(D157+#REF!)</f>
        <v>#REF!</v>
      </c>
      <c r="J157" s="24"/>
      <c r="K157" s="29"/>
      <c r="L157" s="30">
        <f>J157*F157+K157*D157</f>
        <v>0</v>
      </c>
      <c r="M157" s="28" t="e">
        <f>I157+L157+#REF!</f>
        <v>#REF!</v>
      </c>
    </row>
    <row r="158" spans="1:1024" x14ac:dyDescent="0.2">
      <c r="A158" s="31" t="s">
        <v>23</v>
      </c>
      <c r="B158" s="31" t="s">
        <v>23</v>
      </c>
      <c r="C158" s="32">
        <f>SUM(C154:C157)</f>
        <v>2</v>
      </c>
      <c r="D158" s="33">
        <f>SUM(D154:D157)</f>
        <v>422000</v>
      </c>
      <c r="E158" s="33">
        <f>SUM(E154:E157)</f>
        <v>0</v>
      </c>
      <c r="F158" s="34">
        <f>SUM(F154:F157)</f>
        <v>48</v>
      </c>
      <c r="G158" s="26"/>
      <c r="H158" s="26"/>
      <c r="I158" s="35">
        <f>I154+I156</f>
        <v>22501.54</v>
      </c>
      <c r="J158" s="26"/>
      <c r="K158" s="26"/>
      <c r="L158" s="36">
        <f>SUM(L154:L157)</f>
        <v>0</v>
      </c>
      <c r="M158" s="36">
        <f>M154+M156</f>
        <v>22501.54</v>
      </c>
    </row>
    <row r="160" spans="1:1024" x14ac:dyDescent="0.2">
      <c r="A160" s="38" t="s">
        <v>27</v>
      </c>
      <c r="B160" s="38"/>
      <c r="C160" s="38"/>
      <c r="D160" s="38"/>
      <c r="G160" s="39"/>
      <c r="H160" s="39"/>
      <c r="I160" s="39"/>
      <c r="J160" s="40"/>
      <c r="K160" s="40"/>
      <c r="L160" s="40"/>
    </row>
    <row r="161" spans="1:1024" x14ac:dyDescent="0.2">
      <c r="A161" s="41" t="s">
        <v>46</v>
      </c>
      <c r="B161" s="41"/>
      <c r="C161" s="41"/>
      <c r="D161" s="42"/>
      <c r="G161" s="12" t="s">
        <v>4</v>
      </c>
      <c r="H161" s="12"/>
      <c r="I161" s="12"/>
      <c r="J161" s="13" t="s">
        <v>5</v>
      </c>
      <c r="K161" s="13"/>
      <c r="L161" s="13"/>
    </row>
    <row r="162" spans="1:1024" ht="36" customHeight="1" x14ac:dyDescent="0.2">
      <c r="A162" s="14" t="s">
        <v>6</v>
      </c>
      <c r="B162" s="14" t="s">
        <v>7</v>
      </c>
      <c r="C162" s="16"/>
      <c r="D162" s="16" t="s">
        <v>9</v>
      </c>
      <c r="E162" s="14" t="s">
        <v>10</v>
      </c>
      <c r="F162" s="17" t="s">
        <v>11</v>
      </c>
      <c r="G162" s="18" t="s">
        <v>12</v>
      </c>
      <c r="H162" s="18" t="s">
        <v>13</v>
      </c>
      <c r="I162" s="19" t="s">
        <v>14</v>
      </c>
      <c r="J162" s="18" t="s">
        <v>15</v>
      </c>
      <c r="K162" s="18" t="s">
        <v>16</v>
      </c>
      <c r="L162" s="43" t="s">
        <v>17</v>
      </c>
      <c r="M162" s="44" t="s">
        <v>18</v>
      </c>
    </row>
    <row r="163" spans="1:1024" ht="36" customHeight="1" x14ac:dyDescent="0.2">
      <c r="A163" s="14"/>
      <c r="B163" s="14"/>
      <c r="C163" s="16"/>
      <c r="D163" s="16"/>
      <c r="E163" s="14"/>
      <c r="F163" s="17"/>
      <c r="G163" s="18"/>
      <c r="H163" s="18"/>
      <c r="I163" s="19"/>
      <c r="J163" s="18"/>
      <c r="K163" s="18"/>
      <c r="L163" s="43"/>
      <c r="M163" s="44" t="e">
        <f>I163+L163+#REF!</f>
        <v>#REF!</v>
      </c>
    </row>
    <row r="164" spans="1:1024" ht="36.75" customHeight="1" x14ac:dyDescent="0.2">
      <c r="A164" s="14" t="s">
        <v>34</v>
      </c>
      <c r="B164" s="14" t="s">
        <v>21</v>
      </c>
      <c r="C164" s="45" t="s">
        <v>29</v>
      </c>
      <c r="D164" s="45">
        <f>D166*66.7%</f>
        <v>149408</v>
      </c>
      <c r="E164" s="45"/>
      <c r="F164" s="46">
        <v>24</v>
      </c>
      <c r="G164" s="27">
        <v>252.42</v>
      </c>
      <c r="H164" s="27">
        <v>3.6150000000000002E-2</v>
      </c>
      <c r="I164" s="28">
        <f>G164*F164+H164*D166</f>
        <v>14155.68</v>
      </c>
      <c r="J164" s="27"/>
      <c r="K164" s="47"/>
      <c r="L164" s="30">
        <f>J164*F164+K164*D164</f>
        <v>0</v>
      </c>
      <c r="M164" s="48">
        <f>I164+L164</f>
        <v>14155.68</v>
      </c>
    </row>
    <row r="165" spans="1:1024" ht="56" x14ac:dyDescent="0.2">
      <c r="A165" s="14"/>
      <c r="B165" s="14"/>
      <c r="C165" s="45" t="s">
        <v>30</v>
      </c>
      <c r="D165" s="45">
        <f>D166*33.3%</f>
        <v>74591.999999999985</v>
      </c>
      <c r="E165" s="45"/>
      <c r="F165" s="46">
        <v>24</v>
      </c>
      <c r="G165" s="27">
        <v>252.42</v>
      </c>
      <c r="H165" s="27">
        <v>3.6150000000000002E-2</v>
      </c>
      <c r="I165" s="28">
        <f>G165*F165*33.3%+H165*D166</f>
        <v>10114.940640000001</v>
      </c>
      <c r="J165" s="27"/>
      <c r="K165" s="47"/>
      <c r="L165" s="30">
        <f>K165*D165</f>
        <v>0</v>
      </c>
      <c r="M165" s="48">
        <f>L165</f>
        <v>0</v>
      </c>
    </row>
    <row r="166" spans="1:1024" x14ac:dyDescent="0.2">
      <c r="A166" s="31" t="s">
        <v>23</v>
      </c>
      <c r="B166" s="31"/>
      <c r="C166" s="6"/>
      <c r="D166" s="49">
        <v>224000</v>
      </c>
      <c r="E166" s="49"/>
      <c r="F166" s="50">
        <v>24</v>
      </c>
      <c r="G166" s="51"/>
      <c r="H166" s="51"/>
      <c r="I166" s="35">
        <f>I164</f>
        <v>14155.68</v>
      </c>
      <c r="J166" s="26"/>
      <c r="K166" s="26"/>
      <c r="L166" s="52">
        <f>SUM(L164:L165)</f>
        <v>0</v>
      </c>
      <c r="M166" s="53">
        <f>M164+M165</f>
        <v>14155.68</v>
      </c>
    </row>
    <row r="169" spans="1:1024" s="64" customFormat="1" x14ac:dyDescent="0.2">
      <c r="A169" s="54"/>
      <c r="B169" s="54"/>
      <c r="C169" s="54"/>
      <c r="D169" s="54"/>
      <c r="E169" s="54"/>
      <c r="F169" s="55"/>
      <c r="G169" s="54"/>
      <c r="H169" s="54"/>
      <c r="I169" s="56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4"/>
      <c r="AK169" s="54"/>
      <c r="AL169" s="54"/>
      <c r="AM169" s="54"/>
      <c r="AN169" s="54"/>
      <c r="AO169" s="54"/>
      <c r="AP169" s="54"/>
      <c r="AQ169" s="54"/>
      <c r="AR169" s="54"/>
      <c r="AS169" s="54"/>
      <c r="AT169" s="54"/>
      <c r="AU169" s="54"/>
      <c r="AV169" s="54"/>
      <c r="AW169" s="54"/>
      <c r="AX169" s="54"/>
      <c r="AY169" s="54"/>
      <c r="AZ169" s="54"/>
      <c r="BA169" s="54"/>
      <c r="BB169" s="54"/>
      <c r="BC169" s="54"/>
      <c r="BD169" s="54"/>
      <c r="BE169" s="54"/>
      <c r="BF169" s="54"/>
      <c r="BG169" s="54"/>
      <c r="BH169" s="54"/>
      <c r="BI169" s="54"/>
      <c r="BJ169" s="54"/>
      <c r="BK169" s="54"/>
      <c r="BL169" s="54"/>
      <c r="BM169" s="54"/>
      <c r="BN169" s="54"/>
      <c r="BO169" s="54"/>
      <c r="BP169" s="54"/>
      <c r="BQ169" s="54"/>
      <c r="BR169" s="54"/>
      <c r="BS169" s="54"/>
      <c r="BT169" s="54"/>
      <c r="BU169" s="54"/>
      <c r="BV169" s="54"/>
      <c r="BW169" s="54"/>
      <c r="BX169" s="54"/>
      <c r="BY169" s="54"/>
      <c r="BZ169" s="54"/>
      <c r="CA169" s="54"/>
      <c r="CB169" s="54"/>
      <c r="CC169" s="54"/>
      <c r="CD169" s="54"/>
      <c r="CE169" s="54"/>
      <c r="CF169" s="54"/>
      <c r="CG169" s="54"/>
      <c r="CH169" s="54"/>
      <c r="CI169" s="54"/>
      <c r="CJ169" s="54"/>
      <c r="CK169" s="54"/>
      <c r="CL169" s="54"/>
      <c r="CM169" s="54"/>
      <c r="CN169" s="54"/>
      <c r="CO169" s="54"/>
      <c r="CP169" s="54"/>
      <c r="CQ169" s="54"/>
      <c r="CR169" s="54"/>
      <c r="CS169" s="54"/>
      <c r="CT169" s="54"/>
      <c r="CU169" s="54"/>
      <c r="CV169" s="54"/>
      <c r="CW169" s="54"/>
      <c r="CX169" s="54"/>
      <c r="CY169" s="54"/>
      <c r="CZ169" s="54"/>
      <c r="DA169" s="54"/>
      <c r="DB169" s="54"/>
      <c r="DC169" s="54"/>
      <c r="DD169" s="54"/>
      <c r="DE169" s="54"/>
      <c r="DF169" s="54"/>
      <c r="DG169" s="54"/>
      <c r="DH169" s="54"/>
      <c r="DI169" s="54"/>
      <c r="DJ169" s="54"/>
      <c r="DK169" s="54"/>
      <c r="DL169" s="54"/>
      <c r="DM169" s="54"/>
      <c r="DN169" s="54"/>
      <c r="DO169" s="54"/>
      <c r="DP169" s="54"/>
      <c r="DQ169" s="54"/>
      <c r="DR169" s="54"/>
      <c r="DS169" s="54"/>
      <c r="DT169" s="54"/>
      <c r="DU169" s="54"/>
      <c r="DV169" s="54"/>
      <c r="DW169" s="54"/>
      <c r="DX169" s="54"/>
      <c r="DY169" s="54"/>
      <c r="DZ169" s="54"/>
      <c r="EA169" s="54"/>
      <c r="EB169" s="54"/>
      <c r="EC169" s="54"/>
      <c r="ED169" s="54"/>
      <c r="EE169" s="54"/>
      <c r="EF169" s="54"/>
      <c r="EG169" s="54"/>
      <c r="EH169" s="54"/>
      <c r="EI169" s="54"/>
      <c r="EJ169" s="54"/>
      <c r="EK169" s="54"/>
      <c r="EL169" s="54"/>
      <c r="EM169" s="54"/>
      <c r="EN169" s="54"/>
      <c r="EO169" s="54"/>
      <c r="EP169" s="54"/>
      <c r="EQ169" s="54"/>
      <c r="ER169" s="54"/>
      <c r="ES169" s="54"/>
      <c r="ET169" s="54"/>
      <c r="EU169" s="54"/>
      <c r="EV169" s="54"/>
      <c r="EW169" s="54"/>
      <c r="EX169" s="54"/>
      <c r="EY169" s="54"/>
      <c r="EZ169" s="54"/>
      <c r="FA169" s="54"/>
      <c r="FB169" s="54"/>
      <c r="FC169" s="54"/>
      <c r="FD169" s="54"/>
      <c r="FE169" s="54"/>
      <c r="FF169" s="54"/>
      <c r="FG169" s="54"/>
      <c r="FH169" s="54"/>
      <c r="FI169" s="54"/>
      <c r="FJ169" s="54"/>
      <c r="FK169" s="54"/>
      <c r="FL169" s="54"/>
      <c r="FM169" s="54"/>
      <c r="FN169" s="54"/>
      <c r="FO169" s="54"/>
      <c r="FP169" s="54"/>
      <c r="FQ169" s="54"/>
      <c r="FR169" s="54"/>
      <c r="FS169" s="54"/>
      <c r="FT169" s="54"/>
      <c r="FU169" s="54"/>
      <c r="FV169" s="54"/>
      <c r="FW169" s="54"/>
      <c r="FX169" s="54"/>
      <c r="FY169" s="54"/>
      <c r="FZ169" s="54"/>
      <c r="GA169" s="54"/>
      <c r="GB169" s="54"/>
      <c r="GC169" s="54"/>
      <c r="GD169" s="54"/>
      <c r="GE169" s="54"/>
      <c r="GF169" s="54"/>
      <c r="GG169" s="54"/>
      <c r="GH169" s="54"/>
      <c r="GI169" s="54"/>
      <c r="GJ169" s="54"/>
      <c r="GK169" s="54"/>
      <c r="GL169" s="54"/>
      <c r="GM169" s="54"/>
      <c r="GN169" s="54"/>
      <c r="GO169" s="54"/>
      <c r="GP169" s="54"/>
      <c r="GQ169" s="54"/>
      <c r="GR169" s="54"/>
      <c r="GS169" s="54"/>
      <c r="GT169" s="54"/>
      <c r="GU169" s="54"/>
      <c r="GV169" s="54"/>
      <c r="GW169" s="54"/>
      <c r="GX169" s="54"/>
      <c r="GY169" s="54"/>
      <c r="GZ169" s="54"/>
      <c r="HA169" s="54"/>
      <c r="HB169" s="54"/>
      <c r="HC169" s="54"/>
      <c r="HD169" s="54"/>
      <c r="HE169" s="54"/>
      <c r="HF169" s="54"/>
      <c r="HG169" s="54"/>
      <c r="HH169" s="54"/>
      <c r="HI169" s="54"/>
      <c r="HJ169" s="54"/>
      <c r="HK169" s="54"/>
      <c r="HL169" s="54"/>
      <c r="HM169" s="54"/>
      <c r="HN169" s="54"/>
      <c r="HO169" s="54"/>
      <c r="HP169" s="54"/>
      <c r="HQ169" s="54"/>
      <c r="HR169" s="54"/>
      <c r="HS169" s="54"/>
      <c r="HT169" s="54"/>
      <c r="HU169" s="54"/>
      <c r="HV169" s="54"/>
      <c r="HW169" s="54"/>
      <c r="HX169" s="54"/>
      <c r="HY169" s="54"/>
      <c r="HZ169" s="54"/>
      <c r="IA169" s="54"/>
      <c r="IB169" s="54"/>
      <c r="IC169" s="54"/>
      <c r="ID169" s="54"/>
      <c r="IE169" s="54"/>
      <c r="IF169" s="54"/>
      <c r="IG169" s="54"/>
      <c r="IH169" s="54"/>
      <c r="II169" s="54"/>
      <c r="IJ169" s="54"/>
      <c r="IK169" s="54"/>
      <c r="IL169" s="54"/>
      <c r="IM169" s="54"/>
      <c r="IN169" s="54"/>
      <c r="IO169" s="54"/>
      <c r="IP169" s="54"/>
      <c r="IQ169" s="54"/>
      <c r="IR169" s="54"/>
      <c r="IS169" s="54"/>
      <c r="IT169" s="54"/>
      <c r="IU169" s="54"/>
      <c r="IV169" s="54"/>
      <c r="IW169" s="54"/>
      <c r="IX169" s="54"/>
      <c r="IY169" s="54"/>
      <c r="IZ169" s="54"/>
      <c r="JA169" s="54"/>
      <c r="JB169" s="54"/>
      <c r="JC169" s="54"/>
      <c r="JD169" s="54"/>
      <c r="JE169" s="54"/>
      <c r="JF169" s="54"/>
      <c r="JG169" s="54"/>
      <c r="JH169" s="54"/>
      <c r="JI169" s="54"/>
      <c r="JJ169" s="54"/>
      <c r="JK169" s="54"/>
      <c r="JL169" s="54"/>
      <c r="JM169" s="54"/>
      <c r="JN169" s="54"/>
      <c r="JO169" s="54"/>
      <c r="JP169" s="54"/>
      <c r="JQ169" s="54"/>
      <c r="JR169" s="54"/>
      <c r="JS169" s="54"/>
      <c r="JT169" s="54"/>
      <c r="JU169" s="54"/>
      <c r="JV169" s="54"/>
      <c r="JW169" s="54"/>
      <c r="JX169" s="54"/>
      <c r="JY169" s="54"/>
      <c r="JZ169" s="54"/>
      <c r="KA169" s="54"/>
      <c r="KB169" s="54"/>
      <c r="KC169" s="54"/>
      <c r="KD169" s="54"/>
      <c r="KE169" s="54"/>
      <c r="KF169" s="54"/>
      <c r="KG169" s="54"/>
      <c r="KH169" s="54"/>
      <c r="KI169" s="54"/>
      <c r="KJ169" s="54"/>
      <c r="KK169" s="54"/>
      <c r="KL169" s="54"/>
      <c r="KM169" s="54"/>
      <c r="KN169" s="54"/>
      <c r="KO169" s="54"/>
      <c r="KP169" s="54"/>
      <c r="KQ169" s="54"/>
      <c r="KR169" s="54"/>
      <c r="KS169" s="54"/>
      <c r="KT169" s="54"/>
      <c r="KU169" s="54"/>
      <c r="KV169" s="54"/>
      <c r="KW169" s="54"/>
      <c r="KX169" s="54"/>
      <c r="KY169" s="54"/>
      <c r="KZ169" s="54"/>
      <c r="LA169" s="54"/>
      <c r="LB169" s="54"/>
      <c r="LC169" s="54"/>
      <c r="LD169" s="54"/>
      <c r="LE169" s="54"/>
      <c r="LF169" s="54"/>
      <c r="LG169" s="54"/>
      <c r="LH169" s="54"/>
      <c r="LI169" s="54"/>
      <c r="LJ169" s="54"/>
      <c r="LK169" s="54"/>
      <c r="LL169" s="54"/>
      <c r="LM169" s="54"/>
      <c r="LN169" s="54"/>
      <c r="LO169" s="54"/>
      <c r="LP169" s="54"/>
      <c r="LQ169" s="54"/>
      <c r="LR169" s="54"/>
      <c r="LS169" s="54"/>
      <c r="LT169" s="54"/>
      <c r="LU169" s="54"/>
      <c r="LV169" s="54"/>
      <c r="LW169" s="54"/>
      <c r="LX169" s="54"/>
      <c r="LY169" s="54"/>
      <c r="LZ169" s="54"/>
      <c r="MA169" s="54"/>
      <c r="MB169" s="54"/>
      <c r="MC169" s="54"/>
      <c r="MD169" s="54"/>
      <c r="ME169" s="54"/>
      <c r="MF169" s="54"/>
      <c r="MG169" s="54"/>
      <c r="MH169" s="54"/>
      <c r="MI169" s="54"/>
      <c r="MJ169" s="54"/>
      <c r="MK169" s="54"/>
      <c r="ML169" s="54"/>
      <c r="MM169" s="54"/>
      <c r="MN169" s="54"/>
      <c r="MO169" s="54"/>
      <c r="MP169" s="54"/>
      <c r="MQ169" s="54"/>
      <c r="MR169" s="54"/>
      <c r="MS169" s="54"/>
      <c r="MT169" s="54"/>
      <c r="MU169" s="54"/>
      <c r="MV169" s="54"/>
      <c r="MW169" s="54"/>
      <c r="MX169" s="54"/>
      <c r="MY169" s="54"/>
      <c r="MZ169" s="54"/>
      <c r="NA169" s="54"/>
      <c r="NB169" s="54"/>
      <c r="NC169" s="54"/>
      <c r="ND169" s="54"/>
      <c r="NE169" s="54"/>
      <c r="NF169" s="54"/>
      <c r="NG169" s="54"/>
      <c r="NH169" s="54"/>
      <c r="NI169" s="54"/>
      <c r="NJ169" s="54"/>
      <c r="NK169" s="54"/>
      <c r="NL169" s="54"/>
      <c r="NM169" s="54"/>
      <c r="NN169" s="54"/>
      <c r="NO169" s="54"/>
      <c r="NP169" s="54"/>
      <c r="NQ169" s="54"/>
      <c r="NR169" s="54"/>
      <c r="NS169" s="54"/>
      <c r="NT169" s="54"/>
      <c r="NU169" s="54"/>
      <c r="NV169" s="54"/>
      <c r="NW169" s="54"/>
      <c r="NX169" s="54"/>
      <c r="NY169" s="54"/>
      <c r="NZ169" s="54"/>
      <c r="OA169" s="54"/>
      <c r="OB169" s="54"/>
      <c r="OC169" s="54"/>
      <c r="OD169" s="54"/>
      <c r="OE169" s="54"/>
      <c r="OF169" s="54"/>
      <c r="OG169" s="54"/>
      <c r="OH169" s="54"/>
      <c r="OI169" s="54"/>
      <c r="OJ169" s="54"/>
      <c r="OK169" s="54"/>
      <c r="OL169" s="54"/>
      <c r="OM169" s="54"/>
      <c r="ON169" s="54"/>
      <c r="OO169" s="54"/>
      <c r="OP169" s="54"/>
      <c r="OQ169" s="54"/>
      <c r="OR169" s="54"/>
      <c r="OS169" s="54"/>
      <c r="OT169" s="54"/>
      <c r="OU169" s="54"/>
      <c r="OV169" s="54"/>
      <c r="OW169" s="54"/>
      <c r="OX169" s="54"/>
      <c r="OY169" s="54"/>
      <c r="OZ169" s="54"/>
      <c r="PA169" s="54"/>
      <c r="PB169" s="54"/>
      <c r="PC169" s="54"/>
      <c r="PD169" s="54"/>
      <c r="PE169" s="54"/>
      <c r="PF169" s="54"/>
      <c r="PG169" s="54"/>
      <c r="PH169" s="54"/>
      <c r="PI169" s="54"/>
      <c r="PJ169" s="54"/>
      <c r="PK169" s="54"/>
      <c r="PL169" s="54"/>
      <c r="PM169" s="54"/>
      <c r="PN169" s="54"/>
      <c r="PO169" s="54"/>
      <c r="PP169" s="54"/>
      <c r="PQ169" s="54"/>
      <c r="PR169" s="54"/>
      <c r="PS169" s="54"/>
      <c r="PT169" s="54"/>
      <c r="PU169" s="54"/>
      <c r="PV169" s="54"/>
      <c r="PW169" s="54"/>
      <c r="PX169" s="54"/>
      <c r="PY169" s="54"/>
      <c r="PZ169" s="54"/>
      <c r="QA169" s="54"/>
      <c r="QB169" s="54"/>
      <c r="QC169" s="54"/>
      <c r="QD169" s="54"/>
      <c r="QE169" s="54"/>
      <c r="QF169" s="54"/>
      <c r="QG169" s="54"/>
      <c r="QH169" s="54"/>
      <c r="QI169" s="54"/>
      <c r="QJ169" s="54"/>
      <c r="QK169" s="54"/>
      <c r="QL169" s="54"/>
      <c r="QM169" s="54"/>
      <c r="QN169" s="54"/>
      <c r="QO169" s="54"/>
      <c r="QP169" s="54"/>
      <c r="QQ169" s="54"/>
      <c r="QR169" s="54"/>
      <c r="QS169" s="54"/>
      <c r="QT169" s="54"/>
      <c r="QU169" s="54"/>
      <c r="QV169" s="54"/>
      <c r="QW169" s="54"/>
      <c r="QX169" s="54"/>
      <c r="QY169" s="54"/>
      <c r="QZ169" s="54"/>
      <c r="RA169" s="54"/>
      <c r="RB169" s="54"/>
      <c r="RC169" s="54"/>
      <c r="RD169" s="54"/>
      <c r="RE169" s="54"/>
      <c r="RF169" s="54"/>
      <c r="RG169" s="54"/>
      <c r="RH169" s="54"/>
      <c r="RI169" s="54"/>
      <c r="RJ169" s="54"/>
      <c r="RK169" s="54"/>
      <c r="RL169" s="54"/>
      <c r="RM169" s="54"/>
      <c r="RN169" s="54"/>
      <c r="RO169" s="54"/>
      <c r="RP169" s="54"/>
      <c r="RQ169" s="54"/>
      <c r="RR169" s="54"/>
      <c r="RS169" s="54"/>
      <c r="RT169" s="54"/>
      <c r="RU169" s="54"/>
      <c r="RV169" s="54"/>
      <c r="RW169" s="54"/>
      <c r="RX169" s="54"/>
      <c r="RY169" s="54"/>
      <c r="RZ169" s="54"/>
      <c r="SA169" s="54"/>
      <c r="SB169" s="54"/>
      <c r="SC169" s="54"/>
      <c r="SD169" s="54"/>
      <c r="SE169" s="54"/>
      <c r="SF169" s="54"/>
      <c r="SG169" s="54"/>
      <c r="SH169" s="54"/>
      <c r="SI169" s="54"/>
      <c r="SJ169" s="54"/>
      <c r="SK169" s="54"/>
      <c r="SL169" s="54"/>
      <c r="SM169" s="54"/>
      <c r="SN169" s="54"/>
      <c r="SO169" s="54"/>
      <c r="SP169" s="54"/>
      <c r="SQ169" s="54"/>
      <c r="SR169" s="54"/>
      <c r="SS169" s="54"/>
      <c r="ST169" s="54"/>
      <c r="SU169" s="54"/>
      <c r="SV169" s="54"/>
      <c r="SW169" s="54"/>
      <c r="SX169" s="54"/>
      <c r="SY169" s="54"/>
      <c r="SZ169" s="54"/>
      <c r="TA169" s="54"/>
      <c r="TB169" s="54"/>
      <c r="TC169" s="54"/>
      <c r="TD169" s="54"/>
      <c r="TE169" s="54"/>
      <c r="TF169" s="54"/>
      <c r="TG169" s="54"/>
      <c r="TH169" s="54"/>
      <c r="TI169" s="54"/>
      <c r="TJ169" s="54"/>
      <c r="TK169" s="54"/>
      <c r="TL169" s="54"/>
      <c r="TM169" s="54"/>
      <c r="TN169" s="54"/>
      <c r="TO169" s="54"/>
      <c r="TP169" s="54"/>
      <c r="TQ169" s="54"/>
      <c r="TR169" s="54"/>
      <c r="TS169" s="54"/>
      <c r="TT169" s="54"/>
      <c r="TU169" s="54"/>
      <c r="TV169" s="54"/>
      <c r="TW169" s="54"/>
      <c r="TX169" s="54"/>
      <c r="TY169" s="54"/>
      <c r="TZ169" s="54"/>
      <c r="UA169" s="54"/>
      <c r="UB169" s="54"/>
      <c r="UC169" s="54"/>
      <c r="UD169" s="54"/>
      <c r="UE169" s="54"/>
      <c r="UF169" s="54"/>
      <c r="UG169" s="54"/>
      <c r="UH169" s="54"/>
      <c r="UI169" s="54"/>
      <c r="UJ169" s="54"/>
      <c r="UK169" s="54"/>
      <c r="UL169" s="54"/>
      <c r="UM169" s="54"/>
      <c r="UN169" s="54"/>
      <c r="UO169" s="54"/>
      <c r="UP169" s="54"/>
      <c r="UQ169" s="54"/>
      <c r="UR169" s="54"/>
      <c r="US169" s="54"/>
      <c r="UT169" s="54"/>
      <c r="UU169" s="54"/>
      <c r="UV169" s="54"/>
      <c r="UW169" s="54"/>
      <c r="UX169" s="54"/>
      <c r="UY169" s="54"/>
      <c r="UZ169" s="54"/>
      <c r="VA169" s="54"/>
      <c r="VB169" s="54"/>
      <c r="VC169" s="54"/>
      <c r="VD169" s="54"/>
      <c r="VE169" s="54"/>
      <c r="VF169" s="54"/>
      <c r="VG169" s="54"/>
      <c r="VH169" s="54"/>
      <c r="VI169" s="54"/>
      <c r="VJ169" s="54"/>
      <c r="VK169" s="54"/>
      <c r="VL169" s="54"/>
      <c r="VM169" s="54"/>
      <c r="VN169" s="54"/>
      <c r="VO169" s="54"/>
      <c r="VP169" s="54"/>
      <c r="VQ169" s="54"/>
      <c r="VR169" s="54"/>
      <c r="VS169" s="54"/>
      <c r="VT169" s="54"/>
      <c r="VU169" s="54"/>
      <c r="VV169" s="54"/>
      <c r="VW169" s="54"/>
      <c r="VX169" s="54"/>
      <c r="VY169" s="54"/>
      <c r="VZ169" s="54"/>
      <c r="WA169" s="54"/>
      <c r="WB169" s="54"/>
      <c r="WC169" s="54"/>
      <c r="WD169" s="54"/>
      <c r="WE169" s="54"/>
      <c r="WF169" s="54"/>
      <c r="WG169" s="54"/>
      <c r="WH169" s="54"/>
      <c r="WI169" s="54"/>
      <c r="WJ169" s="54"/>
      <c r="WK169" s="54"/>
      <c r="WL169" s="54"/>
      <c r="WM169" s="54"/>
      <c r="WN169" s="54"/>
      <c r="WO169" s="54"/>
      <c r="WP169" s="54"/>
      <c r="WQ169" s="54"/>
      <c r="WR169" s="54"/>
      <c r="WS169" s="54"/>
      <c r="WT169" s="54"/>
      <c r="WU169" s="54"/>
      <c r="WV169" s="54"/>
      <c r="WW169" s="54"/>
      <c r="WX169" s="54"/>
      <c r="WY169" s="54"/>
      <c r="WZ169" s="54"/>
      <c r="XA169" s="54"/>
      <c r="XB169" s="54"/>
      <c r="XC169" s="54"/>
      <c r="XD169" s="54"/>
      <c r="XE169" s="54"/>
      <c r="XF169" s="54"/>
      <c r="XG169" s="54"/>
      <c r="XH169" s="54"/>
      <c r="XI169" s="54"/>
      <c r="XJ169" s="54"/>
      <c r="XK169" s="54"/>
      <c r="XL169" s="54"/>
      <c r="XM169" s="54"/>
      <c r="XN169" s="54"/>
      <c r="XO169" s="54"/>
      <c r="XP169" s="54"/>
      <c r="XQ169" s="54"/>
      <c r="XR169" s="54"/>
      <c r="XS169" s="54"/>
      <c r="XT169" s="54"/>
      <c r="XU169" s="54"/>
      <c r="XV169" s="54"/>
      <c r="XW169" s="54"/>
      <c r="XX169" s="54"/>
      <c r="XY169" s="54"/>
      <c r="XZ169" s="54"/>
      <c r="YA169" s="54"/>
      <c r="YB169" s="54"/>
      <c r="YC169" s="54"/>
      <c r="YD169" s="54"/>
      <c r="YE169" s="54"/>
      <c r="YF169" s="54"/>
      <c r="YG169" s="54"/>
      <c r="YH169" s="54"/>
      <c r="YI169" s="54"/>
      <c r="YJ169" s="54"/>
      <c r="YK169" s="54"/>
      <c r="YL169" s="54"/>
      <c r="YM169" s="54"/>
      <c r="YN169" s="54"/>
      <c r="YO169" s="54"/>
      <c r="YP169" s="54"/>
      <c r="YQ169" s="54"/>
      <c r="YR169" s="54"/>
      <c r="YS169" s="54"/>
      <c r="YT169" s="54"/>
      <c r="YU169" s="54"/>
      <c r="YV169" s="54"/>
      <c r="YW169" s="54"/>
      <c r="YX169" s="54"/>
      <c r="YY169" s="54"/>
      <c r="YZ169" s="54"/>
      <c r="ZA169" s="54"/>
      <c r="ZB169" s="54"/>
      <c r="ZC169" s="54"/>
      <c r="ZD169" s="54"/>
      <c r="ZE169" s="54"/>
      <c r="ZF169" s="54"/>
      <c r="ZG169" s="54"/>
      <c r="ZH169" s="54"/>
      <c r="ZI169" s="54"/>
      <c r="ZJ169" s="54"/>
      <c r="ZK169" s="54"/>
      <c r="ZL169" s="54"/>
      <c r="ZM169" s="54"/>
      <c r="ZN169" s="54"/>
      <c r="ZO169" s="54"/>
      <c r="ZP169" s="54"/>
      <c r="ZQ169" s="54"/>
      <c r="ZR169" s="54"/>
      <c r="ZS169" s="54"/>
      <c r="ZT169" s="54"/>
      <c r="ZU169" s="54"/>
      <c r="ZV169" s="54"/>
      <c r="ZW169" s="54"/>
      <c r="ZX169" s="54"/>
      <c r="ZY169" s="54"/>
      <c r="ZZ169" s="54"/>
      <c r="AAA169" s="54"/>
      <c r="AAB169" s="54"/>
      <c r="AAC169" s="54"/>
      <c r="AAD169" s="54"/>
      <c r="AAE169" s="54"/>
      <c r="AAF169" s="54"/>
      <c r="AAG169" s="54"/>
      <c r="AAH169" s="54"/>
      <c r="AAI169" s="54"/>
      <c r="AAJ169" s="54"/>
      <c r="AAK169" s="54"/>
      <c r="AAL169" s="54"/>
      <c r="AAM169" s="54"/>
      <c r="AAN169" s="54"/>
      <c r="AAO169" s="54"/>
      <c r="AAP169" s="54"/>
      <c r="AAQ169" s="54"/>
      <c r="AAR169" s="54"/>
      <c r="AAS169" s="54"/>
      <c r="AAT169" s="54"/>
      <c r="AAU169" s="54"/>
      <c r="AAV169" s="54"/>
      <c r="AAW169" s="54"/>
      <c r="AAX169" s="54"/>
      <c r="AAY169" s="54"/>
      <c r="AAZ169" s="54"/>
      <c r="ABA169" s="54"/>
      <c r="ABB169" s="54"/>
      <c r="ABC169" s="54"/>
      <c r="ABD169" s="54"/>
      <c r="ABE169" s="54"/>
      <c r="ABF169" s="54"/>
      <c r="ABG169" s="54"/>
      <c r="ABH169" s="54"/>
      <c r="ABI169" s="54"/>
      <c r="ABJ169" s="54"/>
      <c r="ABK169" s="54"/>
      <c r="ABL169" s="54"/>
      <c r="ABM169" s="54"/>
      <c r="ABN169" s="54"/>
      <c r="ABO169" s="54"/>
      <c r="ABP169" s="54"/>
      <c r="ABQ169" s="54"/>
      <c r="ABR169" s="54"/>
      <c r="ABS169" s="54"/>
      <c r="ABT169" s="54"/>
      <c r="ABU169" s="54"/>
      <c r="ABV169" s="54"/>
      <c r="ABW169" s="54"/>
      <c r="ABX169" s="54"/>
      <c r="ABY169" s="54"/>
      <c r="ABZ169" s="54"/>
      <c r="ACA169" s="54"/>
      <c r="ACB169" s="54"/>
      <c r="ACC169" s="54"/>
      <c r="ACD169" s="54"/>
      <c r="ACE169" s="54"/>
      <c r="ACF169" s="54"/>
      <c r="ACG169" s="54"/>
      <c r="ACH169" s="54"/>
      <c r="ACI169" s="54"/>
      <c r="ACJ169" s="54"/>
      <c r="ACK169" s="54"/>
      <c r="ACL169" s="54"/>
      <c r="ACM169" s="54"/>
      <c r="ACN169" s="54"/>
      <c r="ACO169" s="54"/>
      <c r="ACP169" s="54"/>
      <c r="ACQ169" s="54"/>
      <c r="ACR169" s="54"/>
      <c r="ACS169" s="54"/>
      <c r="ACT169" s="54"/>
      <c r="ACU169" s="54"/>
      <c r="ACV169" s="54"/>
      <c r="ACW169" s="54"/>
      <c r="ACX169" s="54"/>
      <c r="ACY169" s="54"/>
      <c r="ACZ169" s="54"/>
      <c r="ADA169" s="54"/>
      <c r="ADB169" s="54"/>
      <c r="ADC169" s="54"/>
      <c r="ADD169" s="54"/>
      <c r="ADE169" s="54"/>
      <c r="ADF169" s="54"/>
      <c r="ADG169" s="54"/>
      <c r="ADH169" s="54"/>
      <c r="ADI169" s="54"/>
      <c r="ADJ169" s="54"/>
      <c r="ADK169" s="54"/>
      <c r="ADL169" s="54"/>
      <c r="ADM169" s="54"/>
      <c r="ADN169" s="54"/>
      <c r="ADO169" s="54"/>
      <c r="ADP169" s="54"/>
      <c r="ADQ169" s="54"/>
      <c r="ADR169" s="54"/>
      <c r="ADS169" s="54"/>
      <c r="ADT169" s="54"/>
      <c r="ADU169" s="54"/>
      <c r="ADV169" s="54"/>
      <c r="ADW169" s="54"/>
      <c r="ADX169" s="54"/>
      <c r="ADY169" s="54"/>
      <c r="ADZ169" s="54"/>
      <c r="AEA169" s="54"/>
      <c r="AEB169" s="54"/>
      <c r="AEC169" s="54"/>
      <c r="AED169" s="54"/>
      <c r="AEE169" s="54"/>
      <c r="AEF169" s="54"/>
      <c r="AEG169" s="54"/>
      <c r="AEH169" s="54"/>
      <c r="AEI169" s="54"/>
      <c r="AEJ169" s="54"/>
      <c r="AEK169" s="54"/>
      <c r="AEL169" s="54"/>
      <c r="AEM169" s="54"/>
      <c r="AEN169" s="54"/>
      <c r="AEO169" s="54"/>
      <c r="AEP169" s="54"/>
      <c r="AEQ169" s="54"/>
      <c r="AER169" s="54"/>
      <c r="AES169" s="54"/>
      <c r="AET169" s="54"/>
      <c r="AEU169" s="54"/>
      <c r="AEV169" s="54"/>
      <c r="AEW169" s="54"/>
      <c r="AEX169" s="54"/>
      <c r="AEY169" s="54"/>
      <c r="AEZ169" s="54"/>
      <c r="AFA169" s="54"/>
      <c r="AFB169" s="54"/>
      <c r="AFC169" s="54"/>
      <c r="AFD169" s="54"/>
      <c r="AFE169" s="54"/>
      <c r="AFF169" s="54"/>
      <c r="AFG169" s="54"/>
      <c r="AFH169" s="54"/>
      <c r="AFI169" s="54"/>
      <c r="AFJ169" s="54"/>
      <c r="AFK169" s="54"/>
      <c r="AFL169" s="54"/>
      <c r="AFM169" s="54"/>
      <c r="AFN169" s="54"/>
      <c r="AFO169" s="54"/>
      <c r="AFP169" s="54"/>
      <c r="AFQ169" s="54"/>
      <c r="AFR169" s="54"/>
      <c r="AFS169" s="54"/>
      <c r="AFT169" s="54"/>
      <c r="AFU169" s="54"/>
      <c r="AFV169" s="54"/>
      <c r="AFW169" s="54"/>
      <c r="AFX169" s="54"/>
      <c r="AFY169" s="54"/>
      <c r="AFZ169" s="54"/>
      <c r="AGA169" s="54"/>
      <c r="AGB169" s="54"/>
      <c r="AGC169" s="54"/>
      <c r="AGD169" s="54"/>
      <c r="AGE169" s="54"/>
      <c r="AGF169" s="54"/>
      <c r="AGG169" s="54"/>
      <c r="AGH169" s="54"/>
      <c r="AGI169" s="54"/>
      <c r="AGJ169" s="54"/>
      <c r="AGK169" s="54"/>
      <c r="AGL169" s="54"/>
      <c r="AGM169" s="54"/>
      <c r="AGN169" s="54"/>
      <c r="AGO169" s="54"/>
      <c r="AGP169" s="54"/>
      <c r="AGQ169" s="54"/>
      <c r="AGR169" s="54"/>
      <c r="AGS169" s="54"/>
      <c r="AGT169" s="54"/>
      <c r="AGU169" s="54"/>
      <c r="AGV169" s="54"/>
      <c r="AGW169" s="54"/>
      <c r="AGX169" s="54"/>
      <c r="AGY169" s="54"/>
      <c r="AGZ169" s="54"/>
      <c r="AHA169" s="54"/>
      <c r="AHB169" s="54"/>
      <c r="AHC169" s="54"/>
      <c r="AHD169" s="54"/>
      <c r="AHE169" s="54"/>
      <c r="AHF169" s="54"/>
      <c r="AHG169" s="54"/>
      <c r="AHH169" s="54"/>
      <c r="AHI169" s="54"/>
      <c r="AHJ169" s="54"/>
      <c r="AHK169" s="54"/>
      <c r="AHL169" s="54"/>
      <c r="AHM169" s="54"/>
      <c r="AHN169" s="54"/>
      <c r="AHO169" s="54"/>
      <c r="AHP169" s="54"/>
      <c r="AHQ169" s="54"/>
      <c r="AHR169" s="54"/>
      <c r="AHS169" s="54"/>
      <c r="AHT169" s="54"/>
      <c r="AHU169" s="54"/>
      <c r="AHV169" s="54"/>
      <c r="AHW169" s="54"/>
      <c r="AHX169" s="54"/>
      <c r="AHY169" s="54"/>
      <c r="AHZ169" s="54"/>
      <c r="AIA169" s="54"/>
      <c r="AIB169" s="54"/>
      <c r="AIC169" s="54"/>
      <c r="AID169" s="54"/>
      <c r="AIE169" s="54"/>
      <c r="AIF169" s="54"/>
      <c r="AIG169" s="54"/>
      <c r="AIH169" s="54"/>
      <c r="AII169" s="54"/>
      <c r="AIJ169" s="54"/>
      <c r="AIK169" s="54"/>
      <c r="AIL169" s="54"/>
      <c r="AIM169" s="54"/>
      <c r="AIN169" s="54"/>
      <c r="AIO169" s="54"/>
      <c r="AIP169" s="54"/>
      <c r="AIQ169" s="54"/>
      <c r="AIR169" s="54"/>
      <c r="AIS169" s="54"/>
      <c r="AIT169" s="54"/>
      <c r="AIU169" s="54"/>
      <c r="AIV169" s="54"/>
      <c r="AIW169" s="54"/>
      <c r="AIX169" s="54"/>
      <c r="AIY169" s="54"/>
      <c r="AIZ169" s="54"/>
      <c r="AJA169" s="54"/>
      <c r="AJB169" s="54"/>
      <c r="AJC169" s="54"/>
      <c r="AJD169" s="54"/>
      <c r="AJE169" s="54"/>
      <c r="AJF169" s="54"/>
      <c r="AJG169" s="54"/>
      <c r="AJH169" s="54"/>
      <c r="AJI169" s="54"/>
      <c r="AJJ169" s="54"/>
      <c r="AJK169" s="54"/>
      <c r="AJL169" s="54"/>
      <c r="AJM169" s="54"/>
      <c r="AJN169" s="54"/>
      <c r="AJO169" s="54"/>
      <c r="AJP169" s="54"/>
      <c r="AJQ169" s="54"/>
      <c r="AJR169" s="54"/>
      <c r="AJS169" s="54"/>
      <c r="AJT169" s="54"/>
      <c r="AJU169" s="54"/>
      <c r="AJV169" s="54"/>
      <c r="AJW169" s="54"/>
      <c r="AJX169" s="54"/>
      <c r="AJY169" s="54"/>
      <c r="AJZ169" s="54"/>
      <c r="AKA169" s="54"/>
      <c r="AKB169" s="54"/>
      <c r="AKC169" s="54"/>
      <c r="AKD169" s="54"/>
      <c r="AKE169" s="54"/>
      <c r="AKF169" s="54"/>
      <c r="AKG169" s="54"/>
      <c r="AKH169" s="54"/>
      <c r="AKI169" s="54"/>
      <c r="AKJ169" s="54"/>
      <c r="AKK169" s="54"/>
      <c r="AKL169" s="54"/>
      <c r="AKM169" s="54"/>
      <c r="AKN169" s="54"/>
      <c r="AKO169" s="54"/>
      <c r="AKP169" s="54"/>
      <c r="AKQ169" s="54"/>
      <c r="AKR169" s="54"/>
      <c r="AKS169" s="54"/>
      <c r="AKT169" s="54"/>
      <c r="AKU169" s="54"/>
      <c r="AKV169" s="54"/>
      <c r="AKW169" s="54"/>
      <c r="AKX169" s="54"/>
      <c r="AKY169" s="54"/>
      <c r="AKZ169" s="54"/>
      <c r="ALA169" s="54"/>
      <c r="ALB169" s="54"/>
      <c r="ALC169" s="54"/>
      <c r="ALD169" s="54"/>
      <c r="ALE169" s="54"/>
      <c r="ALF169" s="54"/>
      <c r="ALG169" s="54"/>
      <c r="ALH169" s="54"/>
      <c r="ALI169" s="54"/>
      <c r="ALJ169" s="54"/>
      <c r="ALK169" s="54"/>
      <c r="ALL169" s="54"/>
      <c r="ALM169" s="54"/>
      <c r="ALN169" s="54"/>
      <c r="ALO169" s="54"/>
      <c r="ALP169" s="54"/>
      <c r="ALQ169" s="54"/>
      <c r="ALR169" s="54"/>
      <c r="ALS169" s="54"/>
      <c r="ALT169" s="54"/>
      <c r="ALU169" s="54"/>
      <c r="ALV169" s="54"/>
      <c r="ALW169" s="54"/>
      <c r="ALX169" s="54"/>
      <c r="ALY169" s="54"/>
      <c r="ALZ169" s="54"/>
      <c r="AMA169" s="54"/>
      <c r="AMB169" s="54"/>
      <c r="AMC169" s="54"/>
      <c r="AMD169" s="54"/>
      <c r="AME169" s="54"/>
      <c r="AMF169" s="54"/>
      <c r="AMG169" s="54"/>
      <c r="AMH169" s="54"/>
      <c r="AMI169" s="54"/>
      <c r="AMJ169" s="54"/>
    </row>
    <row r="170" spans="1:1024" x14ac:dyDescent="0.2">
      <c r="A170" s="5" t="s">
        <v>47</v>
      </c>
    </row>
    <row r="171" spans="1:1024" x14ac:dyDescent="0.2">
      <c r="A171" s="9" t="s">
        <v>1</v>
      </c>
      <c r="B171" s="9"/>
      <c r="C171" s="9"/>
    </row>
    <row r="172" spans="1:1024" x14ac:dyDescent="0.2">
      <c r="A172" s="10" t="s">
        <v>48</v>
      </c>
      <c r="B172" s="10"/>
      <c r="C172" s="10"/>
      <c r="G172" s="7"/>
      <c r="H172" s="7"/>
      <c r="I172" s="7"/>
      <c r="J172" s="5"/>
      <c r="K172" s="5"/>
      <c r="L172" s="5"/>
    </row>
    <row r="173" spans="1:1024" x14ac:dyDescent="0.2">
      <c r="A173" s="37" t="s">
        <v>24</v>
      </c>
      <c r="B173" s="37"/>
      <c r="C173" s="37"/>
      <c r="D173" s="37"/>
      <c r="G173" s="12" t="s">
        <v>4</v>
      </c>
      <c r="H173" s="12"/>
      <c r="I173" s="12"/>
      <c r="J173" s="13" t="s">
        <v>5</v>
      </c>
      <c r="K173" s="13"/>
      <c r="L173" s="13"/>
    </row>
    <row r="174" spans="1:1024" ht="39.75" customHeight="1" x14ac:dyDescent="0.2">
      <c r="A174" s="14" t="s">
        <v>6</v>
      </c>
      <c r="B174" s="14" t="s">
        <v>7</v>
      </c>
      <c r="C174" s="15" t="s">
        <v>8</v>
      </c>
      <c r="D174" s="16" t="s">
        <v>9</v>
      </c>
      <c r="E174" s="14" t="s">
        <v>10</v>
      </c>
      <c r="F174" s="17" t="s">
        <v>11</v>
      </c>
      <c r="G174" s="18" t="s">
        <v>12</v>
      </c>
      <c r="H174" s="18" t="s">
        <v>13</v>
      </c>
      <c r="I174" s="19" t="s">
        <v>14</v>
      </c>
      <c r="J174" s="18" t="s">
        <v>15</v>
      </c>
      <c r="K174" s="18" t="s">
        <v>16</v>
      </c>
      <c r="L174" s="18" t="s">
        <v>17</v>
      </c>
      <c r="M174" s="20" t="s">
        <v>18</v>
      </c>
    </row>
    <row r="175" spans="1:1024" ht="29.25" customHeight="1" x14ac:dyDescent="0.2">
      <c r="A175" s="14"/>
      <c r="B175" s="14"/>
      <c r="C175" s="15"/>
      <c r="D175" s="16"/>
      <c r="E175" s="14"/>
      <c r="F175" s="17"/>
      <c r="G175" s="18"/>
      <c r="H175" s="18"/>
      <c r="I175" s="19"/>
      <c r="J175" s="18"/>
      <c r="K175" s="18"/>
      <c r="L175" s="18"/>
      <c r="M175" s="20"/>
    </row>
    <row r="176" spans="1:1024" x14ac:dyDescent="0.2">
      <c r="A176" s="9" t="s">
        <v>22</v>
      </c>
      <c r="B176" s="21" t="s">
        <v>20</v>
      </c>
      <c r="C176" s="22"/>
      <c r="D176" s="23"/>
      <c r="E176" s="24"/>
      <c r="F176" s="25"/>
      <c r="G176" s="26">
        <v>6.43E-3</v>
      </c>
      <c r="H176" s="27">
        <v>2.562E-2</v>
      </c>
      <c r="I176" s="28">
        <f>G176*(E176+E177)+H176*(D176+D177)</f>
        <v>116616.3192</v>
      </c>
      <c r="J176" s="24"/>
      <c r="K176" s="29"/>
      <c r="L176" s="30">
        <f>J176*F176+K176*D176</f>
        <v>0</v>
      </c>
      <c r="M176" s="28">
        <f>I176+L176+L177</f>
        <v>116616.3192</v>
      </c>
    </row>
    <row r="177" spans="1:1024" x14ac:dyDescent="0.2">
      <c r="A177" s="9"/>
      <c r="B177" s="21" t="s">
        <v>21</v>
      </c>
      <c r="C177" s="22">
        <v>1</v>
      </c>
      <c r="D177" s="23">
        <v>1900320</v>
      </c>
      <c r="E177" s="24">
        <v>10564560</v>
      </c>
      <c r="F177" s="25">
        <v>24</v>
      </c>
      <c r="G177" s="26"/>
      <c r="H177" s="27"/>
      <c r="I177" s="28" t="e">
        <f>G177*(F177+#REF!)+H177*(D177+#REF!)</f>
        <v>#REF!</v>
      </c>
      <c r="J177" s="24"/>
      <c r="K177" s="29"/>
      <c r="L177" s="30">
        <f>J177*F177+K177*D177</f>
        <v>0</v>
      </c>
      <c r="M177" s="28" t="e">
        <f>I177+L177+#REF!</f>
        <v>#REF!</v>
      </c>
    </row>
    <row r="178" spans="1:1024" x14ac:dyDescent="0.2">
      <c r="A178" s="9" t="s">
        <v>38</v>
      </c>
      <c r="B178" s="21" t="s">
        <v>20</v>
      </c>
      <c r="C178" s="22"/>
      <c r="D178" s="23"/>
      <c r="E178" s="24"/>
      <c r="F178" s="25"/>
      <c r="G178" s="26">
        <v>6.2300000000000003E-3</v>
      </c>
      <c r="H178" s="27">
        <v>2.5569999999999999E-2</v>
      </c>
      <c r="I178" s="28">
        <f>G178*(E178+E179)+H178*(D178+D179)</f>
        <v>174891.35440000001</v>
      </c>
      <c r="J178" s="24"/>
      <c r="K178" s="29"/>
      <c r="L178" s="30">
        <f>J178*F178+K178*D178</f>
        <v>0</v>
      </c>
      <c r="M178" s="28">
        <f>I178+L178+L179</f>
        <v>174891.35440000001</v>
      </c>
    </row>
    <row r="179" spans="1:1024" x14ac:dyDescent="0.2">
      <c r="A179" s="9"/>
      <c r="B179" s="21" t="s">
        <v>21</v>
      </c>
      <c r="C179" s="22">
        <v>1</v>
      </c>
      <c r="D179" s="23">
        <v>3749200</v>
      </c>
      <c r="E179" s="24">
        <v>12684480</v>
      </c>
      <c r="F179" s="25">
        <v>24</v>
      </c>
      <c r="G179" s="26"/>
      <c r="H179" s="27"/>
      <c r="I179" s="28" t="e">
        <f>G179*(F179+#REF!)+H179*(D179+#REF!)</f>
        <v>#REF!</v>
      </c>
      <c r="J179" s="24"/>
      <c r="K179" s="29"/>
      <c r="L179" s="30">
        <f>J179*F179+K179*D179</f>
        <v>0</v>
      </c>
      <c r="M179" s="28" t="e">
        <f>I179+L179+#REF!</f>
        <v>#REF!</v>
      </c>
    </row>
    <row r="180" spans="1:1024" x14ac:dyDescent="0.2">
      <c r="A180" s="31" t="s">
        <v>23</v>
      </c>
      <c r="B180" s="31" t="s">
        <v>23</v>
      </c>
      <c r="C180" s="32">
        <f>SUM(C176:C179)</f>
        <v>2</v>
      </c>
      <c r="D180" s="33">
        <f>SUM(D176:D179)</f>
        <v>5649520</v>
      </c>
      <c r="E180" s="33">
        <f>SUM(E176:E179)</f>
        <v>23249040</v>
      </c>
      <c r="F180" s="34">
        <f>SUM(F176:F179)</f>
        <v>48</v>
      </c>
      <c r="G180" s="26"/>
      <c r="H180" s="26"/>
      <c r="I180" s="35">
        <f>I176+I178</f>
        <v>291507.67359999998</v>
      </c>
      <c r="J180" s="26"/>
      <c r="K180" s="26"/>
      <c r="L180" s="36">
        <f>SUM(L176:L179)</f>
        <v>0</v>
      </c>
      <c r="M180" s="36">
        <f>M176+M178</f>
        <v>291507.67359999998</v>
      </c>
    </row>
    <row r="181" spans="1:1024" s="64" customFormat="1" x14ac:dyDescent="0.2">
      <c r="A181" s="2"/>
      <c r="B181" s="2"/>
      <c r="C181" s="2"/>
      <c r="D181" s="2"/>
      <c r="E181" s="2"/>
      <c r="F181" s="3"/>
      <c r="G181" s="2"/>
      <c r="H181" s="2"/>
      <c r="I181" s="4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  <c r="EK181" s="2"/>
      <c r="EL181" s="2"/>
      <c r="EM181" s="2"/>
      <c r="EN181" s="2"/>
      <c r="EO181" s="2"/>
      <c r="EP181" s="2"/>
      <c r="EQ181" s="2"/>
      <c r="ER181" s="2"/>
      <c r="ES181" s="2"/>
      <c r="ET181" s="2"/>
      <c r="EU181" s="2"/>
      <c r="EV181" s="2"/>
      <c r="EW181" s="2"/>
      <c r="EX181" s="2"/>
      <c r="EY181" s="2"/>
      <c r="EZ181" s="2"/>
      <c r="FA181" s="2"/>
      <c r="FB181" s="2"/>
      <c r="FC181" s="2"/>
      <c r="FD181" s="2"/>
      <c r="FE181" s="2"/>
      <c r="FF181" s="2"/>
      <c r="FG181" s="2"/>
      <c r="FH181" s="2"/>
      <c r="FI181" s="2"/>
      <c r="FJ181" s="2"/>
      <c r="FK181" s="2"/>
      <c r="FL181" s="2"/>
      <c r="FM181" s="2"/>
      <c r="FN181" s="2"/>
      <c r="FO181" s="2"/>
      <c r="FP181" s="2"/>
      <c r="FQ181" s="2"/>
      <c r="FR181" s="2"/>
      <c r="FS181" s="2"/>
      <c r="FT181" s="2"/>
      <c r="FU181" s="2"/>
      <c r="FV181" s="2"/>
      <c r="FW181" s="2"/>
      <c r="FX181" s="2"/>
      <c r="FY181" s="2"/>
      <c r="FZ181" s="2"/>
      <c r="GA181" s="2"/>
      <c r="GB181" s="2"/>
      <c r="GC181" s="2"/>
      <c r="GD181" s="2"/>
      <c r="GE181" s="2"/>
      <c r="GF181" s="2"/>
      <c r="GG181" s="2"/>
      <c r="GH181" s="2"/>
      <c r="GI181" s="2"/>
      <c r="GJ181" s="2"/>
      <c r="GK181" s="2"/>
      <c r="GL181" s="2"/>
      <c r="GM181" s="2"/>
      <c r="GN181" s="2"/>
      <c r="GO181" s="2"/>
      <c r="GP181" s="2"/>
      <c r="GQ181" s="2"/>
      <c r="GR181" s="2"/>
      <c r="GS181" s="2"/>
      <c r="GT181" s="2"/>
      <c r="GU181" s="2"/>
      <c r="GV181" s="2"/>
      <c r="GW181" s="2"/>
      <c r="GX181" s="2"/>
      <c r="GY181" s="2"/>
      <c r="GZ181" s="2"/>
      <c r="HA181" s="2"/>
      <c r="HB181" s="2"/>
      <c r="HC181" s="2"/>
      <c r="HD181" s="2"/>
      <c r="HE181" s="2"/>
      <c r="HF181" s="2"/>
      <c r="HG181" s="2"/>
      <c r="HH181" s="2"/>
      <c r="HI181" s="2"/>
      <c r="HJ181" s="2"/>
      <c r="HK181" s="2"/>
      <c r="HL181" s="2"/>
      <c r="HM181" s="2"/>
      <c r="HN181" s="2"/>
      <c r="HO181" s="2"/>
      <c r="HP181" s="2"/>
      <c r="HQ181" s="2"/>
      <c r="HR181" s="2"/>
      <c r="HS181" s="2"/>
      <c r="HT181" s="2"/>
      <c r="HU181" s="2"/>
      <c r="HV181" s="2"/>
      <c r="HW181" s="2"/>
      <c r="HX181" s="2"/>
      <c r="HY181" s="2"/>
      <c r="HZ181" s="2"/>
      <c r="IA181" s="2"/>
      <c r="IB181" s="2"/>
      <c r="IC181" s="2"/>
      <c r="ID181" s="2"/>
      <c r="IE181" s="2"/>
      <c r="IF181" s="2"/>
      <c r="IG181" s="2"/>
      <c r="IH181" s="2"/>
      <c r="II181" s="2"/>
      <c r="IJ181" s="2"/>
      <c r="IK181" s="2"/>
      <c r="IL181" s="2"/>
      <c r="IM181" s="2"/>
      <c r="IN181" s="2"/>
      <c r="IO181" s="2"/>
      <c r="IP181" s="2"/>
      <c r="IQ181" s="2"/>
      <c r="IR181" s="2"/>
      <c r="IS181" s="2"/>
      <c r="IT181" s="2"/>
      <c r="IU181" s="2"/>
      <c r="IV181" s="2"/>
      <c r="IW181" s="2"/>
      <c r="IX181" s="2"/>
      <c r="IY181" s="2"/>
      <c r="IZ181" s="2"/>
      <c r="JA181" s="2"/>
      <c r="JB181" s="2"/>
      <c r="JC181" s="2"/>
      <c r="JD181" s="2"/>
      <c r="JE181" s="2"/>
      <c r="JF181" s="2"/>
      <c r="JG181" s="2"/>
      <c r="JH181" s="2"/>
      <c r="JI181" s="2"/>
      <c r="JJ181" s="2"/>
      <c r="JK181" s="2"/>
      <c r="JL181" s="2"/>
      <c r="JM181" s="2"/>
      <c r="JN181" s="2"/>
      <c r="JO181" s="2"/>
      <c r="JP181" s="2"/>
      <c r="JQ181" s="2"/>
      <c r="JR181" s="2"/>
      <c r="JS181" s="2"/>
      <c r="JT181" s="2"/>
      <c r="JU181" s="2"/>
      <c r="JV181" s="2"/>
      <c r="JW181" s="2"/>
      <c r="JX181" s="2"/>
      <c r="JY181" s="2"/>
      <c r="JZ181" s="2"/>
      <c r="KA181" s="2"/>
      <c r="KB181" s="2"/>
      <c r="KC181" s="2"/>
      <c r="KD181" s="2"/>
      <c r="KE181" s="2"/>
      <c r="KF181" s="2"/>
      <c r="KG181" s="2"/>
      <c r="KH181" s="2"/>
      <c r="KI181" s="2"/>
      <c r="KJ181" s="2"/>
      <c r="KK181" s="2"/>
      <c r="KL181" s="2"/>
      <c r="KM181" s="2"/>
      <c r="KN181" s="2"/>
      <c r="KO181" s="2"/>
      <c r="KP181" s="2"/>
      <c r="KQ181" s="2"/>
      <c r="KR181" s="2"/>
      <c r="KS181" s="2"/>
      <c r="KT181" s="2"/>
      <c r="KU181" s="2"/>
      <c r="KV181" s="2"/>
      <c r="KW181" s="2"/>
      <c r="KX181" s="2"/>
      <c r="KY181" s="2"/>
      <c r="KZ181" s="2"/>
      <c r="LA181" s="2"/>
      <c r="LB181" s="2"/>
      <c r="LC181" s="2"/>
      <c r="LD181" s="2"/>
      <c r="LE181" s="2"/>
      <c r="LF181" s="2"/>
      <c r="LG181" s="2"/>
      <c r="LH181" s="2"/>
      <c r="LI181" s="2"/>
      <c r="LJ181" s="2"/>
      <c r="LK181" s="2"/>
      <c r="LL181" s="2"/>
      <c r="LM181" s="2"/>
      <c r="LN181" s="2"/>
      <c r="LO181" s="2"/>
      <c r="LP181" s="2"/>
      <c r="LQ181" s="2"/>
      <c r="LR181" s="2"/>
      <c r="LS181" s="2"/>
      <c r="LT181" s="2"/>
      <c r="LU181" s="2"/>
      <c r="LV181" s="2"/>
      <c r="LW181" s="2"/>
      <c r="LX181" s="2"/>
      <c r="LY181" s="2"/>
      <c r="LZ181" s="2"/>
      <c r="MA181" s="2"/>
      <c r="MB181" s="2"/>
      <c r="MC181" s="2"/>
      <c r="MD181" s="2"/>
      <c r="ME181" s="2"/>
      <c r="MF181" s="2"/>
      <c r="MG181" s="2"/>
      <c r="MH181" s="2"/>
      <c r="MI181" s="2"/>
      <c r="MJ181" s="2"/>
      <c r="MK181" s="2"/>
      <c r="ML181" s="2"/>
      <c r="MM181" s="2"/>
      <c r="MN181" s="2"/>
      <c r="MO181" s="2"/>
      <c r="MP181" s="2"/>
      <c r="MQ181" s="2"/>
      <c r="MR181" s="2"/>
      <c r="MS181" s="2"/>
      <c r="MT181" s="2"/>
      <c r="MU181" s="2"/>
      <c r="MV181" s="2"/>
      <c r="MW181" s="2"/>
      <c r="MX181" s="2"/>
      <c r="MY181" s="2"/>
      <c r="MZ181" s="2"/>
      <c r="NA181" s="2"/>
      <c r="NB181" s="2"/>
      <c r="NC181" s="2"/>
      <c r="ND181" s="2"/>
      <c r="NE181" s="2"/>
      <c r="NF181" s="2"/>
      <c r="NG181" s="2"/>
      <c r="NH181" s="2"/>
      <c r="NI181" s="2"/>
      <c r="NJ181" s="2"/>
      <c r="NK181" s="2"/>
      <c r="NL181" s="2"/>
      <c r="NM181" s="2"/>
      <c r="NN181" s="2"/>
      <c r="NO181" s="2"/>
      <c r="NP181" s="2"/>
      <c r="NQ181" s="2"/>
      <c r="NR181" s="2"/>
      <c r="NS181" s="2"/>
      <c r="NT181" s="2"/>
      <c r="NU181" s="2"/>
      <c r="NV181" s="2"/>
      <c r="NW181" s="2"/>
      <c r="NX181" s="2"/>
      <c r="NY181" s="2"/>
      <c r="NZ181" s="2"/>
      <c r="OA181" s="2"/>
      <c r="OB181" s="2"/>
      <c r="OC181" s="2"/>
      <c r="OD181" s="2"/>
      <c r="OE181" s="2"/>
      <c r="OF181" s="2"/>
      <c r="OG181" s="2"/>
      <c r="OH181" s="2"/>
      <c r="OI181" s="2"/>
      <c r="OJ181" s="2"/>
      <c r="OK181" s="2"/>
      <c r="OL181" s="2"/>
      <c r="OM181" s="2"/>
      <c r="ON181" s="2"/>
      <c r="OO181" s="2"/>
      <c r="OP181" s="2"/>
      <c r="OQ181" s="2"/>
      <c r="OR181" s="2"/>
      <c r="OS181" s="2"/>
      <c r="OT181" s="2"/>
      <c r="OU181" s="2"/>
      <c r="OV181" s="2"/>
      <c r="OW181" s="2"/>
      <c r="OX181" s="2"/>
      <c r="OY181" s="2"/>
      <c r="OZ181" s="2"/>
      <c r="PA181" s="2"/>
      <c r="PB181" s="2"/>
      <c r="PC181" s="2"/>
      <c r="PD181" s="2"/>
      <c r="PE181" s="2"/>
      <c r="PF181" s="2"/>
      <c r="PG181" s="2"/>
      <c r="PH181" s="2"/>
      <c r="PI181" s="2"/>
      <c r="PJ181" s="2"/>
      <c r="PK181" s="2"/>
      <c r="PL181" s="2"/>
      <c r="PM181" s="2"/>
      <c r="PN181" s="2"/>
      <c r="PO181" s="2"/>
      <c r="PP181" s="2"/>
      <c r="PQ181" s="2"/>
      <c r="PR181" s="2"/>
      <c r="PS181" s="2"/>
      <c r="PT181" s="2"/>
      <c r="PU181" s="2"/>
      <c r="PV181" s="2"/>
      <c r="PW181" s="2"/>
      <c r="PX181" s="2"/>
      <c r="PY181" s="2"/>
      <c r="PZ181" s="2"/>
      <c r="QA181" s="2"/>
      <c r="QB181" s="2"/>
      <c r="QC181" s="2"/>
      <c r="QD181" s="2"/>
      <c r="QE181" s="2"/>
      <c r="QF181" s="2"/>
      <c r="QG181" s="2"/>
      <c r="QH181" s="2"/>
      <c r="QI181" s="2"/>
      <c r="QJ181" s="2"/>
      <c r="QK181" s="2"/>
      <c r="QL181" s="2"/>
      <c r="QM181" s="2"/>
      <c r="QN181" s="2"/>
      <c r="QO181" s="2"/>
      <c r="QP181" s="2"/>
      <c r="QQ181" s="2"/>
      <c r="QR181" s="2"/>
      <c r="QS181" s="2"/>
      <c r="QT181" s="2"/>
      <c r="QU181" s="2"/>
      <c r="QV181" s="2"/>
      <c r="QW181" s="2"/>
      <c r="QX181" s="2"/>
      <c r="QY181" s="2"/>
      <c r="QZ181" s="2"/>
      <c r="RA181" s="2"/>
      <c r="RB181" s="2"/>
      <c r="RC181" s="2"/>
      <c r="RD181" s="2"/>
      <c r="RE181" s="2"/>
      <c r="RF181" s="2"/>
      <c r="RG181" s="2"/>
      <c r="RH181" s="2"/>
      <c r="RI181" s="2"/>
      <c r="RJ181" s="2"/>
      <c r="RK181" s="2"/>
      <c r="RL181" s="2"/>
      <c r="RM181" s="2"/>
      <c r="RN181" s="2"/>
      <c r="RO181" s="2"/>
      <c r="RP181" s="2"/>
      <c r="RQ181" s="2"/>
      <c r="RR181" s="2"/>
      <c r="RS181" s="2"/>
      <c r="RT181" s="2"/>
      <c r="RU181" s="2"/>
      <c r="RV181" s="2"/>
      <c r="RW181" s="2"/>
      <c r="RX181" s="2"/>
      <c r="RY181" s="2"/>
      <c r="RZ181" s="2"/>
      <c r="SA181" s="2"/>
      <c r="SB181" s="2"/>
      <c r="SC181" s="2"/>
      <c r="SD181" s="2"/>
      <c r="SE181" s="2"/>
      <c r="SF181" s="2"/>
      <c r="SG181" s="2"/>
      <c r="SH181" s="2"/>
      <c r="SI181" s="2"/>
      <c r="SJ181" s="2"/>
      <c r="SK181" s="2"/>
      <c r="SL181" s="2"/>
      <c r="SM181" s="2"/>
      <c r="SN181" s="2"/>
      <c r="SO181" s="2"/>
      <c r="SP181" s="2"/>
      <c r="SQ181" s="2"/>
      <c r="SR181" s="2"/>
      <c r="SS181" s="2"/>
      <c r="ST181" s="2"/>
      <c r="SU181" s="2"/>
      <c r="SV181" s="2"/>
      <c r="SW181" s="2"/>
      <c r="SX181" s="2"/>
      <c r="SY181" s="2"/>
      <c r="SZ181" s="2"/>
      <c r="TA181" s="2"/>
      <c r="TB181" s="2"/>
      <c r="TC181" s="2"/>
      <c r="TD181" s="2"/>
      <c r="TE181" s="2"/>
      <c r="TF181" s="2"/>
      <c r="TG181" s="2"/>
      <c r="TH181" s="2"/>
      <c r="TI181" s="2"/>
      <c r="TJ181" s="2"/>
      <c r="TK181" s="2"/>
      <c r="TL181" s="2"/>
      <c r="TM181" s="2"/>
      <c r="TN181" s="2"/>
      <c r="TO181" s="2"/>
      <c r="TP181" s="2"/>
      <c r="TQ181" s="2"/>
      <c r="TR181" s="2"/>
      <c r="TS181" s="2"/>
      <c r="TT181" s="2"/>
      <c r="TU181" s="2"/>
      <c r="TV181" s="2"/>
      <c r="TW181" s="2"/>
      <c r="TX181" s="2"/>
      <c r="TY181" s="2"/>
      <c r="TZ181" s="2"/>
      <c r="UA181" s="2"/>
      <c r="UB181" s="2"/>
      <c r="UC181" s="2"/>
      <c r="UD181" s="2"/>
      <c r="UE181" s="2"/>
      <c r="UF181" s="2"/>
      <c r="UG181" s="2"/>
      <c r="UH181" s="2"/>
      <c r="UI181" s="2"/>
      <c r="UJ181" s="2"/>
      <c r="UK181" s="2"/>
      <c r="UL181" s="2"/>
      <c r="UM181" s="2"/>
      <c r="UN181" s="2"/>
      <c r="UO181" s="2"/>
      <c r="UP181" s="2"/>
      <c r="UQ181" s="2"/>
      <c r="UR181" s="2"/>
      <c r="US181" s="2"/>
      <c r="UT181" s="2"/>
      <c r="UU181" s="2"/>
      <c r="UV181" s="2"/>
      <c r="UW181" s="2"/>
      <c r="UX181" s="2"/>
      <c r="UY181" s="2"/>
      <c r="UZ181" s="2"/>
      <c r="VA181" s="2"/>
      <c r="VB181" s="2"/>
      <c r="VC181" s="2"/>
      <c r="VD181" s="2"/>
      <c r="VE181" s="2"/>
      <c r="VF181" s="2"/>
      <c r="VG181" s="2"/>
      <c r="VH181" s="2"/>
      <c r="VI181" s="2"/>
      <c r="VJ181" s="2"/>
      <c r="VK181" s="2"/>
      <c r="VL181" s="2"/>
      <c r="VM181" s="2"/>
      <c r="VN181" s="2"/>
      <c r="VO181" s="2"/>
      <c r="VP181" s="2"/>
      <c r="VQ181" s="2"/>
      <c r="VR181" s="2"/>
      <c r="VS181" s="2"/>
      <c r="VT181" s="2"/>
      <c r="VU181" s="2"/>
      <c r="VV181" s="2"/>
      <c r="VW181" s="2"/>
      <c r="VX181" s="2"/>
      <c r="VY181" s="2"/>
      <c r="VZ181" s="2"/>
      <c r="WA181" s="2"/>
      <c r="WB181" s="2"/>
      <c r="WC181" s="2"/>
      <c r="WD181" s="2"/>
      <c r="WE181" s="2"/>
      <c r="WF181" s="2"/>
      <c r="WG181" s="2"/>
      <c r="WH181" s="2"/>
      <c r="WI181" s="2"/>
      <c r="WJ181" s="2"/>
      <c r="WK181" s="2"/>
      <c r="WL181" s="2"/>
      <c r="WM181" s="2"/>
      <c r="WN181" s="2"/>
      <c r="WO181" s="2"/>
      <c r="WP181" s="2"/>
      <c r="WQ181" s="2"/>
      <c r="WR181" s="2"/>
      <c r="WS181" s="2"/>
      <c r="WT181" s="2"/>
      <c r="WU181" s="2"/>
      <c r="WV181" s="2"/>
      <c r="WW181" s="2"/>
      <c r="WX181" s="2"/>
      <c r="WY181" s="2"/>
      <c r="WZ181" s="2"/>
      <c r="XA181" s="2"/>
      <c r="XB181" s="2"/>
      <c r="XC181" s="2"/>
      <c r="XD181" s="2"/>
      <c r="XE181" s="2"/>
      <c r="XF181" s="2"/>
      <c r="XG181" s="2"/>
      <c r="XH181" s="2"/>
      <c r="XI181" s="2"/>
      <c r="XJ181" s="2"/>
      <c r="XK181" s="2"/>
      <c r="XL181" s="2"/>
      <c r="XM181" s="2"/>
      <c r="XN181" s="2"/>
      <c r="XO181" s="2"/>
      <c r="XP181" s="2"/>
      <c r="XQ181" s="2"/>
      <c r="XR181" s="2"/>
      <c r="XS181" s="2"/>
      <c r="XT181" s="2"/>
      <c r="XU181" s="2"/>
      <c r="XV181" s="2"/>
      <c r="XW181" s="2"/>
      <c r="XX181" s="2"/>
      <c r="XY181" s="2"/>
      <c r="XZ181" s="2"/>
      <c r="YA181" s="2"/>
      <c r="YB181" s="2"/>
      <c r="YC181" s="2"/>
      <c r="YD181" s="2"/>
      <c r="YE181" s="2"/>
      <c r="YF181" s="2"/>
      <c r="YG181" s="2"/>
      <c r="YH181" s="2"/>
      <c r="YI181" s="2"/>
      <c r="YJ181" s="2"/>
      <c r="YK181" s="2"/>
      <c r="YL181" s="2"/>
      <c r="YM181" s="2"/>
      <c r="YN181" s="2"/>
      <c r="YO181" s="2"/>
      <c r="YP181" s="2"/>
      <c r="YQ181" s="2"/>
      <c r="YR181" s="2"/>
      <c r="YS181" s="2"/>
      <c r="YT181" s="2"/>
      <c r="YU181" s="2"/>
      <c r="YV181" s="2"/>
      <c r="YW181" s="2"/>
      <c r="YX181" s="2"/>
      <c r="YY181" s="2"/>
      <c r="YZ181" s="2"/>
      <c r="ZA181" s="2"/>
      <c r="ZB181" s="2"/>
      <c r="ZC181" s="2"/>
      <c r="ZD181" s="2"/>
      <c r="ZE181" s="2"/>
      <c r="ZF181" s="2"/>
      <c r="ZG181" s="2"/>
      <c r="ZH181" s="2"/>
      <c r="ZI181" s="2"/>
      <c r="ZJ181" s="2"/>
      <c r="ZK181" s="2"/>
      <c r="ZL181" s="2"/>
      <c r="ZM181" s="2"/>
      <c r="ZN181" s="2"/>
      <c r="ZO181" s="2"/>
      <c r="ZP181" s="2"/>
      <c r="ZQ181" s="2"/>
      <c r="ZR181" s="2"/>
      <c r="ZS181" s="2"/>
      <c r="ZT181" s="2"/>
      <c r="ZU181" s="2"/>
      <c r="ZV181" s="2"/>
      <c r="ZW181" s="2"/>
      <c r="ZX181" s="2"/>
      <c r="ZY181" s="2"/>
      <c r="ZZ181" s="2"/>
      <c r="AAA181" s="2"/>
      <c r="AAB181" s="2"/>
      <c r="AAC181" s="2"/>
      <c r="AAD181" s="2"/>
      <c r="AAE181" s="2"/>
      <c r="AAF181" s="2"/>
      <c r="AAG181" s="2"/>
      <c r="AAH181" s="2"/>
      <c r="AAI181" s="2"/>
      <c r="AAJ181" s="2"/>
      <c r="AAK181" s="2"/>
      <c r="AAL181" s="2"/>
      <c r="AAM181" s="2"/>
      <c r="AAN181" s="2"/>
      <c r="AAO181" s="2"/>
      <c r="AAP181" s="2"/>
      <c r="AAQ181" s="2"/>
      <c r="AAR181" s="2"/>
      <c r="AAS181" s="2"/>
      <c r="AAT181" s="2"/>
      <c r="AAU181" s="2"/>
      <c r="AAV181" s="2"/>
      <c r="AAW181" s="2"/>
      <c r="AAX181" s="2"/>
      <c r="AAY181" s="2"/>
      <c r="AAZ181" s="2"/>
      <c r="ABA181" s="2"/>
      <c r="ABB181" s="2"/>
      <c r="ABC181" s="2"/>
      <c r="ABD181" s="2"/>
      <c r="ABE181" s="2"/>
      <c r="ABF181" s="2"/>
      <c r="ABG181" s="2"/>
      <c r="ABH181" s="2"/>
      <c r="ABI181" s="2"/>
      <c r="ABJ181" s="2"/>
      <c r="ABK181" s="2"/>
      <c r="ABL181" s="2"/>
      <c r="ABM181" s="2"/>
      <c r="ABN181" s="2"/>
      <c r="ABO181" s="2"/>
      <c r="ABP181" s="2"/>
      <c r="ABQ181" s="2"/>
      <c r="ABR181" s="2"/>
      <c r="ABS181" s="2"/>
      <c r="ABT181" s="2"/>
      <c r="ABU181" s="2"/>
      <c r="ABV181" s="2"/>
      <c r="ABW181" s="2"/>
      <c r="ABX181" s="2"/>
      <c r="ABY181" s="2"/>
      <c r="ABZ181" s="2"/>
      <c r="ACA181" s="2"/>
      <c r="ACB181" s="2"/>
      <c r="ACC181" s="2"/>
      <c r="ACD181" s="2"/>
      <c r="ACE181" s="2"/>
      <c r="ACF181" s="2"/>
      <c r="ACG181" s="2"/>
      <c r="ACH181" s="2"/>
      <c r="ACI181" s="2"/>
      <c r="ACJ181" s="2"/>
      <c r="ACK181" s="2"/>
      <c r="ACL181" s="2"/>
      <c r="ACM181" s="2"/>
      <c r="ACN181" s="2"/>
      <c r="ACO181" s="2"/>
      <c r="ACP181" s="2"/>
      <c r="ACQ181" s="2"/>
      <c r="ACR181" s="2"/>
      <c r="ACS181" s="2"/>
      <c r="ACT181" s="2"/>
      <c r="ACU181" s="2"/>
      <c r="ACV181" s="2"/>
      <c r="ACW181" s="2"/>
      <c r="ACX181" s="2"/>
      <c r="ACY181" s="2"/>
      <c r="ACZ181" s="2"/>
      <c r="ADA181" s="2"/>
      <c r="ADB181" s="2"/>
      <c r="ADC181" s="2"/>
      <c r="ADD181" s="2"/>
      <c r="ADE181" s="2"/>
      <c r="ADF181" s="2"/>
      <c r="ADG181" s="2"/>
      <c r="ADH181" s="2"/>
      <c r="ADI181" s="2"/>
      <c r="ADJ181" s="2"/>
      <c r="ADK181" s="2"/>
      <c r="ADL181" s="2"/>
      <c r="ADM181" s="2"/>
      <c r="ADN181" s="2"/>
      <c r="ADO181" s="2"/>
      <c r="ADP181" s="2"/>
      <c r="ADQ181" s="2"/>
      <c r="ADR181" s="2"/>
      <c r="ADS181" s="2"/>
      <c r="ADT181" s="2"/>
      <c r="ADU181" s="2"/>
      <c r="ADV181" s="2"/>
      <c r="ADW181" s="2"/>
      <c r="ADX181" s="2"/>
      <c r="ADY181" s="2"/>
      <c r="ADZ181" s="2"/>
      <c r="AEA181" s="2"/>
      <c r="AEB181" s="2"/>
      <c r="AEC181" s="2"/>
      <c r="AED181" s="2"/>
      <c r="AEE181" s="2"/>
      <c r="AEF181" s="2"/>
      <c r="AEG181" s="2"/>
      <c r="AEH181" s="2"/>
      <c r="AEI181" s="2"/>
      <c r="AEJ181" s="2"/>
      <c r="AEK181" s="2"/>
      <c r="AEL181" s="2"/>
      <c r="AEM181" s="2"/>
      <c r="AEN181" s="2"/>
      <c r="AEO181" s="2"/>
      <c r="AEP181" s="2"/>
      <c r="AEQ181" s="2"/>
      <c r="AER181" s="2"/>
      <c r="AES181" s="2"/>
      <c r="AET181" s="2"/>
      <c r="AEU181" s="2"/>
      <c r="AEV181" s="2"/>
      <c r="AEW181" s="2"/>
      <c r="AEX181" s="2"/>
      <c r="AEY181" s="2"/>
      <c r="AEZ181" s="2"/>
      <c r="AFA181" s="2"/>
      <c r="AFB181" s="2"/>
      <c r="AFC181" s="2"/>
      <c r="AFD181" s="2"/>
      <c r="AFE181" s="2"/>
      <c r="AFF181" s="2"/>
      <c r="AFG181" s="2"/>
      <c r="AFH181" s="2"/>
      <c r="AFI181" s="2"/>
      <c r="AFJ181" s="2"/>
      <c r="AFK181" s="2"/>
      <c r="AFL181" s="2"/>
      <c r="AFM181" s="2"/>
      <c r="AFN181" s="2"/>
      <c r="AFO181" s="2"/>
      <c r="AFP181" s="2"/>
      <c r="AFQ181" s="2"/>
      <c r="AFR181" s="2"/>
      <c r="AFS181" s="2"/>
      <c r="AFT181" s="2"/>
      <c r="AFU181" s="2"/>
      <c r="AFV181" s="2"/>
      <c r="AFW181" s="2"/>
      <c r="AFX181" s="2"/>
      <c r="AFY181" s="2"/>
      <c r="AFZ181" s="2"/>
      <c r="AGA181" s="2"/>
      <c r="AGB181" s="2"/>
      <c r="AGC181" s="2"/>
      <c r="AGD181" s="2"/>
      <c r="AGE181" s="2"/>
      <c r="AGF181" s="2"/>
      <c r="AGG181" s="2"/>
      <c r="AGH181" s="2"/>
      <c r="AGI181" s="2"/>
      <c r="AGJ181" s="2"/>
      <c r="AGK181" s="2"/>
      <c r="AGL181" s="2"/>
      <c r="AGM181" s="2"/>
      <c r="AGN181" s="2"/>
      <c r="AGO181" s="2"/>
      <c r="AGP181" s="2"/>
      <c r="AGQ181" s="2"/>
      <c r="AGR181" s="2"/>
      <c r="AGS181" s="2"/>
      <c r="AGT181" s="2"/>
      <c r="AGU181" s="2"/>
      <c r="AGV181" s="2"/>
      <c r="AGW181" s="2"/>
      <c r="AGX181" s="2"/>
      <c r="AGY181" s="2"/>
      <c r="AGZ181" s="2"/>
      <c r="AHA181" s="2"/>
      <c r="AHB181" s="2"/>
      <c r="AHC181" s="2"/>
      <c r="AHD181" s="2"/>
      <c r="AHE181" s="2"/>
      <c r="AHF181" s="2"/>
      <c r="AHG181" s="2"/>
      <c r="AHH181" s="2"/>
      <c r="AHI181" s="2"/>
      <c r="AHJ181" s="2"/>
      <c r="AHK181" s="2"/>
      <c r="AHL181" s="2"/>
      <c r="AHM181" s="2"/>
      <c r="AHN181" s="2"/>
      <c r="AHO181" s="2"/>
      <c r="AHP181" s="2"/>
      <c r="AHQ181" s="2"/>
      <c r="AHR181" s="2"/>
      <c r="AHS181" s="2"/>
      <c r="AHT181" s="2"/>
      <c r="AHU181" s="2"/>
      <c r="AHV181" s="2"/>
      <c r="AHW181" s="2"/>
      <c r="AHX181" s="2"/>
      <c r="AHY181" s="2"/>
      <c r="AHZ181" s="2"/>
      <c r="AIA181" s="2"/>
      <c r="AIB181" s="2"/>
      <c r="AIC181" s="2"/>
      <c r="AID181" s="2"/>
      <c r="AIE181" s="2"/>
      <c r="AIF181" s="2"/>
      <c r="AIG181" s="2"/>
      <c r="AIH181" s="2"/>
      <c r="AII181" s="2"/>
      <c r="AIJ181" s="2"/>
      <c r="AIK181" s="2"/>
      <c r="AIL181" s="2"/>
      <c r="AIM181" s="2"/>
      <c r="AIN181" s="2"/>
      <c r="AIO181" s="2"/>
      <c r="AIP181" s="2"/>
      <c r="AIQ181" s="2"/>
      <c r="AIR181" s="2"/>
      <c r="AIS181" s="2"/>
      <c r="AIT181" s="2"/>
      <c r="AIU181" s="2"/>
      <c r="AIV181" s="2"/>
      <c r="AIW181" s="2"/>
      <c r="AIX181" s="2"/>
      <c r="AIY181" s="2"/>
      <c r="AIZ181" s="2"/>
      <c r="AJA181" s="2"/>
      <c r="AJB181" s="2"/>
      <c r="AJC181" s="2"/>
      <c r="AJD181" s="2"/>
      <c r="AJE181" s="2"/>
      <c r="AJF181" s="2"/>
      <c r="AJG181" s="2"/>
      <c r="AJH181" s="2"/>
      <c r="AJI181" s="2"/>
      <c r="AJJ181" s="2"/>
      <c r="AJK181" s="2"/>
      <c r="AJL181" s="2"/>
      <c r="AJM181" s="2"/>
      <c r="AJN181" s="2"/>
      <c r="AJO181" s="2"/>
      <c r="AJP181" s="2"/>
      <c r="AJQ181" s="2"/>
      <c r="AJR181" s="2"/>
      <c r="AJS181" s="2"/>
      <c r="AJT181" s="2"/>
      <c r="AJU181" s="2"/>
      <c r="AJV181" s="2"/>
      <c r="AJW181" s="2"/>
      <c r="AJX181" s="2"/>
      <c r="AJY181" s="2"/>
      <c r="AJZ181" s="2"/>
      <c r="AKA181" s="2"/>
      <c r="AKB181" s="2"/>
      <c r="AKC181" s="2"/>
      <c r="AKD181" s="2"/>
      <c r="AKE181" s="2"/>
      <c r="AKF181" s="2"/>
      <c r="AKG181" s="2"/>
      <c r="AKH181" s="2"/>
      <c r="AKI181" s="2"/>
      <c r="AKJ181" s="2"/>
      <c r="AKK181" s="2"/>
      <c r="AKL181" s="2"/>
      <c r="AKM181" s="2"/>
      <c r="AKN181" s="2"/>
      <c r="AKO181" s="2"/>
      <c r="AKP181" s="2"/>
      <c r="AKQ181" s="2"/>
      <c r="AKR181" s="2"/>
      <c r="AKS181" s="2"/>
      <c r="AKT181" s="2"/>
      <c r="AKU181" s="2"/>
      <c r="AKV181" s="2"/>
      <c r="AKW181" s="2"/>
      <c r="AKX181" s="2"/>
      <c r="AKY181" s="2"/>
      <c r="AKZ181" s="2"/>
      <c r="ALA181" s="2"/>
      <c r="ALB181" s="2"/>
      <c r="ALC181" s="2"/>
      <c r="ALD181" s="2"/>
      <c r="ALE181" s="2"/>
      <c r="ALF181" s="2"/>
      <c r="ALG181" s="2"/>
      <c r="ALH181" s="2"/>
      <c r="ALI181" s="2"/>
      <c r="ALJ181" s="2"/>
      <c r="ALK181" s="2"/>
      <c r="ALL181" s="2"/>
      <c r="ALM181" s="2"/>
      <c r="ALN181" s="2"/>
      <c r="ALO181" s="2"/>
      <c r="ALP181" s="2"/>
      <c r="ALQ181" s="2"/>
      <c r="ALR181" s="2"/>
      <c r="ALS181" s="2"/>
      <c r="ALT181" s="2"/>
      <c r="ALU181" s="2"/>
      <c r="ALV181" s="2"/>
      <c r="ALW181" s="2"/>
      <c r="ALX181" s="2"/>
      <c r="ALY181" s="2"/>
      <c r="ALZ181" s="2"/>
      <c r="AMA181" s="2"/>
      <c r="AMB181" s="2"/>
      <c r="AMC181" s="2"/>
      <c r="AMD181" s="2"/>
      <c r="AME181" s="2"/>
      <c r="AMF181" s="2"/>
      <c r="AMG181" s="2"/>
      <c r="AMH181" s="2"/>
      <c r="AMI181" s="2"/>
      <c r="AMJ181" s="2"/>
    </row>
    <row r="182" spans="1:1024" s="64" customFormat="1" x14ac:dyDescent="0.2">
      <c r="A182" s="2"/>
      <c r="B182" s="2"/>
      <c r="C182" s="2"/>
      <c r="D182" s="2"/>
      <c r="E182" s="2"/>
      <c r="F182" s="3"/>
      <c r="G182" s="2"/>
      <c r="H182" s="2"/>
      <c r="I182" s="4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  <c r="EK182" s="2"/>
      <c r="EL182" s="2"/>
      <c r="EM182" s="2"/>
      <c r="EN182" s="2"/>
      <c r="EO182" s="2"/>
      <c r="EP182" s="2"/>
      <c r="EQ182" s="2"/>
      <c r="ER182" s="2"/>
      <c r="ES182" s="2"/>
      <c r="ET182" s="2"/>
      <c r="EU182" s="2"/>
      <c r="EV182" s="2"/>
      <c r="EW182" s="2"/>
      <c r="EX182" s="2"/>
      <c r="EY182" s="2"/>
      <c r="EZ182" s="2"/>
      <c r="FA182" s="2"/>
      <c r="FB182" s="2"/>
      <c r="FC182" s="2"/>
      <c r="FD182" s="2"/>
      <c r="FE182" s="2"/>
      <c r="FF182" s="2"/>
      <c r="FG182" s="2"/>
      <c r="FH182" s="2"/>
      <c r="FI182" s="2"/>
      <c r="FJ182" s="2"/>
      <c r="FK182" s="2"/>
      <c r="FL182" s="2"/>
      <c r="FM182" s="2"/>
      <c r="FN182" s="2"/>
      <c r="FO182" s="2"/>
      <c r="FP182" s="2"/>
      <c r="FQ182" s="2"/>
      <c r="FR182" s="2"/>
      <c r="FS182" s="2"/>
      <c r="FT182" s="2"/>
      <c r="FU182" s="2"/>
      <c r="FV182" s="2"/>
      <c r="FW182" s="2"/>
      <c r="FX182" s="2"/>
      <c r="FY182" s="2"/>
      <c r="FZ182" s="2"/>
      <c r="GA182" s="2"/>
      <c r="GB182" s="2"/>
      <c r="GC182" s="2"/>
      <c r="GD182" s="2"/>
      <c r="GE182" s="2"/>
      <c r="GF182" s="2"/>
      <c r="GG182" s="2"/>
      <c r="GH182" s="2"/>
      <c r="GI182" s="2"/>
      <c r="GJ182" s="2"/>
      <c r="GK182" s="2"/>
      <c r="GL182" s="2"/>
      <c r="GM182" s="2"/>
      <c r="GN182" s="2"/>
      <c r="GO182" s="2"/>
      <c r="GP182" s="2"/>
      <c r="GQ182" s="2"/>
      <c r="GR182" s="2"/>
      <c r="GS182" s="2"/>
      <c r="GT182" s="2"/>
      <c r="GU182" s="2"/>
      <c r="GV182" s="2"/>
      <c r="GW182" s="2"/>
      <c r="GX182" s="2"/>
      <c r="GY182" s="2"/>
      <c r="GZ182" s="2"/>
      <c r="HA182" s="2"/>
      <c r="HB182" s="2"/>
      <c r="HC182" s="2"/>
      <c r="HD182" s="2"/>
      <c r="HE182" s="2"/>
      <c r="HF182" s="2"/>
      <c r="HG182" s="2"/>
      <c r="HH182" s="2"/>
      <c r="HI182" s="2"/>
      <c r="HJ182" s="2"/>
      <c r="HK182" s="2"/>
      <c r="HL182" s="2"/>
      <c r="HM182" s="2"/>
      <c r="HN182" s="2"/>
      <c r="HO182" s="2"/>
      <c r="HP182" s="2"/>
      <c r="HQ182" s="2"/>
      <c r="HR182" s="2"/>
      <c r="HS182" s="2"/>
      <c r="HT182" s="2"/>
      <c r="HU182" s="2"/>
      <c r="HV182" s="2"/>
      <c r="HW182" s="2"/>
      <c r="HX182" s="2"/>
      <c r="HY182" s="2"/>
      <c r="HZ182" s="2"/>
      <c r="IA182" s="2"/>
      <c r="IB182" s="2"/>
      <c r="IC182" s="2"/>
      <c r="ID182" s="2"/>
      <c r="IE182" s="2"/>
      <c r="IF182" s="2"/>
      <c r="IG182" s="2"/>
      <c r="IH182" s="2"/>
      <c r="II182" s="2"/>
      <c r="IJ182" s="2"/>
      <c r="IK182" s="2"/>
      <c r="IL182" s="2"/>
      <c r="IM182" s="2"/>
      <c r="IN182" s="2"/>
      <c r="IO182" s="2"/>
      <c r="IP182" s="2"/>
      <c r="IQ182" s="2"/>
      <c r="IR182" s="2"/>
      <c r="IS182" s="2"/>
      <c r="IT182" s="2"/>
      <c r="IU182" s="2"/>
      <c r="IV182" s="2"/>
      <c r="IW182" s="2"/>
      <c r="IX182" s="2"/>
      <c r="IY182" s="2"/>
      <c r="IZ182" s="2"/>
      <c r="JA182" s="2"/>
      <c r="JB182" s="2"/>
      <c r="JC182" s="2"/>
      <c r="JD182" s="2"/>
      <c r="JE182" s="2"/>
      <c r="JF182" s="2"/>
      <c r="JG182" s="2"/>
      <c r="JH182" s="2"/>
      <c r="JI182" s="2"/>
      <c r="JJ182" s="2"/>
      <c r="JK182" s="2"/>
      <c r="JL182" s="2"/>
      <c r="JM182" s="2"/>
      <c r="JN182" s="2"/>
      <c r="JO182" s="2"/>
      <c r="JP182" s="2"/>
      <c r="JQ182" s="2"/>
      <c r="JR182" s="2"/>
      <c r="JS182" s="2"/>
      <c r="JT182" s="2"/>
      <c r="JU182" s="2"/>
      <c r="JV182" s="2"/>
      <c r="JW182" s="2"/>
      <c r="JX182" s="2"/>
      <c r="JY182" s="2"/>
      <c r="JZ182" s="2"/>
      <c r="KA182" s="2"/>
      <c r="KB182" s="2"/>
      <c r="KC182" s="2"/>
      <c r="KD182" s="2"/>
      <c r="KE182" s="2"/>
      <c r="KF182" s="2"/>
      <c r="KG182" s="2"/>
      <c r="KH182" s="2"/>
      <c r="KI182" s="2"/>
      <c r="KJ182" s="2"/>
      <c r="KK182" s="2"/>
      <c r="KL182" s="2"/>
      <c r="KM182" s="2"/>
      <c r="KN182" s="2"/>
      <c r="KO182" s="2"/>
      <c r="KP182" s="2"/>
      <c r="KQ182" s="2"/>
      <c r="KR182" s="2"/>
      <c r="KS182" s="2"/>
      <c r="KT182" s="2"/>
      <c r="KU182" s="2"/>
      <c r="KV182" s="2"/>
      <c r="KW182" s="2"/>
      <c r="KX182" s="2"/>
      <c r="KY182" s="2"/>
      <c r="KZ182" s="2"/>
      <c r="LA182" s="2"/>
      <c r="LB182" s="2"/>
      <c r="LC182" s="2"/>
      <c r="LD182" s="2"/>
      <c r="LE182" s="2"/>
      <c r="LF182" s="2"/>
      <c r="LG182" s="2"/>
      <c r="LH182" s="2"/>
      <c r="LI182" s="2"/>
      <c r="LJ182" s="2"/>
      <c r="LK182" s="2"/>
      <c r="LL182" s="2"/>
      <c r="LM182" s="2"/>
      <c r="LN182" s="2"/>
      <c r="LO182" s="2"/>
      <c r="LP182" s="2"/>
      <c r="LQ182" s="2"/>
      <c r="LR182" s="2"/>
      <c r="LS182" s="2"/>
      <c r="LT182" s="2"/>
      <c r="LU182" s="2"/>
      <c r="LV182" s="2"/>
      <c r="LW182" s="2"/>
      <c r="LX182" s="2"/>
      <c r="LY182" s="2"/>
      <c r="LZ182" s="2"/>
      <c r="MA182" s="2"/>
      <c r="MB182" s="2"/>
      <c r="MC182" s="2"/>
      <c r="MD182" s="2"/>
      <c r="ME182" s="2"/>
      <c r="MF182" s="2"/>
      <c r="MG182" s="2"/>
      <c r="MH182" s="2"/>
      <c r="MI182" s="2"/>
      <c r="MJ182" s="2"/>
      <c r="MK182" s="2"/>
      <c r="ML182" s="2"/>
      <c r="MM182" s="2"/>
      <c r="MN182" s="2"/>
      <c r="MO182" s="2"/>
      <c r="MP182" s="2"/>
      <c r="MQ182" s="2"/>
      <c r="MR182" s="2"/>
      <c r="MS182" s="2"/>
      <c r="MT182" s="2"/>
      <c r="MU182" s="2"/>
      <c r="MV182" s="2"/>
      <c r="MW182" s="2"/>
      <c r="MX182" s="2"/>
      <c r="MY182" s="2"/>
      <c r="MZ182" s="2"/>
      <c r="NA182" s="2"/>
      <c r="NB182" s="2"/>
      <c r="NC182" s="2"/>
      <c r="ND182" s="2"/>
      <c r="NE182" s="2"/>
      <c r="NF182" s="2"/>
      <c r="NG182" s="2"/>
      <c r="NH182" s="2"/>
      <c r="NI182" s="2"/>
      <c r="NJ182" s="2"/>
      <c r="NK182" s="2"/>
      <c r="NL182" s="2"/>
      <c r="NM182" s="2"/>
      <c r="NN182" s="2"/>
      <c r="NO182" s="2"/>
      <c r="NP182" s="2"/>
      <c r="NQ182" s="2"/>
      <c r="NR182" s="2"/>
      <c r="NS182" s="2"/>
      <c r="NT182" s="2"/>
      <c r="NU182" s="2"/>
      <c r="NV182" s="2"/>
      <c r="NW182" s="2"/>
      <c r="NX182" s="2"/>
      <c r="NY182" s="2"/>
      <c r="NZ182" s="2"/>
      <c r="OA182" s="2"/>
      <c r="OB182" s="2"/>
      <c r="OC182" s="2"/>
      <c r="OD182" s="2"/>
      <c r="OE182" s="2"/>
      <c r="OF182" s="2"/>
      <c r="OG182" s="2"/>
      <c r="OH182" s="2"/>
      <c r="OI182" s="2"/>
      <c r="OJ182" s="2"/>
      <c r="OK182" s="2"/>
      <c r="OL182" s="2"/>
      <c r="OM182" s="2"/>
      <c r="ON182" s="2"/>
      <c r="OO182" s="2"/>
      <c r="OP182" s="2"/>
      <c r="OQ182" s="2"/>
      <c r="OR182" s="2"/>
      <c r="OS182" s="2"/>
      <c r="OT182" s="2"/>
      <c r="OU182" s="2"/>
      <c r="OV182" s="2"/>
      <c r="OW182" s="2"/>
      <c r="OX182" s="2"/>
      <c r="OY182" s="2"/>
      <c r="OZ182" s="2"/>
      <c r="PA182" s="2"/>
      <c r="PB182" s="2"/>
      <c r="PC182" s="2"/>
      <c r="PD182" s="2"/>
      <c r="PE182" s="2"/>
      <c r="PF182" s="2"/>
      <c r="PG182" s="2"/>
      <c r="PH182" s="2"/>
      <c r="PI182" s="2"/>
      <c r="PJ182" s="2"/>
      <c r="PK182" s="2"/>
      <c r="PL182" s="2"/>
      <c r="PM182" s="2"/>
      <c r="PN182" s="2"/>
      <c r="PO182" s="2"/>
      <c r="PP182" s="2"/>
      <c r="PQ182" s="2"/>
      <c r="PR182" s="2"/>
      <c r="PS182" s="2"/>
      <c r="PT182" s="2"/>
      <c r="PU182" s="2"/>
      <c r="PV182" s="2"/>
      <c r="PW182" s="2"/>
      <c r="PX182" s="2"/>
      <c r="PY182" s="2"/>
      <c r="PZ182" s="2"/>
      <c r="QA182" s="2"/>
      <c r="QB182" s="2"/>
      <c r="QC182" s="2"/>
      <c r="QD182" s="2"/>
      <c r="QE182" s="2"/>
      <c r="QF182" s="2"/>
      <c r="QG182" s="2"/>
      <c r="QH182" s="2"/>
      <c r="QI182" s="2"/>
      <c r="QJ182" s="2"/>
      <c r="QK182" s="2"/>
      <c r="QL182" s="2"/>
      <c r="QM182" s="2"/>
      <c r="QN182" s="2"/>
      <c r="QO182" s="2"/>
      <c r="QP182" s="2"/>
      <c r="QQ182" s="2"/>
      <c r="QR182" s="2"/>
      <c r="QS182" s="2"/>
      <c r="QT182" s="2"/>
      <c r="QU182" s="2"/>
      <c r="QV182" s="2"/>
      <c r="QW182" s="2"/>
      <c r="QX182" s="2"/>
      <c r="QY182" s="2"/>
      <c r="QZ182" s="2"/>
      <c r="RA182" s="2"/>
      <c r="RB182" s="2"/>
      <c r="RC182" s="2"/>
      <c r="RD182" s="2"/>
      <c r="RE182" s="2"/>
      <c r="RF182" s="2"/>
      <c r="RG182" s="2"/>
      <c r="RH182" s="2"/>
      <c r="RI182" s="2"/>
      <c r="RJ182" s="2"/>
      <c r="RK182" s="2"/>
      <c r="RL182" s="2"/>
      <c r="RM182" s="2"/>
      <c r="RN182" s="2"/>
      <c r="RO182" s="2"/>
      <c r="RP182" s="2"/>
      <c r="RQ182" s="2"/>
      <c r="RR182" s="2"/>
      <c r="RS182" s="2"/>
      <c r="RT182" s="2"/>
      <c r="RU182" s="2"/>
      <c r="RV182" s="2"/>
      <c r="RW182" s="2"/>
      <c r="RX182" s="2"/>
      <c r="RY182" s="2"/>
      <c r="RZ182" s="2"/>
      <c r="SA182" s="2"/>
      <c r="SB182" s="2"/>
      <c r="SC182" s="2"/>
      <c r="SD182" s="2"/>
      <c r="SE182" s="2"/>
      <c r="SF182" s="2"/>
      <c r="SG182" s="2"/>
      <c r="SH182" s="2"/>
      <c r="SI182" s="2"/>
      <c r="SJ182" s="2"/>
      <c r="SK182" s="2"/>
      <c r="SL182" s="2"/>
      <c r="SM182" s="2"/>
      <c r="SN182" s="2"/>
      <c r="SO182" s="2"/>
      <c r="SP182" s="2"/>
      <c r="SQ182" s="2"/>
      <c r="SR182" s="2"/>
      <c r="SS182" s="2"/>
      <c r="ST182" s="2"/>
      <c r="SU182" s="2"/>
      <c r="SV182" s="2"/>
      <c r="SW182" s="2"/>
      <c r="SX182" s="2"/>
      <c r="SY182" s="2"/>
      <c r="SZ182" s="2"/>
      <c r="TA182" s="2"/>
      <c r="TB182" s="2"/>
      <c r="TC182" s="2"/>
      <c r="TD182" s="2"/>
      <c r="TE182" s="2"/>
      <c r="TF182" s="2"/>
      <c r="TG182" s="2"/>
      <c r="TH182" s="2"/>
      <c r="TI182" s="2"/>
      <c r="TJ182" s="2"/>
      <c r="TK182" s="2"/>
      <c r="TL182" s="2"/>
      <c r="TM182" s="2"/>
      <c r="TN182" s="2"/>
      <c r="TO182" s="2"/>
      <c r="TP182" s="2"/>
      <c r="TQ182" s="2"/>
      <c r="TR182" s="2"/>
      <c r="TS182" s="2"/>
      <c r="TT182" s="2"/>
      <c r="TU182" s="2"/>
      <c r="TV182" s="2"/>
      <c r="TW182" s="2"/>
      <c r="TX182" s="2"/>
      <c r="TY182" s="2"/>
      <c r="TZ182" s="2"/>
      <c r="UA182" s="2"/>
      <c r="UB182" s="2"/>
      <c r="UC182" s="2"/>
      <c r="UD182" s="2"/>
      <c r="UE182" s="2"/>
      <c r="UF182" s="2"/>
      <c r="UG182" s="2"/>
      <c r="UH182" s="2"/>
      <c r="UI182" s="2"/>
      <c r="UJ182" s="2"/>
      <c r="UK182" s="2"/>
      <c r="UL182" s="2"/>
      <c r="UM182" s="2"/>
      <c r="UN182" s="2"/>
      <c r="UO182" s="2"/>
      <c r="UP182" s="2"/>
      <c r="UQ182" s="2"/>
      <c r="UR182" s="2"/>
      <c r="US182" s="2"/>
      <c r="UT182" s="2"/>
      <c r="UU182" s="2"/>
      <c r="UV182" s="2"/>
      <c r="UW182" s="2"/>
      <c r="UX182" s="2"/>
      <c r="UY182" s="2"/>
      <c r="UZ182" s="2"/>
      <c r="VA182" s="2"/>
      <c r="VB182" s="2"/>
      <c r="VC182" s="2"/>
      <c r="VD182" s="2"/>
      <c r="VE182" s="2"/>
      <c r="VF182" s="2"/>
      <c r="VG182" s="2"/>
      <c r="VH182" s="2"/>
      <c r="VI182" s="2"/>
      <c r="VJ182" s="2"/>
      <c r="VK182" s="2"/>
      <c r="VL182" s="2"/>
      <c r="VM182" s="2"/>
      <c r="VN182" s="2"/>
      <c r="VO182" s="2"/>
      <c r="VP182" s="2"/>
      <c r="VQ182" s="2"/>
      <c r="VR182" s="2"/>
      <c r="VS182" s="2"/>
      <c r="VT182" s="2"/>
      <c r="VU182" s="2"/>
      <c r="VV182" s="2"/>
      <c r="VW182" s="2"/>
      <c r="VX182" s="2"/>
      <c r="VY182" s="2"/>
      <c r="VZ182" s="2"/>
      <c r="WA182" s="2"/>
      <c r="WB182" s="2"/>
      <c r="WC182" s="2"/>
      <c r="WD182" s="2"/>
      <c r="WE182" s="2"/>
      <c r="WF182" s="2"/>
      <c r="WG182" s="2"/>
      <c r="WH182" s="2"/>
      <c r="WI182" s="2"/>
      <c r="WJ182" s="2"/>
      <c r="WK182" s="2"/>
      <c r="WL182" s="2"/>
      <c r="WM182" s="2"/>
      <c r="WN182" s="2"/>
      <c r="WO182" s="2"/>
      <c r="WP182" s="2"/>
      <c r="WQ182" s="2"/>
      <c r="WR182" s="2"/>
      <c r="WS182" s="2"/>
      <c r="WT182" s="2"/>
      <c r="WU182" s="2"/>
      <c r="WV182" s="2"/>
      <c r="WW182" s="2"/>
      <c r="WX182" s="2"/>
      <c r="WY182" s="2"/>
      <c r="WZ182" s="2"/>
      <c r="XA182" s="2"/>
      <c r="XB182" s="2"/>
      <c r="XC182" s="2"/>
      <c r="XD182" s="2"/>
      <c r="XE182" s="2"/>
      <c r="XF182" s="2"/>
      <c r="XG182" s="2"/>
      <c r="XH182" s="2"/>
      <c r="XI182" s="2"/>
      <c r="XJ182" s="2"/>
      <c r="XK182" s="2"/>
      <c r="XL182" s="2"/>
      <c r="XM182" s="2"/>
      <c r="XN182" s="2"/>
      <c r="XO182" s="2"/>
      <c r="XP182" s="2"/>
      <c r="XQ182" s="2"/>
      <c r="XR182" s="2"/>
      <c r="XS182" s="2"/>
      <c r="XT182" s="2"/>
      <c r="XU182" s="2"/>
      <c r="XV182" s="2"/>
      <c r="XW182" s="2"/>
      <c r="XX182" s="2"/>
      <c r="XY182" s="2"/>
      <c r="XZ182" s="2"/>
      <c r="YA182" s="2"/>
      <c r="YB182" s="2"/>
      <c r="YC182" s="2"/>
      <c r="YD182" s="2"/>
      <c r="YE182" s="2"/>
      <c r="YF182" s="2"/>
      <c r="YG182" s="2"/>
      <c r="YH182" s="2"/>
      <c r="YI182" s="2"/>
      <c r="YJ182" s="2"/>
      <c r="YK182" s="2"/>
      <c r="YL182" s="2"/>
      <c r="YM182" s="2"/>
      <c r="YN182" s="2"/>
      <c r="YO182" s="2"/>
      <c r="YP182" s="2"/>
      <c r="YQ182" s="2"/>
      <c r="YR182" s="2"/>
      <c r="YS182" s="2"/>
      <c r="YT182" s="2"/>
      <c r="YU182" s="2"/>
      <c r="YV182" s="2"/>
      <c r="YW182" s="2"/>
      <c r="YX182" s="2"/>
      <c r="YY182" s="2"/>
      <c r="YZ182" s="2"/>
      <c r="ZA182" s="2"/>
      <c r="ZB182" s="2"/>
      <c r="ZC182" s="2"/>
      <c r="ZD182" s="2"/>
      <c r="ZE182" s="2"/>
      <c r="ZF182" s="2"/>
      <c r="ZG182" s="2"/>
      <c r="ZH182" s="2"/>
      <c r="ZI182" s="2"/>
      <c r="ZJ182" s="2"/>
      <c r="ZK182" s="2"/>
      <c r="ZL182" s="2"/>
      <c r="ZM182" s="2"/>
      <c r="ZN182" s="2"/>
      <c r="ZO182" s="2"/>
      <c r="ZP182" s="2"/>
      <c r="ZQ182" s="2"/>
      <c r="ZR182" s="2"/>
      <c r="ZS182" s="2"/>
      <c r="ZT182" s="2"/>
      <c r="ZU182" s="2"/>
      <c r="ZV182" s="2"/>
      <c r="ZW182" s="2"/>
      <c r="ZX182" s="2"/>
      <c r="ZY182" s="2"/>
      <c r="ZZ182" s="2"/>
      <c r="AAA182" s="2"/>
      <c r="AAB182" s="2"/>
      <c r="AAC182" s="2"/>
      <c r="AAD182" s="2"/>
      <c r="AAE182" s="2"/>
      <c r="AAF182" s="2"/>
      <c r="AAG182" s="2"/>
      <c r="AAH182" s="2"/>
      <c r="AAI182" s="2"/>
      <c r="AAJ182" s="2"/>
      <c r="AAK182" s="2"/>
      <c r="AAL182" s="2"/>
      <c r="AAM182" s="2"/>
      <c r="AAN182" s="2"/>
      <c r="AAO182" s="2"/>
      <c r="AAP182" s="2"/>
      <c r="AAQ182" s="2"/>
      <c r="AAR182" s="2"/>
      <c r="AAS182" s="2"/>
      <c r="AAT182" s="2"/>
      <c r="AAU182" s="2"/>
      <c r="AAV182" s="2"/>
      <c r="AAW182" s="2"/>
      <c r="AAX182" s="2"/>
      <c r="AAY182" s="2"/>
      <c r="AAZ182" s="2"/>
      <c r="ABA182" s="2"/>
      <c r="ABB182" s="2"/>
      <c r="ABC182" s="2"/>
      <c r="ABD182" s="2"/>
      <c r="ABE182" s="2"/>
      <c r="ABF182" s="2"/>
      <c r="ABG182" s="2"/>
      <c r="ABH182" s="2"/>
      <c r="ABI182" s="2"/>
      <c r="ABJ182" s="2"/>
      <c r="ABK182" s="2"/>
      <c r="ABL182" s="2"/>
      <c r="ABM182" s="2"/>
      <c r="ABN182" s="2"/>
      <c r="ABO182" s="2"/>
      <c r="ABP182" s="2"/>
      <c r="ABQ182" s="2"/>
      <c r="ABR182" s="2"/>
      <c r="ABS182" s="2"/>
      <c r="ABT182" s="2"/>
      <c r="ABU182" s="2"/>
      <c r="ABV182" s="2"/>
      <c r="ABW182" s="2"/>
      <c r="ABX182" s="2"/>
      <c r="ABY182" s="2"/>
      <c r="ABZ182" s="2"/>
      <c r="ACA182" s="2"/>
      <c r="ACB182" s="2"/>
      <c r="ACC182" s="2"/>
      <c r="ACD182" s="2"/>
      <c r="ACE182" s="2"/>
      <c r="ACF182" s="2"/>
      <c r="ACG182" s="2"/>
      <c r="ACH182" s="2"/>
      <c r="ACI182" s="2"/>
      <c r="ACJ182" s="2"/>
      <c r="ACK182" s="2"/>
      <c r="ACL182" s="2"/>
      <c r="ACM182" s="2"/>
      <c r="ACN182" s="2"/>
      <c r="ACO182" s="2"/>
      <c r="ACP182" s="2"/>
      <c r="ACQ182" s="2"/>
      <c r="ACR182" s="2"/>
      <c r="ACS182" s="2"/>
      <c r="ACT182" s="2"/>
      <c r="ACU182" s="2"/>
      <c r="ACV182" s="2"/>
      <c r="ACW182" s="2"/>
      <c r="ACX182" s="2"/>
      <c r="ACY182" s="2"/>
      <c r="ACZ182" s="2"/>
      <c r="ADA182" s="2"/>
      <c r="ADB182" s="2"/>
      <c r="ADC182" s="2"/>
      <c r="ADD182" s="2"/>
      <c r="ADE182" s="2"/>
      <c r="ADF182" s="2"/>
      <c r="ADG182" s="2"/>
      <c r="ADH182" s="2"/>
      <c r="ADI182" s="2"/>
      <c r="ADJ182" s="2"/>
      <c r="ADK182" s="2"/>
      <c r="ADL182" s="2"/>
      <c r="ADM182" s="2"/>
      <c r="ADN182" s="2"/>
      <c r="ADO182" s="2"/>
      <c r="ADP182" s="2"/>
      <c r="ADQ182" s="2"/>
      <c r="ADR182" s="2"/>
      <c r="ADS182" s="2"/>
      <c r="ADT182" s="2"/>
      <c r="ADU182" s="2"/>
      <c r="ADV182" s="2"/>
      <c r="ADW182" s="2"/>
      <c r="ADX182" s="2"/>
      <c r="ADY182" s="2"/>
      <c r="ADZ182" s="2"/>
      <c r="AEA182" s="2"/>
      <c r="AEB182" s="2"/>
      <c r="AEC182" s="2"/>
      <c r="AED182" s="2"/>
      <c r="AEE182" s="2"/>
      <c r="AEF182" s="2"/>
      <c r="AEG182" s="2"/>
      <c r="AEH182" s="2"/>
      <c r="AEI182" s="2"/>
      <c r="AEJ182" s="2"/>
      <c r="AEK182" s="2"/>
      <c r="AEL182" s="2"/>
      <c r="AEM182" s="2"/>
      <c r="AEN182" s="2"/>
      <c r="AEO182" s="2"/>
      <c r="AEP182" s="2"/>
      <c r="AEQ182" s="2"/>
      <c r="AER182" s="2"/>
      <c r="AES182" s="2"/>
      <c r="AET182" s="2"/>
      <c r="AEU182" s="2"/>
      <c r="AEV182" s="2"/>
      <c r="AEW182" s="2"/>
      <c r="AEX182" s="2"/>
      <c r="AEY182" s="2"/>
      <c r="AEZ182" s="2"/>
      <c r="AFA182" s="2"/>
      <c r="AFB182" s="2"/>
      <c r="AFC182" s="2"/>
      <c r="AFD182" s="2"/>
      <c r="AFE182" s="2"/>
      <c r="AFF182" s="2"/>
      <c r="AFG182" s="2"/>
      <c r="AFH182" s="2"/>
      <c r="AFI182" s="2"/>
      <c r="AFJ182" s="2"/>
      <c r="AFK182" s="2"/>
      <c r="AFL182" s="2"/>
      <c r="AFM182" s="2"/>
      <c r="AFN182" s="2"/>
      <c r="AFO182" s="2"/>
      <c r="AFP182" s="2"/>
      <c r="AFQ182" s="2"/>
      <c r="AFR182" s="2"/>
      <c r="AFS182" s="2"/>
      <c r="AFT182" s="2"/>
      <c r="AFU182" s="2"/>
      <c r="AFV182" s="2"/>
      <c r="AFW182" s="2"/>
      <c r="AFX182" s="2"/>
      <c r="AFY182" s="2"/>
      <c r="AFZ182" s="2"/>
      <c r="AGA182" s="2"/>
      <c r="AGB182" s="2"/>
      <c r="AGC182" s="2"/>
      <c r="AGD182" s="2"/>
      <c r="AGE182" s="2"/>
      <c r="AGF182" s="2"/>
      <c r="AGG182" s="2"/>
      <c r="AGH182" s="2"/>
      <c r="AGI182" s="2"/>
      <c r="AGJ182" s="2"/>
      <c r="AGK182" s="2"/>
      <c r="AGL182" s="2"/>
      <c r="AGM182" s="2"/>
      <c r="AGN182" s="2"/>
      <c r="AGO182" s="2"/>
      <c r="AGP182" s="2"/>
      <c r="AGQ182" s="2"/>
      <c r="AGR182" s="2"/>
      <c r="AGS182" s="2"/>
      <c r="AGT182" s="2"/>
      <c r="AGU182" s="2"/>
      <c r="AGV182" s="2"/>
      <c r="AGW182" s="2"/>
      <c r="AGX182" s="2"/>
      <c r="AGY182" s="2"/>
      <c r="AGZ182" s="2"/>
      <c r="AHA182" s="2"/>
      <c r="AHB182" s="2"/>
      <c r="AHC182" s="2"/>
      <c r="AHD182" s="2"/>
      <c r="AHE182" s="2"/>
      <c r="AHF182" s="2"/>
      <c r="AHG182" s="2"/>
      <c r="AHH182" s="2"/>
      <c r="AHI182" s="2"/>
      <c r="AHJ182" s="2"/>
      <c r="AHK182" s="2"/>
      <c r="AHL182" s="2"/>
      <c r="AHM182" s="2"/>
      <c r="AHN182" s="2"/>
      <c r="AHO182" s="2"/>
      <c r="AHP182" s="2"/>
      <c r="AHQ182" s="2"/>
      <c r="AHR182" s="2"/>
      <c r="AHS182" s="2"/>
      <c r="AHT182" s="2"/>
      <c r="AHU182" s="2"/>
      <c r="AHV182" s="2"/>
      <c r="AHW182" s="2"/>
      <c r="AHX182" s="2"/>
      <c r="AHY182" s="2"/>
      <c r="AHZ182" s="2"/>
      <c r="AIA182" s="2"/>
      <c r="AIB182" s="2"/>
      <c r="AIC182" s="2"/>
      <c r="AID182" s="2"/>
      <c r="AIE182" s="2"/>
      <c r="AIF182" s="2"/>
      <c r="AIG182" s="2"/>
      <c r="AIH182" s="2"/>
      <c r="AII182" s="2"/>
      <c r="AIJ182" s="2"/>
      <c r="AIK182" s="2"/>
      <c r="AIL182" s="2"/>
      <c r="AIM182" s="2"/>
      <c r="AIN182" s="2"/>
      <c r="AIO182" s="2"/>
      <c r="AIP182" s="2"/>
      <c r="AIQ182" s="2"/>
      <c r="AIR182" s="2"/>
      <c r="AIS182" s="2"/>
      <c r="AIT182" s="2"/>
      <c r="AIU182" s="2"/>
      <c r="AIV182" s="2"/>
      <c r="AIW182" s="2"/>
      <c r="AIX182" s="2"/>
      <c r="AIY182" s="2"/>
      <c r="AIZ182" s="2"/>
      <c r="AJA182" s="2"/>
      <c r="AJB182" s="2"/>
      <c r="AJC182" s="2"/>
      <c r="AJD182" s="2"/>
      <c r="AJE182" s="2"/>
      <c r="AJF182" s="2"/>
      <c r="AJG182" s="2"/>
      <c r="AJH182" s="2"/>
      <c r="AJI182" s="2"/>
      <c r="AJJ182" s="2"/>
      <c r="AJK182" s="2"/>
      <c r="AJL182" s="2"/>
      <c r="AJM182" s="2"/>
      <c r="AJN182" s="2"/>
      <c r="AJO182" s="2"/>
      <c r="AJP182" s="2"/>
      <c r="AJQ182" s="2"/>
      <c r="AJR182" s="2"/>
      <c r="AJS182" s="2"/>
      <c r="AJT182" s="2"/>
      <c r="AJU182" s="2"/>
      <c r="AJV182" s="2"/>
      <c r="AJW182" s="2"/>
      <c r="AJX182" s="2"/>
      <c r="AJY182" s="2"/>
      <c r="AJZ182" s="2"/>
      <c r="AKA182" s="2"/>
      <c r="AKB182" s="2"/>
      <c r="AKC182" s="2"/>
      <c r="AKD182" s="2"/>
      <c r="AKE182" s="2"/>
      <c r="AKF182" s="2"/>
      <c r="AKG182" s="2"/>
      <c r="AKH182" s="2"/>
      <c r="AKI182" s="2"/>
      <c r="AKJ182" s="2"/>
      <c r="AKK182" s="2"/>
      <c r="AKL182" s="2"/>
      <c r="AKM182" s="2"/>
      <c r="AKN182" s="2"/>
      <c r="AKO182" s="2"/>
      <c r="AKP182" s="2"/>
      <c r="AKQ182" s="2"/>
      <c r="AKR182" s="2"/>
      <c r="AKS182" s="2"/>
      <c r="AKT182" s="2"/>
      <c r="AKU182" s="2"/>
      <c r="AKV182" s="2"/>
      <c r="AKW182" s="2"/>
      <c r="AKX182" s="2"/>
      <c r="AKY182" s="2"/>
      <c r="AKZ182" s="2"/>
      <c r="ALA182" s="2"/>
      <c r="ALB182" s="2"/>
      <c r="ALC182" s="2"/>
      <c r="ALD182" s="2"/>
      <c r="ALE182" s="2"/>
      <c r="ALF182" s="2"/>
      <c r="ALG182" s="2"/>
      <c r="ALH182" s="2"/>
      <c r="ALI182" s="2"/>
      <c r="ALJ182" s="2"/>
      <c r="ALK182" s="2"/>
      <c r="ALL182" s="2"/>
      <c r="ALM182" s="2"/>
      <c r="ALN182" s="2"/>
      <c r="ALO182" s="2"/>
      <c r="ALP182" s="2"/>
      <c r="ALQ182" s="2"/>
      <c r="ALR182" s="2"/>
      <c r="ALS182" s="2"/>
      <c r="ALT182" s="2"/>
      <c r="ALU182" s="2"/>
      <c r="ALV182" s="2"/>
      <c r="ALW182" s="2"/>
      <c r="ALX182" s="2"/>
      <c r="ALY182" s="2"/>
      <c r="ALZ182" s="2"/>
      <c r="AMA182" s="2"/>
      <c r="AMB182" s="2"/>
      <c r="AMC182" s="2"/>
      <c r="AMD182" s="2"/>
      <c r="AME182" s="2"/>
      <c r="AMF182" s="2"/>
      <c r="AMG182" s="2"/>
      <c r="AMH182" s="2"/>
      <c r="AMI182" s="2"/>
      <c r="AMJ182" s="2"/>
    </row>
    <row r="183" spans="1:1024" s="64" customFormat="1" x14ac:dyDescent="0.2">
      <c r="A183" s="2"/>
      <c r="B183" s="2"/>
      <c r="C183" s="2"/>
      <c r="D183" s="2"/>
      <c r="E183" s="2"/>
      <c r="F183" s="3"/>
      <c r="G183" s="2"/>
      <c r="H183" s="2"/>
      <c r="I183" s="4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/>
      <c r="ED183" s="2"/>
      <c r="EE183" s="2"/>
      <c r="EF183" s="2"/>
      <c r="EG183" s="2"/>
      <c r="EH183" s="2"/>
      <c r="EI183" s="2"/>
      <c r="EJ183" s="2"/>
      <c r="EK183" s="2"/>
      <c r="EL183" s="2"/>
      <c r="EM183" s="2"/>
      <c r="EN183" s="2"/>
      <c r="EO183" s="2"/>
      <c r="EP183" s="2"/>
      <c r="EQ183" s="2"/>
      <c r="ER183" s="2"/>
      <c r="ES183" s="2"/>
      <c r="ET183" s="2"/>
      <c r="EU183" s="2"/>
      <c r="EV183" s="2"/>
      <c r="EW183" s="2"/>
      <c r="EX183" s="2"/>
      <c r="EY183" s="2"/>
      <c r="EZ183" s="2"/>
      <c r="FA183" s="2"/>
      <c r="FB183" s="2"/>
      <c r="FC183" s="2"/>
      <c r="FD183" s="2"/>
      <c r="FE183" s="2"/>
      <c r="FF183" s="2"/>
      <c r="FG183" s="2"/>
      <c r="FH183" s="2"/>
      <c r="FI183" s="2"/>
      <c r="FJ183" s="2"/>
      <c r="FK183" s="2"/>
      <c r="FL183" s="2"/>
      <c r="FM183" s="2"/>
      <c r="FN183" s="2"/>
      <c r="FO183" s="2"/>
      <c r="FP183" s="2"/>
      <c r="FQ183" s="2"/>
      <c r="FR183" s="2"/>
      <c r="FS183" s="2"/>
      <c r="FT183" s="2"/>
      <c r="FU183" s="2"/>
      <c r="FV183" s="2"/>
      <c r="FW183" s="2"/>
      <c r="FX183" s="2"/>
      <c r="FY183" s="2"/>
      <c r="FZ183" s="2"/>
      <c r="GA183" s="2"/>
      <c r="GB183" s="2"/>
      <c r="GC183" s="2"/>
      <c r="GD183" s="2"/>
      <c r="GE183" s="2"/>
      <c r="GF183" s="2"/>
      <c r="GG183" s="2"/>
      <c r="GH183" s="2"/>
      <c r="GI183" s="2"/>
      <c r="GJ183" s="2"/>
      <c r="GK183" s="2"/>
      <c r="GL183" s="2"/>
      <c r="GM183" s="2"/>
      <c r="GN183" s="2"/>
      <c r="GO183" s="2"/>
      <c r="GP183" s="2"/>
      <c r="GQ183" s="2"/>
      <c r="GR183" s="2"/>
      <c r="GS183" s="2"/>
      <c r="GT183" s="2"/>
      <c r="GU183" s="2"/>
      <c r="GV183" s="2"/>
      <c r="GW183" s="2"/>
      <c r="GX183" s="2"/>
      <c r="GY183" s="2"/>
      <c r="GZ183" s="2"/>
      <c r="HA183" s="2"/>
      <c r="HB183" s="2"/>
      <c r="HC183" s="2"/>
      <c r="HD183" s="2"/>
      <c r="HE183" s="2"/>
      <c r="HF183" s="2"/>
      <c r="HG183" s="2"/>
      <c r="HH183" s="2"/>
      <c r="HI183" s="2"/>
      <c r="HJ183" s="2"/>
      <c r="HK183" s="2"/>
      <c r="HL183" s="2"/>
      <c r="HM183" s="2"/>
      <c r="HN183" s="2"/>
      <c r="HO183" s="2"/>
      <c r="HP183" s="2"/>
      <c r="HQ183" s="2"/>
      <c r="HR183" s="2"/>
      <c r="HS183" s="2"/>
      <c r="HT183" s="2"/>
      <c r="HU183" s="2"/>
      <c r="HV183" s="2"/>
      <c r="HW183" s="2"/>
      <c r="HX183" s="2"/>
      <c r="HY183" s="2"/>
      <c r="HZ183" s="2"/>
      <c r="IA183" s="2"/>
      <c r="IB183" s="2"/>
      <c r="IC183" s="2"/>
      <c r="ID183" s="2"/>
      <c r="IE183" s="2"/>
      <c r="IF183" s="2"/>
      <c r="IG183" s="2"/>
      <c r="IH183" s="2"/>
      <c r="II183" s="2"/>
      <c r="IJ183" s="2"/>
      <c r="IK183" s="2"/>
      <c r="IL183" s="2"/>
      <c r="IM183" s="2"/>
      <c r="IN183" s="2"/>
      <c r="IO183" s="2"/>
      <c r="IP183" s="2"/>
      <c r="IQ183" s="2"/>
      <c r="IR183" s="2"/>
      <c r="IS183" s="2"/>
      <c r="IT183" s="2"/>
      <c r="IU183" s="2"/>
      <c r="IV183" s="2"/>
      <c r="IW183" s="2"/>
      <c r="IX183" s="2"/>
      <c r="IY183" s="2"/>
      <c r="IZ183" s="2"/>
      <c r="JA183" s="2"/>
      <c r="JB183" s="2"/>
      <c r="JC183" s="2"/>
      <c r="JD183" s="2"/>
      <c r="JE183" s="2"/>
      <c r="JF183" s="2"/>
      <c r="JG183" s="2"/>
      <c r="JH183" s="2"/>
      <c r="JI183" s="2"/>
      <c r="JJ183" s="2"/>
      <c r="JK183" s="2"/>
      <c r="JL183" s="2"/>
      <c r="JM183" s="2"/>
      <c r="JN183" s="2"/>
      <c r="JO183" s="2"/>
      <c r="JP183" s="2"/>
      <c r="JQ183" s="2"/>
      <c r="JR183" s="2"/>
      <c r="JS183" s="2"/>
      <c r="JT183" s="2"/>
      <c r="JU183" s="2"/>
      <c r="JV183" s="2"/>
      <c r="JW183" s="2"/>
      <c r="JX183" s="2"/>
      <c r="JY183" s="2"/>
      <c r="JZ183" s="2"/>
      <c r="KA183" s="2"/>
      <c r="KB183" s="2"/>
      <c r="KC183" s="2"/>
      <c r="KD183" s="2"/>
      <c r="KE183" s="2"/>
      <c r="KF183" s="2"/>
      <c r="KG183" s="2"/>
      <c r="KH183" s="2"/>
      <c r="KI183" s="2"/>
      <c r="KJ183" s="2"/>
      <c r="KK183" s="2"/>
      <c r="KL183" s="2"/>
      <c r="KM183" s="2"/>
      <c r="KN183" s="2"/>
      <c r="KO183" s="2"/>
      <c r="KP183" s="2"/>
      <c r="KQ183" s="2"/>
      <c r="KR183" s="2"/>
      <c r="KS183" s="2"/>
      <c r="KT183" s="2"/>
      <c r="KU183" s="2"/>
      <c r="KV183" s="2"/>
      <c r="KW183" s="2"/>
      <c r="KX183" s="2"/>
      <c r="KY183" s="2"/>
      <c r="KZ183" s="2"/>
      <c r="LA183" s="2"/>
      <c r="LB183" s="2"/>
      <c r="LC183" s="2"/>
      <c r="LD183" s="2"/>
      <c r="LE183" s="2"/>
      <c r="LF183" s="2"/>
      <c r="LG183" s="2"/>
      <c r="LH183" s="2"/>
      <c r="LI183" s="2"/>
      <c r="LJ183" s="2"/>
      <c r="LK183" s="2"/>
      <c r="LL183" s="2"/>
      <c r="LM183" s="2"/>
      <c r="LN183" s="2"/>
      <c r="LO183" s="2"/>
      <c r="LP183" s="2"/>
      <c r="LQ183" s="2"/>
      <c r="LR183" s="2"/>
      <c r="LS183" s="2"/>
      <c r="LT183" s="2"/>
      <c r="LU183" s="2"/>
      <c r="LV183" s="2"/>
      <c r="LW183" s="2"/>
      <c r="LX183" s="2"/>
      <c r="LY183" s="2"/>
      <c r="LZ183" s="2"/>
      <c r="MA183" s="2"/>
      <c r="MB183" s="2"/>
      <c r="MC183" s="2"/>
      <c r="MD183" s="2"/>
      <c r="ME183" s="2"/>
      <c r="MF183" s="2"/>
      <c r="MG183" s="2"/>
      <c r="MH183" s="2"/>
      <c r="MI183" s="2"/>
      <c r="MJ183" s="2"/>
      <c r="MK183" s="2"/>
      <c r="ML183" s="2"/>
      <c r="MM183" s="2"/>
      <c r="MN183" s="2"/>
      <c r="MO183" s="2"/>
      <c r="MP183" s="2"/>
      <c r="MQ183" s="2"/>
      <c r="MR183" s="2"/>
      <c r="MS183" s="2"/>
      <c r="MT183" s="2"/>
      <c r="MU183" s="2"/>
      <c r="MV183" s="2"/>
      <c r="MW183" s="2"/>
      <c r="MX183" s="2"/>
      <c r="MY183" s="2"/>
      <c r="MZ183" s="2"/>
      <c r="NA183" s="2"/>
      <c r="NB183" s="2"/>
      <c r="NC183" s="2"/>
      <c r="ND183" s="2"/>
      <c r="NE183" s="2"/>
      <c r="NF183" s="2"/>
      <c r="NG183" s="2"/>
      <c r="NH183" s="2"/>
      <c r="NI183" s="2"/>
      <c r="NJ183" s="2"/>
      <c r="NK183" s="2"/>
      <c r="NL183" s="2"/>
      <c r="NM183" s="2"/>
      <c r="NN183" s="2"/>
      <c r="NO183" s="2"/>
      <c r="NP183" s="2"/>
      <c r="NQ183" s="2"/>
      <c r="NR183" s="2"/>
      <c r="NS183" s="2"/>
      <c r="NT183" s="2"/>
      <c r="NU183" s="2"/>
      <c r="NV183" s="2"/>
      <c r="NW183" s="2"/>
      <c r="NX183" s="2"/>
      <c r="NY183" s="2"/>
      <c r="NZ183" s="2"/>
      <c r="OA183" s="2"/>
      <c r="OB183" s="2"/>
      <c r="OC183" s="2"/>
      <c r="OD183" s="2"/>
      <c r="OE183" s="2"/>
      <c r="OF183" s="2"/>
      <c r="OG183" s="2"/>
      <c r="OH183" s="2"/>
      <c r="OI183" s="2"/>
      <c r="OJ183" s="2"/>
      <c r="OK183" s="2"/>
      <c r="OL183" s="2"/>
      <c r="OM183" s="2"/>
      <c r="ON183" s="2"/>
      <c r="OO183" s="2"/>
      <c r="OP183" s="2"/>
      <c r="OQ183" s="2"/>
      <c r="OR183" s="2"/>
      <c r="OS183" s="2"/>
      <c r="OT183" s="2"/>
      <c r="OU183" s="2"/>
      <c r="OV183" s="2"/>
      <c r="OW183" s="2"/>
      <c r="OX183" s="2"/>
      <c r="OY183" s="2"/>
      <c r="OZ183" s="2"/>
      <c r="PA183" s="2"/>
      <c r="PB183" s="2"/>
      <c r="PC183" s="2"/>
      <c r="PD183" s="2"/>
      <c r="PE183" s="2"/>
      <c r="PF183" s="2"/>
      <c r="PG183" s="2"/>
      <c r="PH183" s="2"/>
      <c r="PI183" s="2"/>
      <c r="PJ183" s="2"/>
      <c r="PK183" s="2"/>
      <c r="PL183" s="2"/>
      <c r="PM183" s="2"/>
      <c r="PN183" s="2"/>
      <c r="PO183" s="2"/>
      <c r="PP183" s="2"/>
      <c r="PQ183" s="2"/>
      <c r="PR183" s="2"/>
      <c r="PS183" s="2"/>
      <c r="PT183" s="2"/>
      <c r="PU183" s="2"/>
      <c r="PV183" s="2"/>
      <c r="PW183" s="2"/>
      <c r="PX183" s="2"/>
      <c r="PY183" s="2"/>
      <c r="PZ183" s="2"/>
      <c r="QA183" s="2"/>
      <c r="QB183" s="2"/>
      <c r="QC183" s="2"/>
      <c r="QD183" s="2"/>
      <c r="QE183" s="2"/>
      <c r="QF183" s="2"/>
      <c r="QG183" s="2"/>
      <c r="QH183" s="2"/>
      <c r="QI183" s="2"/>
      <c r="QJ183" s="2"/>
      <c r="QK183" s="2"/>
      <c r="QL183" s="2"/>
      <c r="QM183" s="2"/>
      <c r="QN183" s="2"/>
      <c r="QO183" s="2"/>
      <c r="QP183" s="2"/>
      <c r="QQ183" s="2"/>
      <c r="QR183" s="2"/>
      <c r="QS183" s="2"/>
      <c r="QT183" s="2"/>
      <c r="QU183" s="2"/>
      <c r="QV183" s="2"/>
      <c r="QW183" s="2"/>
      <c r="QX183" s="2"/>
      <c r="QY183" s="2"/>
      <c r="QZ183" s="2"/>
      <c r="RA183" s="2"/>
      <c r="RB183" s="2"/>
      <c r="RC183" s="2"/>
      <c r="RD183" s="2"/>
      <c r="RE183" s="2"/>
      <c r="RF183" s="2"/>
      <c r="RG183" s="2"/>
      <c r="RH183" s="2"/>
      <c r="RI183" s="2"/>
      <c r="RJ183" s="2"/>
      <c r="RK183" s="2"/>
      <c r="RL183" s="2"/>
      <c r="RM183" s="2"/>
      <c r="RN183" s="2"/>
      <c r="RO183" s="2"/>
      <c r="RP183" s="2"/>
      <c r="RQ183" s="2"/>
      <c r="RR183" s="2"/>
      <c r="RS183" s="2"/>
      <c r="RT183" s="2"/>
      <c r="RU183" s="2"/>
      <c r="RV183" s="2"/>
      <c r="RW183" s="2"/>
      <c r="RX183" s="2"/>
      <c r="RY183" s="2"/>
      <c r="RZ183" s="2"/>
      <c r="SA183" s="2"/>
      <c r="SB183" s="2"/>
      <c r="SC183" s="2"/>
      <c r="SD183" s="2"/>
      <c r="SE183" s="2"/>
      <c r="SF183" s="2"/>
      <c r="SG183" s="2"/>
      <c r="SH183" s="2"/>
      <c r="SI183" s="2"/>
      <c r="SJ183" s="2"/>
      <c r="SK183" s="2"/>
      <c r="SL183" s="2"/>
      <c r="SM183" s="2"/>
      <c r="SN183" s="2"/>
      <c r="SO183" s="2"/>
      <c r="SP183" s="2"/>
      <c r="SQ183" s="2"/>
      <c r="SR183" s="2"/>
      <c r="SS183" s="2"/>
      <c r="ST183" s="2"/>
      <c r="SU183" s="2"/>
      <c r="SV183" s="2"/>
      <c r="SW183" s="2"/>
      <c r="SX183" s="2"/>
      <c r="SY183" s="2"/>
      <c r="SZ183" s="2"/>
      <c r="TA183" s="2"/>
      <c r="TB183" s="2"/>
      <c r="TC183" s="2"/>
      <c r="TD183" s="2"/>
      <c r="TE183" s="2"/>
      <c r="TF183" s="2"/>
      <c r="TG183" s="2"/>
      <c r="TH183" s="2"/>
      <c r="TI183" s="2"/>
      <c r="TJ183" s="2"/>
      <c r="TK183" s="2"/>
      <c r="TL183" s="2"/>
      <c r="TM183" s="2"/>
      <c r="TN183" s="2"/>
      <c r="TO183" s="2"/>
      <c r="TP183" s="2"/>
      <c r="TQ183" s="2"/>
      <c r="TR183" s="2"/>
      <c r="TS183" s="2"/>
      <c r="TT183" s="2"/>
      <c r="TU183" s="2"/>
      <c r="TV183" s="2"/>
      <c r="TW183" s="2"/>
      <c r="TX183" s="2"/>
      <c r="TY183" s="2"/>
      <c r="TZ183" s="2"/>
      <c r="UA183" s="2"/>
      <c r="UB183" s="2"/>
      <c r="UC183" s="2"/>
      <c r="UD183" s="2"/>
      <c r="UE183" s="2"/>
      <c r="UF183" s="2"/>
      <c r="UG183" s="2"/>
      <c r="UH183" s="2"/>
      <c r="UI183" s="2"/>
      <c r="UJ183" s="2"/>
      <c r="UK183" s="2"/>
      <c r="UL183" s="2"/>
      <c r="UM183" s="2"/>
      <c r="UN183" s="2"/>
      <c r="UO183" s="2"/>
      <c r="UP183" s="2"/>
      <c r="UQ183" s="2"/>
      <c r="UR183" s="2"/>
      <c r="US183" s="2"/>
      <c r="UT183" s="2"/>
      <c r="UU183" s="2"/>
      <c r="UV183" s="2"/>
      <c r="UW183" s="2"/>
      <c r="UX183" s="2"/>
      <c r="UY183" s="2"/>
      <c r="UZ183" s="2"/>
      <c r="VA183" s="2"/>
      <c r="VB183" s="2"/>
      <c r="VC183" s="2"/>
      <c r="VD183" s="2"/>
      <c r="VE183" s="2"/>
      <c r="VF183" s="2"/>
      <c r="VG183" s="2"/>
      <c r="VH183" s="2"/>
      <c r="VI183" s="2"/>
      <c r="VJ183" s="2"/>
      <c r="VK183" s="2"/>
      <c r="VL183" s="2"/>
      <c r="VM183" s="2"/>
      <c r="VN183" s="2"/>
      <c r="VO183" s="2"/>
      <c r="VP183" s="2"/>
      <c r="VQ183" s="2"/>
      <c r="VR183" s="2"/>
      <c r="VS183" s="2"/>
      <c r="VT183" s="2"/>
      <c r="VU183" s="2"/>
      <c r="VV183" s="2"/>
      <c r="VW183" s="2"/>
      <c r="VX183" s="2"/>
      <c r="VY183" s="2"/>
      <c r="VZ183" s="2"/>
      <c r="WA183" s="2"/>
      <c r="WB183" s="2"/>
      <c r="WC183" s="2"/>
      <c r="WD183" s="2"/>
      <c r="WE183" s="2"/>
      <c r="WF183" s="2"/>
      <c r="WG183" s="2"/>
      <c r="WH183" s="2"/>
      <c r="WI183" s="2"/>
      <c r="WJ183" s="2"/>
      <c r="WK183" s="2"/>
      <c r="WL183" s="2"/>
      <c r="WM183" s="2"/>
      <c r="WN183" s="2"/>
      <c r="WO183" s="2"/>
      <c r="WP183" s="2"/>
      <c r="WQ183" s="2"/>
      <c r="WR183" s="2"/>
      <c r="WS183" s="2"/>
      <c r="WT183" s="2"/>
      <c r="WU183" s="2"/>
      <c r="WV183" s="2"/>
      <c r="WW183" s="2"/>
      <c r="WX183" s="2"/>
      <c r="WY183" s="2"/>
      <c r="WZ183" s="2"/>
      <c r="XA183" s="2"/>
      <c r="XB183" s="2"/>
      <c r="XC183" s="2"/>
      <c r="XD183" s="2"/>
      <c r="XE183" s="2"/>
      <c r="XF183" s="2"/>
      <c r="XG183" s="2"/>
      <c r="XH183" s="2"/>
      <c r="XI183" s="2"/>
      <c r="XJ183" s="2"/>
      <c r="XK183" s="2"/>
      <c r="XL183" s="2"/>
      <c r="XM183" s="2"/>
      <c r="XN183" s="2"/>
      <c r="XO183" s="2"/>
      <c r="XP183" s="2"/>
      <c r="XQ183" s="2"/>
      <c r="XR183" s="2"/>
      <c r="XS183" s="2"/>
      <c r="XT183" s="2"/>
      <c r="XU183" s="2"/>
      <c r="XV183" s="2"/>
      <c r="XW183" s="2"/>
      <c r="XX183" s="2"/>
      <c r="XY183" s="2"/>
      <c r="XZ183" s="2"/>
      <c r="YA183" s="2"/>
      <c r="YB183" s="2"/>
      <c r="YC183" s="2"/>
      <c r="YD183" s="2"/>
      <c r="YE183" s="2"/>
      <c r="YF183" s="2"/>
      <c r="YG183" s="2"/>
      <c r="YH183" s="2"/>
      <c r="YI183" s="2"/>
      <c r="YJ183" s="2"/>
      <c r="YK183" s="2"/>
      <c r="YL183" s="2"/>
      <c r="YM183" s="2"/>
      <c r="YN183" s="2"/>
      <c r="YO183" s="2"/>
      <c r="YP183" s="2"/>
      <c r="YQ183" s="2"/>
      <c r="YR183" s="2"/>
      <c r="YS183" s="2"/>
      <c r="YT183" s="2"/>
      <c r="YU183" s="2"/>
      <c r="YV183" s="2"/>
      <c r="YW183" s="2"/>
      <c r="YX183" s="2"/>
      <c r="YY183" s="2"/>
      <c r="YZ183" s="2"/>
      <c r="ZA183" s="2"/>
      <c r="ZB183" s="2"/>
      <c r="ZC183" s="2"/>
      <c r="ZD183" s="2"/>
      <c r="ZE183" s="2"/>
      <c r="ZF183" s="2"/>
      <c r="ZG183" s="2"/>
      <c r="ZH183" s="2"/>
      <c r="ZI183" s="2"/>
      <c r="ZJ183" s="2"/>
      <c r="ZK183" s="2"/>
      <c r="ZL183" s="2"/>
      <c r="ZM183" s="2"/>
      <c r="ZN183" s="2"/>
      <c r="ZO183" s="2"/>
      <c r="ZP183" s="2"/>
      <c r="ZQ183" s="2"/>
      <c r="ZR183" s="2"/>
      <c r="ZS183" s="2"/>
      <c r="ZT183" s="2"/>
      <c r="ZU183" s="2"/>
      <c r="ZV183" s="2"/>
      <c r="ZW183" s="2"/>
      <c r="ZX183" s="2"/>
      <c r="ZY183" s="2"/>
      <c r="ZZ183" s="2"/>
      <c r="AAA183" s="2"/>
      <c r="AAB183" s="2"/>
      <c r="AAC183" s="2"/>
      <c r="AAD183" s="2"/>
      <c r="AAE183" s="2"/>
      <c r="AAF183" s="2"/>
      <c r="AAG183" s="2"/>
      <c r="AAH183" s="2"/>
      <c r="AAI183" s="2"/>
      <c r="AAJ183" s="2"/>
      <c r="AAK183" s="2"/>
      <c r="AAL183" s="2"/>
      <c r="AAM183" s="2"/>
      <c r="AAN183" s="2"/>
      <c r="AAO183" s="2"/>
      <c r="AAP183" s="2"/>
      <c r="AAQ183" s="2"/>
      <c r="AAR183" s="2"/>
      <c r="AAS183" s="2"/>
      <c r="AAT183" s="2"/>
      <c r="AAU183" s="2"/>
      <c r="AAV183" s="2"/>
      <c r="AAW183" s="2"/>
      <c r="AAX183" s="2"/>
      <c r="AAY183" s="2"/>
      <c r="AAZ183" s="2"/>
      <c r="ABA183" s="2"/>
      <c r="ABB183" s="2"/>
      <c r="ABC183" s="2"/>
      <c r="ABD183" s="2"/>
      <c r="ABE183" s="2"/>
      <c r="ABF183" s="2"/>
      <c r="ABG183" s="2"/>
      <c r="ABH183" s="2"/>
      <c r="ABI183" s="2"/>
      <c r="ABJ183" s="2"/>
      <c r="ABK183" s="2"/>
      <c r="ABL183" s="2"/>
      <c r="ABM183" s="2"/>
      <c r="ABN183" s="2"/>
      <c r="ABO183" s="2"/>
      <c r="ABP183" s="2"/>
      <c r="ABQ183" s="2"/>
      <c r="ABR183" s="2"/>
      <c r="ABS183" s="2"/>
      <c r="ABT183" s="2"/>
      <c r="ABU183" s="2"/>
      <c r="ABV183" s="2"/>
      <c r="ABW183" s="2"/>
      <c r="ABX183" s="2"/>
      <c r="ABY183" s="2"/>
      <c r="ABZ183" s="2"/>
      <c r="ACA183" s="2"/>
      <c r="ACB183" s="2"/>
      <c r="ACC183" s="2"/>
      <c r="ACD183" s="2"/>
      <c r="ACE183" s="2"/>
      <c r="ACF183" s="2"/>
      <c r="ACG183" s="2"/>
      <c r="ACH183" s="2"/>
      <c r="ACI183" s="2"/>
      <c r="ACJ183" s="2"/>
      <c r="ACK183" s="2"/>
      <c r="ACL183" s="2"/>
      <c r="ACM183" s="2"/>
      <c r="ACN183" s="2"/>
      <c r="ACO183" s="2"/>
      <c r="ACP183" s="2"/>
      <c r="ACQ183" s="2"/>
      <c r="ACR183" s="2"/>
      <c r="ACS183" s="2"/>
      <c r="ACT183" s="2"/>
      <c r="ACU183" s="2"/>
      <c r="ACV183" s="2"/>
      <c r="ACW183" s="2"/>
      <c r="ACX183" s="2"/>
      <c r="ACY183" s="2"/>
      <c r="ACZ183" s="2"/>
      <c r="ADA183" s="2"/>
      <c r="ADB183" s="2"/>
      <c r="ADC183" s="2"/>
      <c r="ADD183" s="2"/>
      <c r="ADE183" s="2"/>
      <c r="ADF183" s="2"/>
      <c r="ADG183" s="2"/>
      <c r="ADH183" s="2"/>
      <c r="ADI183" s="2"/>
      <c r="ADJ183" s="2"/>
      <c r="ADK183" s="2"/>
      <c r="ADL183" s="2"/>
      <c r="ADM183" s="2"/>
      <c r="ADN183" s="2"/>
      <c r="ADO183" s="2"/>
      <c r="ADP183" s="2"/>
      <c r="ADQ183" s="2"/>
      <c r="ADR183" s="2"/>
      <c r="ADS183" s="2"/>
      <c r="ADT183" s="2"/>
      <c r="ADU183" s="2"/>
      <c r="ADV183" s="2"/>
      <c r="ADW183" s="2"/>
      <c r="ADX183" s="2"/>
      <c r="ADY183" s="2"/>
      <c r="ADZ183" s="2"/>
      <c r="AEA183" s="2"/>
      <c r="AEB183" s="2"/>
      <c r="AEC183" s="2"/>
      <c r="AED183" s="2"/>
      <c r="AEE183" s="2"/>
      <c r="AEF183" s="2"/>
      <c r="AEG183" s="2"/>
      <c r="AEH183" s="2"/>
      <c r="AEI183" s="2"/>
      <c r="AEJ183" s="2"/>
      <c r="AEK183" s="2"/>
      <c r="AEL183" s="2"/>
      <c r="AEM183" s="2"/>
      <c r="AEN183" s="2"/>
      <c r="AEO183" s="2"/>
      <c r="AEP183" s="2"/>
      <c r="AEQ183" s="2"/>
      <c r="AER183" s="2"/>
      <c r="AES183" s="2"/>
      <c r="AET183" s="2"/>
      <c r="AEU183" s="2"/>
      <c r="AEV183" s="2"/>
      <c r="AEW183" s="2"/>
      <c r="AEX183" s="2"/>
      <c r="AEY183" s="2"/>
      <c r="AEZ183" s="2"/>
      <c r="AFA183" s="2"/>
      <c r="AFB183" s="2"/>
      <c r="AFC183" s="2"/>
      <c r="AFD183" s="2"/>
      <c r="AFE183" s="2"/>
      <c r="AFF183" s="2"/>
      <c r="AFG183" s="2"/>
      <c r="AFH183" s="2"/>
      <c r="AFI183" s="2"/>
      <c r="AFJ183" s="2"/>
      <c r="AFK183" s="2"/>
      <c r="AFL183" s="2"/>
      <c r="AFM183" s="2"/>
      <c r="AFN183" s="2"/>
      <c r="AFO183" s="2"/>
      <c r="AFP183" s="2"/>
      <c r="AFQ183" s="2"/>
      <c r="AFR183" s="2"/>
      <c r="AFS183" s="2"/>
      <c r="AFT183" s="2"/>
      <c r="AFU183" s="2"/>
      <c r="AFV183" s="2"/>
      <c r="AFW183" s="2"/>
      <c r="AFX183" s="2"/>
      <c r="AFY183" s="2"/>
      <c r="AFZ183" s="2"/>
      <c r="AGA183" s="2"/>
      <c r="AGB183" s="2"/>
      <c r="AGC183" s="2"/>
      <c r="AGD183" s="2"/>
      <c r="AGE183" s="2"/>
      <c r="AGF183" s="2"/>
      <c r="AGG183" s="2"/>
      <c r="AGH183" s="2"/>
      <c r="AGI183" s="2"/>
      <c r="AGJ183" s="2"/>
      <c r="AGK183" s="2"/>
      <c r="AGL183" s="2"/>
      <c r="AGM183" s="2"/>
      <c r="AGN183" s="2"/>
      <c r="AGO183" s="2"/>
      <c r="AGP183" s="2"/>
      <c r="AGQ183" s="2"/>
      <c r="AGR183" s="2"/>
      <c r="AGS183" s="2"/>
      <c r="AGT183" s="2"/>
      <c r="AGU183" s="2"/>
      <c r="AGV183" s="2"/>
      <c r="AGW183" s="2"/>
      <c r="AGX183" s="2"/>
      <c r="AGY183" s="2"/>
      <c r="AGZ183" s="2"/>
      <c r="AHA183" s="2"/>
      <c r="AHB183" s="2"/>
      <c r="AHC183" s="2"/>
      <c r="AHD183" s="2"/>
      <c r="AHE183" s="2"/>
      <c r="AHF183" s="2"/>
      <c r="AHG183" s="2"/>
      <c r="AHH183" s="2"/>
      <c r="AHI183" s="2"/>
      <c r="AHJ183" s="2"/>
      <c r="AHK183" s="2"/>
      <c r="AHL183" s="2"/>
      <c r="AHM183" s="2"/>
      <c r="AHN183" s="2"/>
      <c r="AHO183" s="2"/>
      <c r="AHP183" s="2"/>
      <c r="AHQ183" s="2"/>
      <c r="AHR183" s="2"/>
      <c r="AHS183" s="2"/>
      <c r="AHT183" s="2"/>
      <c r="AHU183" s="2"/>
      <c r="AHV183" s="2"/>
      <c r="AHW183" s="2"/>
      <c r="AHX183" s="2"/>
      <c r="AHY183" s="2"/>
      <c r="AHZ183" s="2"/>
      <c r="AIA183" s="2"/>
      <c r="AIB183" s="2"/>
      <c r="AIC183" s="2"/>
      <c r="AID183" s="2"/>
      <c r="AIE183" s="2"/>
      <c r="AIF183" s="2"/>
      <c r="AIG183" s="2"/>
      <c r="AIH183" s="2"/>
      <c r="AII183" s="2"/>
      <c r="AIJ183" s="2"/>
      <c r="AIK183" s="2"/>
      <c r="AIL183" s="2"/>
      <c r="AIM183" s="2"/>
      <c r="AIN183" s="2"/>
      <c r="AIO183" s="2"/>
      <c r="AIP183" s="2"/>
      <c r="AIQ183" s="2"/>
      <c r="AIR183" s="2"/>
      <c r="AIS183" s="2"/>
      <c r="AIT183" s="2"/>
      <c r="AIU183" s="2"/>
      <c r="AIV183" s="2"/>
      <c r="AIW183" s="2"/>
      <c r="AIX183" s="2"/>
      <c r="AIY183" s="2"/>
      <c r="AIZ183" s="2"/>
      <c r="AJA183" s="2"/>
      <c r="AJB183" s="2"/>
      <c r="AJC183" s="2"/>
      <c r="AJD183" s="2"/>
      <c r="AJE183" s="2"/>
      <c r="AJF183" s="2"/>
      <c r="AJG183" s="2"/>
      <c r="AJH183" s="2"/>
      <c r="AJI183" s="2"/>
      <c r="AJJ183" s="2"/>
      <c r="AJK183" s="2"/>
      <c r="AJL183" s="2"/>
      <c r="AJM183" s="2"/>
      <c r="AJN183" s="2"/>
      <c r="AJO183" s="2"/>
      <c r="AJP183" s="2"/>
      <c r="AJQ183" s="2"/>
      <c r="AJR183" s="2"/>
      <c r="AJS183" s="2"/>
      <c r="AJT183" s="2"/>
      <c r="AJU183" s="2"/>
      <c r="AJV183" s="2"/>
      <c r="AJW183" s="2"/>
      <c r="AJX183" s="2"/>
      <c r="AJY183" s="2"/>
      <c r="AJZ183" s="2"/>
      <c r="AKA183" s="2"/>
      <c r="AKB183" s="2"/>
      <c r="AKC183" s="2"/>
      <c r="AKD183" s="2"/>
      <c r="AKE183" s="2"/>
      <c r="AKF183" s="2"/>
      <c r="AKG183" s="2"/>
      <c r="AKH183" s="2"/>
      <c r="AKI183" s="2"/>
      <c r="AKJ183" s="2"/>
      <c r="AKK183" s="2"/>
      <c r="AKL183" s="2"/>
      <c r="AKM183" s="2"/>
      <c r="AKN183" s="2"/>
      <c r="AKO183" s="2"/>
      <c r="AKP183" s="2"/>
      <c r="AKQ183" s="2"/>
      <c r="AKR183" s="2"/>
      <c r="AKS183" s="2"/>
      <c r="AKT183" s="2"/>
      <c r="AKU183" s="2"/>
      <c r="AKV183" s="2"/>
      <c r="AKW183" s="2"/>
      <c r="AKX183" s="2"/>
      <c r="AKY183" s="2"/>
      <c r="AKZ183" s="2"/>
      <c r="ALA183" s="2"/>
      <c r="ALB183" s="2"/>
      <c r="ALC183" s="2"/>
      <c r="ALD183" s="2"/>
      <c r="ALE183" s="2"/>
      <c r="ALF183" s="2"/>
      <c r="ALG183" s="2"/>
      <c r="ALH183" s="2"/>
      <c r="ALI183" s="2"/>
      <c r="ALJ183" s="2"/>
      <c r="ALK183" s="2"/>
      <c r="ALL183" s="2"/>
      <c r="ALM183" s="2"/>
      <c r="ALN183" s="2"/>
      <c r="ALO183" s="2"/>
      <c r="ALP183" s="2"/>
      <c r="ALQ183" s="2"/>
      <c r="ALR183" s="2"/>
      <c r="ALS183" s="2"/>
      <c r="ALT183" s="2"/>
      <c r="ALU183" s="2"/>
      <c r="ALV183" s="2"/>
      <c r="ALW183" s="2"/>
      <c r="ALX183" s="2"/>
      <c r="ALY183" s="2"/>
      <c r="ALZ183" s="2"/>
      <c r="AMA183" s="2"/>
      <c r="AMB183" s="2"/>
      <c r="AMC183" s="2"/>
      <c r="AMD183" s="2"/>
      <c r="AME183" s="2"/>
      <c r="AMF183" s="2"/>
      <c r="AMG183" s="2"/>
      <c r="AMH183" s="2"/>
      <c r="AMI183" s="2"/>
      <c r="AMJ183" s="2"/>
    </row>
    <row r="184" spans="1:1024" ht="16" x14ac:dyDescent="0.2">
      <c r="A184" s="2" t="s">
        <v>49</v>
      </c>
      <c r="K184" s="65" t="s">
        <v>24</v>
      </c>
      <c r="L184" s="65"/>
      <c r="M184" s="65"/>
    </row>
    <row r="185" spans="1:1024" ht="16" x14ac:dyDescent="0.2">
      <c r="K185" s="66" t="s">
        <v>50</v>
      </c>
      <c r="L185" s="66"/>
      <c r="M185" s="67">
        <f>D28+D34+D69+D104+D110+D118+D126+D134+D142+D164+D180</f>
        <v>32188790.948799998</v>
      </c>
    </row>
    <row r="186" spans="1:1024" ht="16" x14ac:dyDescent="0.2">
      <c r="A186" s="2" t="s">
        <v>51</v>
      </c>
      <c r="K186" s="66" t="s">
        <v>52</v>
      </c>
      <c r="L186" s="66"/>
      <c r="M186" s="68">
        <f>I28+I34+I69+I104+I110+I118+I126+I134+I142+I164+I180</f>
        <v>2066180.9446199997</v>
      </c>
    </row>
    <row r="187" spans="1:1024" ht="16" x14ac:dyDescent="0.2">
      <c r="K187" s="69" t="s">
        <v>53</v>
      </c>
      <c r="L187" s="69"/>
      <c r="M187" s="70">
        <f>L28+L34+L69+L104+L110+L118+L126+L134+L142+L164+L180</f>
        <v>0</v>
      </c>
    </row>
    <row r="188" spans="1:1024" ht="16" x14ac:dyDescent="0.2">
      <c r="K188" s="71" t="s">
        <v>54</v>
      </c>
      <c r="L188" s="71"/>
      <c r="M188" s="72">
        <f>M28+M34+M69+M104+M110+M118+M126+M134+M142+M164+M180</f>
        <v>2066180.9446199997</v>
      </c>
    </row>
    <row r="189" spans="1:1024" ht="16" x14ac:dyDescent="0.2">
      <c r="K189" s="73" t="s">
        <v>55</v>
      </c>
      <c r="L189" s="73"/>
      <c r="M189" s="74">
        <f>M188*23/100</f>
        <v>475221.61726259993</v>
      </c>
    </row>
    <row r="190" spans="1:1024" ht="16" x14ac:dyDescent="0.2">
      <c r="K190" s="75" t="s">
        <v>56</v>
      </c>
      <c r="L190" s="75"/>
      <c r="M190" s="76">
        <f>M188+M189</f>
        <v>2541402.5618825997</v>
      </c>
    </row>
    <row r="191" spans="1:1024" ht="16" x14ac:dyDescent="0.2">
      <c r="K191" s="77" t="s">
        <v>3</v>
      </c>
      <c r="L191" s="77"/>
      <c r="M191" s="77"/>
    </row>
    <row r="192" spans="1:1024" ht="16" x14ac:dyDescent="0.2">
      <c r="K192" s="66" t="s">
        <v>50</v>
      </c>
      <c r="L192" s="66"/>
      <c r="M192" s="67">
        <f>D13+D35+D54+D87+D111+D119+D127+D135+D143+D158+D165</f>
        <v>8124355.0511999996</v>
      </c>
    </row>
    <row r="193" spans="11:13" ht="16" x14ac:dyDescent="0.2">
      <c r="K193" s="66" t="s">
        <v>52</v>
      </c>
      <c r="L193" s="66"/>
      <c r="M193" s="67">
        <f>I13+I35+I54+I87+I111+I119+I127+I135+I143+I158+I165</f>
        <v>541633.22377612162</v>
      </c>
    </row>
    <row r="194" spans="11:13" ht="16" x14ac:dyDescent="0.2">
      <c r="K194" s="69" t="s">
        <v>53</v>
      </c>
      <c r="L194" s="69"/>
      <c r="M194" s="70">
        <f>L13+L35+L54+L87+L111+L119+L127+L135+L143+L158+L165</f>
        <v>0</v>
      </c>
    </row>
    <row r="195" spans="11:13" ht="16" x14ac:dyDescent="0.2">
      <c r="K195" s="71" t="s">
        <v>54</v>
      </c>
      <c r="L195" s="71"/>
      <c r="M195" s="72">
        <f>M13+M35+M54+M87+M111+M119+M127+M135+M143+M158+M165</f>
        <v>477584.44199999998</v>
      </c>
    </row>
    <row r="196" spans="11:13" ht="16" x14ac:dyDescent="0.2">
      <c r="K196" s="73" t="s">
        <v>55</v>
      </c>
      <c r="L196" s="73"/>
      <c r="M196" s="74">
        <f>M195*23/100</f>
        <v>109844.42165999999</v>
      </c>
    </row>
    <row r="197" spans="11:13" ht="16" x14ac:dyDescent="0.2">
      <c r="K197" s="75" t="s">
        <v>56</v>
      </c>
      <c r="L197" s="75"/>
      <c r="M197" s="76">
        <f>M195+M196</f>
        <v>587428.86366000003</v>
      </c>
    </row>
  </sheetData>
  <mergeCells count="514">
    <mergeCell ref="K190:L190"/>
    <mergeCell ref="K191:M191"/>
    <mergeCell ref="K192:L192"/>
    <mergeCell ref="K193:L193"/>
    <mergeCell ref="K194:L194"/>
    <mergeCell ref="K195:L195"/>
    <mergeCell ref="K196:L196"/>
    <mergeCell ref="K197:L197"/>
    <mergeCell ref="A180:B180"/>
    <mergeCell ref="G180:H180"/>
    <mergeCell ref="J180:K180"/>
    <mergeCell ref="K184:M184"/>
    <mergeCell ref="K185:L185"/>
    <mergeCell ref="K186:L186"/>
    <mergeCell ref="K187:L187"/>
    <mergeCell ref="K188:L188"/>
    <mergeCell ref="K189:L189"/>
    <mergeCell ref="M174:M175"/>
    <mergeCell ref="A176:A177"/>
    <mergeCell ref="G176:G177"/>
    <mergeCell ref="H176:H177"/>
    <mergeCell ref="I176:I177"/>
    <mergeCell ref="M176:M177"/>
    <mergeCell ref="A178:A179"/>
    <mergeCell ref="G178:G179"/>
    <mergeCell ref="H178:H179"/>
    <mergeCell ref="I178:I179"/>
    <mergeCell ref="M178:M179"/>
    <mergeCell ref="A166:B166"/>
    <mergeCell ref="J166:K166"/>
    <mergeCell ref="A171:C171"/>
    <mergeCell ref="A172:C172"/>
    <mergeCell ref="A173:D173"/>
    <mergeCell ref="G173:I173"/>
    <mergeCell ref="J173:L173"/>
    <mergeCell ref="A174:A175"/>
    <mergeCell ref="B174:B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  <mergeCell ref="J162:J163"/>
    <mergeCell ref="K162:K163"/>
    <mergeCell ref="L162:L163"/>
    <mergeCell ref="M162:M163"/>
    <mergeCell ref="A164:A165"/>
    <mergeCell ref="B164:B165"/>
    <mergeCell ref="F164:F165"/>
    <mergeCell ref="G164:G165"/>
    <mergeCell ref="H164:H165"/>
    <mergeCell ref="I164:I165"/>
    <mergeCell ref="J164:J165"/>
    <mergeCell ref="A162:A163"/>
    <mergeCell ref="B162:B163"/>
    <mergeCell ref="C162:C163"/>
    <mergeCell ref="D162:D163"/>
    <mergeCell ref="E162:E163"/>
    <mergeCell ref="F162:F163"/>
    <mergeCell ref="G162:G163"/>
    <mergeCell ref="H162:H163"/>
    <mergeCell ref="I162:I163"/>
    <mergeCell ref="A158:B158"/>
    <mergeCell ref="G158:H158"/>
    <mergeCell ref="J158:K158"/>
    <mergeCell ref="A160:D160"/>
    <mergeCell ref="G160:I160"/>
    <mergeCell ref="J160:L160"/>
    <mergeCell ref="A161:C161"/>
    <mergeCell ref="G161:I161"/>
    <mergeCell ref="J161:L161"/>
    <mergeCell ref="M152:M153"/>
    <mergeCell ref="A154:A155"/>
    <mergeCell ref="G154:G155"/>
    <mergeCell ref="H154:H155"/>
    <mergeCell ref="I154:I155"/>
    <mergeCell ref="M154:M155"/>
    <mergeCell ref="A156:A157"/>
    <mergeCell ref="G156:G157"/>
    <mergeCell ref="H156:H157"/>
    <mergeCell ref="I156:I157"/>
    <mergeCell ref="M156:M157"/>
    <mergeCell ref="A149:C149"/>
    <mergeCell ref="A150:C150"/>
    <mergeCell ref="A151:D151"/>
    <mergeCell ref="G151:I151"/>
    <mergeCell ref="J151:L151"/>
    <mergeCell ref="A152:A153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  <mergeCell ref="M140:M141"/>
    <mergeCell ref="A142:A143"/>
    <mergeCell ref="B142:B143"/>
    <mergeCell ref="F142:F143"/>
    <mergeCell ref="G142:G143"/>
    <mergeCell ref="H142:H143"/>
    <mergeCell ref="I142:I143"/>
    <mergeCell ref="J142:J143"/>
    <mergeCell ref="A144:B144"/>
    <mergeCell ref="J144:K144"/>
    <mergeCell ref="A138:D138"/>
    <mergeCell ref="G138:I138"/>
    <mergeCell ref="J138:L138"/>
    <mergeCell ref="A139:C139"/>
    <mergeCell ref="G139:I139"/>
    <mergeCell ref="J139:L139"/>
    <mergeCell ref="A140:A141"/>
    <mergeCell ref="B140:B141"/>
    <mergeCell ref="C140:C141"/>
    <mergeCell ref="D140:D141"/>
    <mergeCell ref="E140:E141"/>
    <mergeCell ref="F140:F141"/>
    <mergeCell ref="G140:G141"/>
    <mergeCell ref="H140:H141"/>
    <mergeCell ref="I140:I141"/>
    <mergeCell ref="J140:J141"/>
    <mergeCell ref="K140:K141"/>
    <mergeCell ref="L140:L141"/>
    <mergeCell ref="M132:M133"/>
    <mergeCell ref="A134:A135"/>
    <mergeCell ref="B134:B135"/>
    <mergeCell ref="F134:F135"/>
    <mergeCell ref="G134:G135"/>
    <mergeCell ref="H134:H135"/>
    <mergeCell ref="I134:I135"/>
    <mergeCell ref="J134:J135"/>
    <mergeCell ref="A136:B136"/>
    <mergeCell ref="J136:K136"/>
    <mergeCell ref="A130:D130"/>
    <mergeCell ref="G130:I130"/>
    <mergeCell ref="J130:L130"/>
    <mergeCell ref="A131:C131"/>
    <mergeCell ref="G131:I131"/>
    <mergeCell ref="J131:L131"/>
    <mergeCell ref="A132:A133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24:M125"/>
    <mergeCell ref="A126:A127"/>
    <mergeCell ref="B126:B127"/>
    <mergeCell ref="F126:F127"/>
    <mergeCell ref="G126:G127"/>
    <mergeCell ref="H126:H127"/>
    <mergeCell ref="I126:I127"/>
    <mergeCell ref="J126:J127"/>
    <mergeCell ref="A128:B128"/>
    <mergeCell ref="J128:K128"/>
    <mergeCell ref="A122:D122"/>
    <mergeCell ref="G122:I122"/>
    <mergeCell ref="J122:L122"/>
    <mergeCell ref="A123:C123"/>
    <mergeCell ref="G123:I123"/>
    <mergeCell ref="J123:L123"/>
    <mergeCell ref="A124:A125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L124:L125"/>
    <mergeCell ref="M116:M117"/>
    <mergeCell ref="A118:A119"/>
    <mergeCell ref="B118:B119"/>
    <mergeCell ref="F118:F119"/>
    <mergeCell ref="G118:G119"/>
    <mergeCell ref="H118:H119"/>
    <mergeCell ref="I118:I119"/>
    <mergeCell ref="J118:J119"/>
    <mergeCell ref="A120:B120"/>
    <mergeCell ref="J120:K120"/>
    <mergeCell ref="A114:D114"/>
    <mergeCell ref="G114:I114"/>
    <mergeCell ref="J114:L114"/>
    <mergeCell ref="A115:C115"/>
    <mergeCell ref="G115:I115"/>
    <mergeCell ref="J115:L115"/>
    <mergeCell ref="A116:A117"/>
    <mergeCell ref="B116:B117"/>
    <mergeCell ref="C116:C117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L116:L117"/>
    <mergeCell ref="M108:M109"/>
    <mergeCell ref="A110:A111"/>
    <mergeCell ref="B110:B111"/>
    <mergeCell ref="F110:F111"/>
    <mergeCell ref="G110:G111"/>
    <mergeCell ref="H110:H111"/>
    <mergeCell ref="I110:I111"/>
    <mergeCell ref="J110:J111"/>
    <mergeCell ref="A112:B112"/>
    <mergeCell ref="J112:K112"/>
    <mergeCell ref="A107:C107"/>
    <mergeCell ref="G107:I107"/>
    <mergeCell ref="J107:L107"/>
    <mergeCell ref="A108:A109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L108:L109"/>
    <mergeCell ref="A102:A103"/>
    <mergeCell ref="G102:G103"/>
    <mergeCell ref="H102:H103"/>
    <mergeCell ref="I102:I103"/>
    <mergeCell ref="M102:M103"/>
    <mergeCell ref="A104:B104"/>
    <mergeCell ref="G104:H104"/>
    <mergeCell ref="J104:K104"/>
    <mergeCell ref="A106:D106"/>
    <mergeCell ref="G106:I106"/>
    <mergeCell ref="J106:L106"/>
    <mergeCell ref="A98:A99"/>
    <mergeCell ref="G98:G99"/>
    <mergeCell ref="H98:H99"/>
    <mergeCell ref="I98:I99"/>
    <mergeCell ref="M98:M99"/>
    <mergeCell ref="A100:A101"/>
    <mergeCell ref="G100:G101"/>
    <mergeCell ref="H100:H101"/>
    <mergeCell ref="I100:I101"/>
    <mergeCell ref="M100:M101"/>
    <mergeCell ref="M92:M93"/>
    <mergeCell ref="A94:A95"/>
    <mergeCell ref="G94:G95"/>
    <mergeCell ref="H94:H95"/>
    <mergeCell ref="I94:I95"/>
    <mergeCell ref="M94:M95"/>
    <mergeCell ref="A96:A97"/>
    <mergeCell ref="G96:G97"/>
    <mergeCell ref="H96:H97"/>
    <mergeCell ref="I96:I97"/>
    <mergeCell ref="M96:M97"/>
    <mergeCell ref="A87:B87"/>
    <mergeCell ref="G87:H87"/>
    <mergeCell ref="J87:K87"/>
    <mergeCell ref="A89:C89"/>
    <mergeCell ref="A90:C90"/>
    <mergeCell ref="A91:D91"/>
    <mergeCell ref="G91:I91"/>
    <mergeCell ref="J91:L91"/>
    <mergeCell ref="A92:A93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A83:A84"/>
    <mergeCell ref="G83:G84"/>
    <mergeCell ref="H83:H84"/>
    <mergeCell ref="I83:I84"/>
    <mergeCell ref="M83:M84"/>
    <mergeCell ref="A85:A86"/>
    <mergeCell ref="G85:G86"/>
    <mergeCell ref="H85:H86"/>
    <mergeCell ref="I85:I86"/>
    <mergeCell ref="M85:M86"/>
    <mergeCell ref="M77:M78"/>
    <mergeCell ref="A79:A80"/>
    <mergeCell ref="G79:G80"/>
    <mergeCell ref="H79:H80"/>
    <mergeCell ref="I79:I80"/>
    <mergeCell ref="M79:M80"/>
    <mergeCell ref="A81:A82"/>
    <mergeCell ref="G81:G82"/>
    <mergeCell ref="H81:H82"/>
    <mergeCell ref="I81:I82"/>
    <mergeCell ref="M81:M82"/>
    <mergeCell ref="A69:B69"/>
    <mergeCell ref="G69:H69"/>
    <mergeCell ref="J69:K69"/>
    <mergeCell ref="A74:C74"/>
    <mergeCell ref="A75:C75"/>
    <mergeCell ref="A76:D76"/>
    <mergeCell ref="G76:I76"/>
    <mergeCell ref="J76:L76"/>
    <mergeCell ref="A77:A78"/>
    <mergeCell ref="B77:B78"/>
    <mergeCell ref="C77:C78"/>
    <mergeCell ref="D77:D78"/>
    <mergeCell ref="E77:E78"/>
    <mergeCell ref="F77:F78"/>
    <mergeCell ref="G77:G78"/>
    <mergeCell ref="H77:H78"/>
    <mergeCell ref="I77:I78"/>
    <mergeCell ref="J77:J78"/>
    <mergeCell ref="K77:K78"/>
    <mergeCell ref="L77:L78"/>
    <mergeCell ref="A65:A66"/>
    <mergeCell ref="G65:G66"/>
    <mergeCell ref="H65:H66"/>
    <mergeCell ref="I65:I66"/>
    <mergeCell ref="M65:M66"/>
    <mergeCell ref="A67:A68"/>
    <mergeCell ref="G67:G68"/>
    <mergeCell ref="H67:H68"/>
    <mergeCell ref="I67:I68"/>
    <mergeCell ref="M67:M68"/>
    <mergeCell ref="M59:M60"/>
    <mergeCell ref="A61:A62"/>
    <mergeCell ref="G61:G62"/>
    <mergeCell ref="H61:H62"/>
    <mergeCell ref="I61:I62"/>
    <mergeCell ref="M61:M62"/>
    <mergeCell ref="A63:A64"/>
    <mergeCell ref="G63:G64"/>
    <mergeCell ref="H63:H64"/>
    <mergeCell ref="I63:I64"/>
    <mergeCell ref="M63:M64"/>
    <mergeCell ref="A54:B54"/>
    <mergeCell ref="G54:H54"/>
    <mergeCell ref="J54:K54"/>
    <mergeCell ref="A56:C56"/>
    <mergeCell ref="A57:C57"/>
    <mergeCell ref="A58:D58"/>
    <mergeCell ref="G58:I58"/>
    <mergeCell ref="J58:L58"/>
    <mergeCell ref="A59:A60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L59:L60"/>
    <mergeCell ref="A50:A51"/>
    <mergeCell ref="G50:G51"/>
    <mergeCell ref="H50:H51"/>
    <mergeCell ref="I50:I51"/>
    <mergeCell ref="M50:M51"/>
    <mergeCell ref="A52:A53"/>
    <mergeCell ref="G52:G53"/>
    <mergeCell ref="H52:H53"/>
    <mergeCell ref="I52:I53"/>
    <mergeCell ref="M52:M53"/>
    <mergeCell ref="M44:M45"/>
    <mergeCell ref="A46:A47"/>
    <mergeCell ref="G46:G47"/>
    <mergeCell ref="H46:H47"/>
    <mergeCell ref="I46:I47"/>
    <mergeCell ref="M46:M47"/>
    <mergeCell ref="A48:A49"/>
    <mergeCell ref="G48:G49"/>
    <mergeCell ref="H48:H49"/>
    <mergeCell ref="I48:I49"/>
    <mergeCell ref="M48:M49"/>
    <mergeCell ref="A36:B36"/>
    <mergeCell ref="J36:K36"/>
    <mergeCell ref="A41:C41"/>
    <mergeCell ref="A42:C42"/>
    <mergeCell ref="A43:D43"/>
    <mergeCell ref="G43:I43"/>
    <mergeCell ref="J43:L43"/>
    <mergeCell ref="A44:A45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J32:J33"/>
    <mergeCell ref="K32:K33"/>
    <mergeCell ref="L32:L33"/>
    <mergeCell ref="M32:M33"/>
    <mergeCell ref="A34:A35"/>
    <mergeCell ref="B34:B35"/>
    <mergeCell ref="F34:F35"/>
    <mergeCell ref="G34:G35"/>
    <mergeCell ref="H34:H35"/>
    <mergeCell ref="I34:I35"/>
    <mergeCell ref="J34:J35"/>
    <mergeCell ref="A32:A33"/>
    <mergeCell ref="B32:B33"/>
    <mergeCell ref="C32:C33"/>
    <mergeCell ref="D32:D33"/>
    <mergeCell ref="E32:E33"/>
    <mergeCell ref="F32:F33"/>
    <mergeCell ref="G32:G33"/>
    <mergeCell ref="H32:H33"/>
    <mergeCell ref="I32:I33"/>
    <mergeCell ref="A28:B28"/>
    <mergeCell ref="G28:H28"/>
    <mergeCell ref="J28:K28"/>
    <mergeCell ref="A30:D30"/>
    <mergeCell ref="G30:I30"/>
    <mergeCell ref="J30:L30"/>
    <mergeCell ref="A31:C31"/>
    <mergeCell ref="G31:I31"/>
    <mergeCell ref="J31:L31"/>
    <mergeCell ref="A24:A25"/>
    <mergeCell ref="G24:G25"/>
    <mergeCell ref="H24:H25"/>
    <mergeCell ref="I24:I25"/>
    <mergeCell ref="M24:M25"/>
    <mergeCell ref="A26:A27"/>
    <mergeCell ref="G26:G27"/>
    <mergeCell ref="H26:H27"/>
    <mergeCell ref="I26:I27"/>
    <mergeCell ref="M26:M27"/>
    <mergeCell ref="M18:M19"/>
    <mergeCell ref="A20:A21"/>
    <mergeCell ref="G20:G21"/>
    <mergeCell ref="H20:H21"/>
    <mergeCell ref="I20:I21"/>
    <mergeCell ref="M20:M21"/>
    <mergeCell ref="A22:A23"/>
    <mergeCell ref="G22:G23"/>
    <mergeCell ref="H22:H23"/>
    <mergeCell ref="I22:I23"/>
    <mergeCell ref="M22:M23"/>
    <mergeCell ref="A13:B13"/>
    <mergeCell ref="G13:H13"/>
    <mergeCell ref="J13:K13"/>
    <mergeCell ref="A15:C15"/>
    <mergeCell ref="A16:C16"/>
    <mergeCell ref="A17:D17"/>
    <mergeCell ref="G17:I17"/>
    <mergeCell ref="J17:L17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7:M8"/>
    <mergeCell ref="A9:A10"/>
    <mergeCell ref="G9:G10"/>
    <mergeCell ref="H9:H10"/>
    <mergeCell ref="I9:I10"/>
    <mergeCell ref="M9:M10"/>
    <mergeCell ref="A11:A12"/>
    <mergeCell ref="G11:G12"/>
    <mergeCell ref="H11:H12"/>
    <mergeCell ref="I11:I12"/>
    <mergeCell ref="M11:M12"/>
    <mergeCell ref="B2:H2"/>
    <mergeCell ref="A4:C4"/>
    <mergeCell ref="A5:C5"/>
    <mergeCell ref="A6:D6"/>
    <mergeCell ref="G6:I6"/>
    <mergeCell ref="J6:L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conditionalFormatting sqref="C9:C12 C20:C27 C46:C53 C61:C68 C79:C86 N83:N84 N94:N101 C94:C103 C154:C157 C176:C179">
    <cfRule type="cellIs" dxfId="1" priority="2" operator="equal">
      <formula>0</formula>
    </cfRule>
  </conditionalFormatting>
  <conditionalFormatting sqref="D9:F12 D20:F27 D46 E46:F49 D48:D49 D50:F51 F51:F53 D52:E53 D61 E61:F64 D63:D64 D65:F66 F66:F68 D67:E68 D79 E79:F82 D81:D83 E83 O83:Q84 F83:F86 D84:F84 D85:E86 D94 O94 P94:Q95 E94:F97 D96:D97 O96:Q101 D98:F99 F99:F101 D100:E101 D102:F103 D154:F157 D176:F179">
    <cfRule type="cellIs" dxfId="0" priority="3" operator="equal">
      <formula>0</formula>
    </cfRule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2472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392</cp:revision>
  <dcterms:created xsi:type="dcterms:W3CDTF">2022-08-11T08:27:19Z</dcterms:created>
  <dcterms:modified xsi:type="dcterms:W3CDTF">2024-09-25T08:28:19Z</dcterms:modified>
  <cp:category/>
  <dc:language>pl-PL</dc:language>
</cp:coreProperties>
</file>