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5970" tabRatio="771" firstSheet="2" activeTab="7"/>
  </bookViews>
  <sheets>
    <sheet name="informacje ogólne" sheetId="1" r:id="rId1"/>
    <sheet name="budynki" sheetId="2" r:id="rId2"/>
    <sheet name="elektronika" sheetId="3" r:id="rId3"/>
    <sheet name="śr. trwałe" sheetId="4" r:id="rId4"/>
    <sheet name="pojazdy" sheetId="5" r:id="rId5"/>
    <sheet name="maszyny" sheetId="6" r:id="rId6"/>
    <sheet name="lokalizacje" sheetId="7" r:id="rId7"/>
    <sheet name="szkodowość" sheetId="8" r:id="rId8"/>
  </sheets>
  <definedNames>
    <definedName name="_xlnm.Print_Area" localSheetId="1">'budynki'!$A$1:$AB$200</definedName>
    <definedName name="_xlnm.Print_Area" localSheetId="2">'elektronika'!$A$1:$D$240</definedName>
    <definedName name="_xlnm.Print_Area" localSheetId="0">'informacje ogólne'!$A$1:$I$14</definedName>
    <definedName name="_xlnm.Print_Area" localSheetId="6">'lokalizacje'!$A$1:$H$13</definedName>
    <definedName name="_xlnm.Print_Area" localSheetId="5">'maszyny'!$A$1:$I$40</definedName>
    <definedName name="_xlnm.Print_Area" localSheetId="4">'pojazdy'!$A$1:$Y$33</definedName>
    <definedName name="_xlnm.Print_Area" localSheetId="7">'szkodowość'!$A$1:$E$31</definedName>
    <definedName name="_xlnm.Print_Area" localSheetId="3">'śr. trwałe'!$A$1:$F$14</definedName>
  </definedNames>
  <calcPr fullCalcOnLoad="1"/>
</workbook>
</file>

<file path=xl/sharedStrings.xml><?xml version="1.0" encoding="utf-8"?>
<sst xmlns="http://schemas.openxmlformats.org/spreadsheetml/2006/main" count="5510" uniqueCount="1063">
  <si>
    <t>Rodzaj materiałów budowlanych, z jakich wykonano budynek</t>
  </si>
  <si>
    <t>mury</t>
  </si>
  <si>
    <t>stropy</t>
  </si>
  <si>
    <t>dach (konstrukcja i pokrycie)</t>
  </si>
  <si>
    <t>Nazwa jednostki</t>
  </si>
  <si>
    <t>Lp.</t>
  </si>
  <si>
    <t>Lokalizacja (adres)</t>
  </si>
  <si>
    <t>Zabezpieczenia (znane zabezpieczenia p-poż i przeciw kradzieżowe)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</si>
  <si>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</si>
  <si>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</si>
  <si>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</si>
  <si>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</si>
  <si>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</si>
  <si>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</si>
  <si>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</si>
  <si>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</si>
  <si>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</si>
  <si>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</si>
  <si>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</si>
  <si>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</si>
  <si>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</si>
  <si>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</si>
  <si>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</si>
  <si>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</si>
  <si>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</si>
  <si>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NIP</t>
  </si>
  <si>
    <t>REGON</t>
  </si>
  <si>
    <t>Numer seryjny</t>
  </si>
  <si>
    <t>Moc, wydajność, cinienie</t>
  </si>
  <si>
    <t>Rok produkcji</t>
  </si>
  <si>
    <t>Producent</t>
  </si>
  <si>
    <t>Miejsce ubezpieczenia (adres)</t>
  </si>
  <si>
    <t>stolarka okienna i drzwiowa</t>
  </si>
  <si>
    <t>instalacja gazowa</t>
  </si>
  <si>
    <t>instalacja wentylacyjna i kominowa</t>
  </si>
  <si>
    <t xml:space="preserve">Tabela nr 1 - Informacje ogólne do oceny ryzyka w Gminie Świeszyno </t>
  </si>
  <si>
    <t>L.p.</t>
  </si>
  <si>
    <t xml:space="preserve">Świeszyno 71 
76-024 Świeszyno </t>
  </si>
  <si>
    <t>BRAK</t>
  </si>
  <si>
    <t>001176669</t>
  </si>
  <si>
    <t xml:space="preserve">Zegrze Pomorskie 32A
76-024 Świeszyno </t>
  </si>
  <si>
    <t>Szkoła Podstawowa im. W. Szymborskiej w Konikowie</t>
  </si>
  <si>
    <t>Konikowo 47
 76-024 Świeszyno</t>
  </si>
  <si>
    <t>330461530</t>
  </si>
  <si>
    <t>Gminny Ośrodek Pomocy Społecznej w Świeszynie</t>
  </si>
  <si>
    <t>003801730</t>
  </si>
  <si>
    <t xml:space="preserve"> Świeszyno 6 
76-024 Świeszyno</t>
  </si>
  <si>
    <t>321343266</t>
  </si>
  <si>
    <t xml:space="preserve">  Świeszyno 36
76-024 Świeszyno</t>
  </si>
  <si>
    <t>Urządzenia i wyposażenie</t>
  </si>
  <si>
    <t>W tym zbiory biblioteczne</t>
  </si>
  <si>
    <t>Jednostka</t>
  </si>
  <si>
    <t>Przedszkole Gminne w Świeszynie</t>
  </si>
  <si>
    <r>
      <t xml:space="preserve">Opis stanu technicznego budynku wg poniższych elementów budynku </t>
    </r>
  </si>
  <si>
    <t>brak danych</t>
  </si>
  <si>
    <t>bardzo dobry</t>
  </si>
  <si>
    <t>dwuspadowy</t>
  </si>
  <si>
    <t>gospodarczy</t>
  </si>
  <si>
    <t>bloczki betonowe, cegły, zaprawa murarska</t>
  </si>
  <si>
    <t>płyty żerański, zaprawa murarska</t>
  </si>
  <si>
    <t>dobry</t>
  </si>
  <si>
    <t>cegła</t>
  </si>
  <si>
    <t>tak</t>
  </si>
  <si>
    <t>nie</t>
  </si>
  <si>
    <t>bloczki i płyty gazobetonowe</t>
  </si>
  <si>
    <t>na belkach stalowych</t>
  </si>
  <si>
    <t>-</t>
  </si>
  <si>
    <t>przedwojenny</t>
  </si>
  <si>
    <t>drewniane</t>
  </si>
  <si>
    <t xml:space="preserve">wymiana pokrycia dachowego </t>
  </si>
  <si>
    <t>brak</t>
  </si>
  <si>
    <t>ok. 1960</t>
  </si>
  <si>
    <t>gaśnica proszkowa, kraty w oknach</t>
  </si>
  <si>
    <t>2014/2015</t>
  </si>
  <si>
    <t>gazobeton</t>
  </si>
  <si>
    <t>płyta KGK na ruszcie stalowym</t>
  </si>
  <si>
    <t>blachodachówka 16 dźwigarów deskowych</t>
  </si>
  <si>
    <t xml:space="preserve"> mieszkalny</t>
  </si>
  <si>
    <t>mieszkalny</t>
  </si>
  <si>
    <t>Linia niskiego napięcia 90 mb</t>
  </si>
  <si>
    <t>Ogrodzenie SUR 125 mb</t>
  </si>
  <si>
    <t xml:space="preserve">Utwardzenie drogi i placu przy bud. Zegrze 25 a,b </t>
  </si>
  <si>
    <t>Ogrodzenie hydrofornie -Świeszyno</t>
  </si>
  <si>
    <t>Zegrze Pomorskie</t>
  </si>
  <si>
    <t>oczyszczalnia  ścieków</t>
  </si>
  <si>
    <t>Giezkowo</t>
  </si>
  <si>
    <t>Sieranie</t>
  </si>
  <si>
    <t>Kurozwęcz</t>
  </si>
  <si>
    <t>hydrofornia</t>
  </si>
  <si>
    <t>Świeszyno</t>
  </si>
  <si>
    <t>Niedalino</t>
  </si>
  <si>
    <t>Czaple</t>
  </si>
  <si>
    <t>cele publiczne (działalność Ośrodka Pomocy Społecznej, świetlica wiejska, biblioteka)</t>
  </si>
  <si>
    <t>nie dotyczy</t>
  </si>
  <si>
    <t>dz. 52/20</t>
  </si>
  <si>
    <t>dz. 450/20, 450/11</t>
  </si>
  <si>
    <t>dz. 16/16</t>
  </si>
  <si>
    <t>dz. 64/4, 64//5</t>
  </si>
  <si>
    <t>dz. 15/6</t>
  </si>
  <si>
    <t>dz. 1/34</t>
  </si>
  <si>
    <t>dz. 1/19</t>
  </si>
  <si>
    <t>dz. 85/19</t>
  </si>
  <si>
    <t>dz. 141/15</t>
  </si>
  <si>
    <t>dz. 70/1, 72/7</t>
  </si>
  <si>
    <t>dz. 116/37, 116/42</t>
  </si>
  <si>
    <t>budynek gospodarczy</t>
  </si>
  <si>
    <t>cegła ceramiczna</t>
  </si>
  <si>
    <t>żelbetonowe</t>
  </si>
  <si>
    <t>z drewna</t>
  </si>
  <si>
    <t>edukacja</t>
  </si>
  <si>
    <t>żelbetowe</t>
  </si>
  <si>
    <t>Projektor</t>
  </si>
  <si>
    <t>przedszkole</t>
  </si>
  <si>
    <t>system alarmowy</t>
  </si>
  <si>
    <t>cegła kratówka,styropian cegła pełna</t>
  </si>
  <si>
    <t>blachodachówka typu LINDAP</t>
  </si>
  <si>
    <t xml:space="preserve">nie </t>
  </si>
  <si>
    <t>4 Bar</t>
  </si>
  <si>
    <t>BUDERUS</t>
  </si>
  <si>
    <t xml:space="preserve">ośrodek zdrowia Świeszyno </t>
  </si>
  <si>
    <t>Baza RGKiM</t>
  </si>
  <si>
    <t>08197212-00-2080-07490</t>
  </si>
  <si>
    <t>Urząd Gminy Świeszyno, Świeszyno 71</t>
  </si>
  <si>
    <t>852696S</t>
  </si>
  <si>
    <t>RGKiM baza sprzętowa Świeszyno</t>
  </si>
  <si>
    <t>RAZEM:</t>
  </si>
  <si>
    <t>Kocioł grzewczy</t>
  </si>
  <si>
    <t>DEFRO</t>
  </si>
  <si>
    <t>DE DIETRICH</t>
  </si>
  <si>
    <t>Konikowo</t>
  </si>
  <si>
    <t>boisko</t>
  </si>
  <si>
    <t>Niekłonice</t>
  </si>
  <si>
    <t>Mierzym</t>
  </si>
  <si>
    <t>Centrum Psychoterapii i Leczenia Uzależnień ANON w Koszalinie</t>
  </si>
  <si>
    <t>Multimedialne Centrum Kultury e-EUREKA - Biblioteka Publiczna w Świeszynie</t>
  </si>
  <si>
    <t>Gmina Świeszyno</t>
  </si>
  <si>
    <t xml:space="preserve">Zespół Oświaty Samorządowej w Świeszynie  </t>
  </si>
  <si>
    <t>stropodach z płyt korytkowych</t>
  </si>
  <si>
    <t>Niedalino,
dz. 125/5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</si>
  <si>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</si>
  <si>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</si>
  <si>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</si>
  <si>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</si>
  <si>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</si>
  <si>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</si>
  <si>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</si>
  <si>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</si>
  <si>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</si>
  <si>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</si>
  <si>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</si>
  <si>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</si>
  <si>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</si>
  <si>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</si>
  <si>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</si>
  <si>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</si>
  <si>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</si>
  <si>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</si>
  <si>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</si>
  <si>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</si>
  <si>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</si>
  <si>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</si>
  <si>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</si>
  <si>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</si>
  <si>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</si>
  <si>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</si>
  <si>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</si>
  <si>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</si>
  <si>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</si>
  <si>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</si>
  <si>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</si>
  <si>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</si>
  <si>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</si>
  <si>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</si>
  <si>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</si>
  <si>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</si>
  <si>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</si>
  <si>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</si>
  <si>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</si>
  <si>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</si>
  <si>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</si>
  <si>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budynek Straży Gminnej w Świeszynie</t>
  </si>
  <si>
    <t>OSP Strzekęcino</t>
  </si>
  <si>
    <t>świetlica wiejska w Strzekęcinie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</si>
  <si>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</si>
  <si>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</si>
  <si>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</si>
  <si>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</si>
  <si>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</si>
  <si>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</si>
  <si>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</si>
  <si>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</si>
  <si>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</si>
  <si>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</si>
  <si>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</si>
  <si>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</si>
  <si>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wiata przystankowa</t>
  </si>
  <si>
    <t>Chałupy</t>
  </si>
  <si>
    <t>Chłopska Kępa</t>
  </si>
  <si>
    <t>szkoła-1969, 
sala-1998</t>
  </si>
  <si>
    <t>blacha typu "sandwicz"</t>
  </si>
  <si>
    <t>HAKOTECHNOLOGY</t>
  </si>
  <si>
    <t>Suma ubezpieczenia</t>
  </si>
  <si>
    <t>W tym
namioty</t>
  </si>
  <si>
    <t>1. Urząd Gminy Świeszyno</t>
  </si>
  <si>
    <t>budynek użyteczności publicznej</t>
  </si>
  <si>
    <t>ogrodzenie</t>
  </si>
  <si>
    <t>płyta chodnikowa</t>
  </si>
  <si>
    <t>szambo</t>
  </si>
  <si>
    <t>boisko sportowe orlik</t>
  </si>
  <si>
    <t>sport i rekreacja</t>
  </si>
  <si>
    <t>garaż</t>
  </si>
  <si>
    <t>przychodnia lekarska</t>
  </si>
  <si>
    <t>remiza strażacka</t>
  </si>
  <si>
    <t>świetlica wiejska</t>
  </si>
  <si>
    <t>działalność gospodarcza</t>
  </si>
  <si>
    <t>magazyn i archiwum</t>
  </si>
  <si>
    <t>cel publiczny</t>
  </si>
  <si>
    <t>Urząd Gminy Świeszyno</t>
  </si>
  <si>
    <t>piwnica</t>
  </si>
  <si>
    <t>1a. Urząd Gminy Świeszyno -  Referat Gospodarki Komunalnej</t>
  </si>
  <si>
    <t>Działalność obiektów kulturalnych</t>
  </si>
  <si>
    <t>Świetlica w Niekłonicach</t>
  </si>
  <si>
    <t>Świetlica w Dunowie</t>
  </si>
  <si>
    <t>Świetlica w Strzekęcinie</t>
  </si>
  <si>
    <t>Świetlica w Mierzymiu</t>
  </si>
  <si>
    <t>ok. 1950</t>
  </si>
  <si>
    <t>żelbeton</t>
  </si>
  <si>
    <t>drewno, papa</t>
  </si>
  <si>
    <t xml:space="preserve">cegła </t>
  </si>
  <si>
    <t xml:space="preserve">brak </t>
  </si>
  <si>
    <t>drewno, blacha</t>
  </si>
  <si>
    <t>żelbeton, papa</t>
  </si>
  <si>
    <t>konstrukcja stalowa, kryty blachodachówką</t>
  </si>
  <si>
    <t>500 m - rzeka</t>
  </si>
  <si>
    <t>2 km - w Cewlinie</t>
  </si>
  <si>
    <t>2013 - przebudowa kotłowni na gazową, termomodernizacja i remont wnętrza sali widowiskowej, 
2014 - wymiana pokrycia dachowego</t>
  </si>
  <si>
    <t>częściowo</t>
  </si>
  <si>
    <t xml:space="preserve">Kierowanie podstawowymi rodzajami działalności publicznej </t>
  </si>
  <si>
    <t>płaski</t>
  </si>
  <si>
    <t>2,5 km - rzeka
2 km - jezioro</t>
  </si>
  <si>
    <t>lata 70 - modernizacja,
2012 r. - remont - pomieszczenia biurowe oraz sanitarne</t>
  </si>
  <si>
    <t>lata 80 - modernizacja</t>
  </si>
  <si>
    <t>5,1 km - rzeka
5,1 km - jezioro</t>
  </si>
  <si>
    <t xml:space="preserve"> przedwojenny</t>
  </si>
  <si>
    <t>2 km - rzeka
1,5 km - jezioro</t>
  </si>
  <si>
    <t>2009 r. - modernizacja</t>
  </si>
  <si>
    <t>2010 r. - modernizacja</t>
  </si>
  <si>
    <t>0,8 km - rzeka
0,5 km - jezioro</t>
  </si>
  <si>
    <t>3,5 km - rzeka
3 km - jezioro</t>
  </si>
  <si>
    <t>Świetlica w Konikowie</t>
  </si>
  <si>
    <t xml:space="preserve"> monitoring elektroniczny </t>
  </si>
  <si>
    <t>Plac zabaw w Bardzlinie</t>
  </si>
  <si>
    <t>Plac zabaw w Mierzymiu</t>
  </si>
  <si>
    <t>Plac zabaw w Niedalinie</t>
  </si>
  <si>
    <t>Plac zabaw w Niekłonicach</t>
  </si>
  <si>
    <t>Plac zabaw w Strzekęcinie</t>
  </si>
  <si>
    <t>Plac zabaw w Świeszynie</t>
  </si>
  <si>
    <t>Plac zabaw w Chałupach</t>
  </si>
  <si>
    <t>Plac zabaw w Zegrzu Pomorskim</t>
  </si>
  <si>
    <t>Plac zabaw w Dunowie</t>
  </si>
  <si>
    <t>Plac zabaw w Chłopskiej Kępie</t>
  </si>
  <si>
    <t>Plac zabaw w Sierani</t>
  </si>
  <si>
    <t>dz. 1/19,
Bardzlino</t>
  </si>
  <si>
    <t>dz. 143/3,
Mierzym</t>
  </si>
  <si>
    <t>dz. 152,
Niekłonice</t>
  </si>
  <si>
    <t>dz. 38/4,
Niedalino</t>
  </si>
  <si>
    <t>dz. 16/31,
Strzekęcino</t>
  </si>
  <si>
    <t>dz. 246,
Świeszyno,</t>
  </si>
  <si>
    <t>dz. 202/22,
Chałupy</t>
  </si>
  <si>
    <t>dz. 118/28,
Zegrze Pomorskie</t>
  </si>
  <si>
    <t>dz. 78/41,
Dunowo</t>
  </si>
  <si>
    <t>dz. 799/2,
Chłopska Kępa,</t>
  </si>
  <si>
    <t>dz. 137/29,
Sieranie</t>
  </si>
  <si>
    <t>dz. 1/23,
Golice, Strzekęcino</t>
  </si>
  <si>
    <t>dz. 66/10, 
Czaple, Kurozwęcz</t>
  </si>
  <si>
    <t>dz. 114,
Zegrze Pomorskie</t>
  </si>
  <si>
    <t>Siłownia zewnętrzna w Dunowie</t>
  </si>
  <si>
    <t>Boisko w Dunowie</t>
  </si>
  <si>
    <t>dz. 78/41,
Dunowo, 1,442ha</t>
  </si>
  <si>
    <t>Piłkochwyt w Mierzymiu (boisko)</t>
  </si>
  <si>
    <t>Budynek zaplecza socjalno- szatniowego w Strzekęcinie (boisko)</t>
  </si>
  <si>
    <t xml:space="preserve">dz. 17/3,
Strzekęcino 35, </t>
  </si>
  <si>
    <t>Ogrodzenie w Strzekęcinie (boisko)</t>
  </si>
  <si>
    <t>Boisko w Niekłonicach (rewitalizacja)</t>
  </si>
  <si>
    <t>Budynek magla w Konikowie</t>
  </si>
  <si>
    <t>dz. 358/7,
Świeszyno</t>
  </si>
  <si>
    <t>Budynek gospodarczy w Niedalinie (po zlikwidowanej szkole)</t>
  </si>
  <si>
    <t>Lokal niemieszkalny w Niedalinie</t>
  </si>
  <si>
    <t>niemieszkalny</t>
  </si>
  <si>
    <t>drewniana, dachówka</t>
  </si>
  <si>
    <t>dostateczny</t>
  </si>
  <si>
    <t>Wiata przystankowa w Sierani</t>
  </si>
  <si>
    <t>Wiata przystankowa w Kurozwęczu</t>
  </si>
  <si>
    <t>Wiata przystankowa w Niedalinie</t>
  </si>
  <si>
    <t>Wiata przystankowa w Chałupach</t>
  </si>
  <si>
    <t>Wiata przystankowa w Czaplach</t>
  </si>
  <si>
    <t>Wiata przystankowa w Mierzymiu</t>
  </si>
  <si>
    <t>Wiata przystankowa w Niekłonicach</t>
  </si>
  <si>
    <t>Wiata przystankowa w Świeszynie</t>
  </si>
  <si>
    <t>Wiata przystankowa w Zegrzu Pomorskim</t>
  </si>
  <si>
    <t>Wiata przystankowa w Chłopskiej Kępie</t>
  </si>
  <si>
    <t>Wiata przystankowa w Konikowie</t>
  </si>
  <si>
    <t>Ścieżka edukacyjna i plac postojowy w Niedalinie</t>
  </si>
  <si>
    <t>Utwardzenie nawierzchni w Niedalinie (świetlica)</t>
  </si>
  <si>
    <t>Ogrodzenie stawu p.poż. w Zegrzu Pomorskim</t>
  </si>
  <si>
    <t>Sieci wodociągowe i kanalizacyjne na terenie Gminy Świeszyno</t>
  </si>
  <si>
    <t>Budynek gospodarczy Zegrze Pomorskie 24</t>
  </si>
  <si>
    <t>Budynek gospodarczy Sieranie 6/1</t>
  </si>
  <si>
    <t xml:space="preserve">Budynek gospodarczy Zegrze Pomorskie 21 </t>
  </si>
  <si>
    <t>Budynek gospodarczy Zegrzyn 1</t>
  </si>
  <si>
    <t>Hydrofornia Konikowo- Czersk</t>
  </si>
  <si>
    <t>Hydrofornia Zegrze Pomorskie</t>
  </si>
  <si>
    <t>Hydrofornia Strzekęcino</t>
  </si>
  <si>
    <t>Hydrofornia Sieranie</t>
  </si>
  <si>
    <t xml:space="preserve">Hydrofornia Dunowo </t>
  </si>
  <si>
    <t>Hydrofornia Golice</t>
  </si>
  <si>
    <t>Hydrofornia Bardzlino</t>
  </si>
  <si>
    <t>Hydrofornia Giezkowo</t>
  </si>
  <si>
    <t>Hydrofornia Czaple</t>
  </si>
  <si>
    <t>Hydrofornia Niedalino</t>
  </si>
  <si>
    <t>Oczyszczalnia ścieków Zegrze Pomorskie</t>
  </si>
  <si>
    <t>Oczyszczalnia ścieków Giezkowo</t>
  </si>
  <si>
    <t>Oczyszczalnia ścieków Sieranie</t>
  </si>
  <si>
    <t>3 pomieszczenia gospodarcze przy budynku Dunowo 28</t>
  </si>
  <si>
    <t>3 wiaty magazynowe + kanał naprawczy</t>
  </si>
  <si>
    <t>2017</t>
  </si>
  <si>
    <t>Nazwa</t>
  </si>
  <si>
    <t>Wartość  księgowa brutto</t>
  </si>
  <si>
    <t>Zestaw mikrofonów konferencyjnych</t>
  </si>
  <si>
    <t>Projektor MW529BENQ</t>
  </si>
  <si>
    <t>Traktorek STIGA SD 98 7250</t>
  </si>
  <si>
    <t>Kocioł grzejny wodny</t>
  </si>
  <si>
    <t xml:space="preserve">Kosiarka samojezdna MURRAY 20 KM </t>
  </si>
  <si>
    <t>Kocioł co</t>
  </si>
  <si>
    <t>Agregat prądotwórczy G12TFH</t>
  </si>
  <si>
    <t>Kocioł gazowy TORUS ECONOMIC</t>
  </si>
  <si>
    <t>Kocioł wodny T ENERGO PNS 1,5M 2</t>
  </si>
  <si>
    <t>Gocioł gazowy kondensacyjny VIESSMANN</t>
  </si>
  <si>
    <t>Zagęszczarka gruntu ZGS-12</t>
  </si>
  <si>
    <t>Przecinarka Sthil TS 700</t>
  </si>
  <si>
    <t>2. Gminny Ośrodek Pomocy Społecznej w Świeszynie</t>
  </si>
  <si>
    <t xml:space="preserve">3. Zespół Oświaty Samorządowej w Świeszynie  </t>
  </si>
  <si>
    <t>żelbet</t>
  </si>
  <si>
    <t>stropodach, pokrycie papą</t>
  </si>
  <si>
    <t xml:space="preserve">500 m - rzeka,
100 m - straż pożarna, 
100 m  - hydrant </t>
  </si>
  <si>
    <t>Działalność rachunkowo-księgowa; doradztwo podatkowe</t>
  </si>
  <si>
    <t>szkoła - cegła ceramiczna</t>
  </si>
  <si>
    <t>szkoła - żelbetonowe</t>
  </si>
  <si>
    <t>szkoła - stropodach, pokrycie papą</t>
  </si>
  <si>
    <t>100 m - rzeczka</t>
  </si>
  <si>
    <t>843 - szkoła 
570 - sala gimnastyczna</t>
  </si>
  <si>
    <t>Szkoła Podstawowa im. kpt. pil. S. Bartosika w Zegrzu Pomorskim</t>
  </si>
  <si>
    <t>2012 r. - odwodnienie budynku, 39 000,00zł</t>
  </si>
  <si>
    <t>Szkoły podstawowe</t>
  </si>
  <si>
    <t>konstrukcja płaska, papa zgrzewalna</t>
  </si>
  <si>
    <t>2 km - rzeka Radew
12 km - jezioro Hajka</t>
  </si>
  <si>
    <t>n.d.</t>
  </si>
  <si>
    <t>Ogrodzenie</t>
  </si>
  <si>
    <t>Płyta chodnikowa</t>
  </si>
  <si>
    <t>Szambo</t>
  </si>
  <si>
    <t>cegła związana zaprawą murarską</t>
  </si>
  <si>
    <t>blachodachówka</t>
  </si>
  <si>
    <t>beton komórkowy z elementami żelbetowymi</t>
  </si>
  <si>
    <t>drewniany</t>
  </si>
  <si>
    <t>do remontu</t>
  </si>
  <si>
    <t>do remontu/ bardzo dobry</t>
  </si>
  <si>
    <t>wentylacja grawitacyjna</t>
  </si>
  <si>
    <t>Drukarka</t>
  </si>
  <si>
    <t>140 KW, 6 BAR</t>
  </si>
  <si>
    <t>Pozostała pomoc społeczna bez zakwaterowania, gdzie indziej niesklasyfikowana</t>
  </si>
  <si>
    <t>Wychowanie przedszkolne</t>
  </si>
  <si>
    <t>Szkoła Podstawowa im. 27 Wołyńskiej Dywizji Piechoty Armii Krajowej w Świeszynie</t>
  </si>
  <si>
    <t>Wiata przystankowa w Dunowie</t>
  </si>
  <si>
    <t>Wiata przystankowa w Strzekęcinie</t>
  </si>
  <si>
    <t>Wiata przystankowa w Giezkowie</t>
  </si>
  <si>
    <t>Wiata przystankowa w Jarzycach</t>
  </si>
  <si>
    <t>Wiata przystankowa w Bardzlinie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</si>
  <si>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</si>
  <si>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</si>
  <si>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</si>
  <si>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</si>
  <si>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</si>
  <si>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</si>
  <si>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</si>
  <si>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</si>
  <si>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</si>
  <si>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Nazwa maszyny/urządzenia</t>
  </si>
  <si>
    <t xml:space="preserve">Eksploatowana pod ziemią? </t>
  </si>
  <si>
    <t xml:space="preserve">Nazwa budynku/ budowli </t>
  </si>
  <si>
    <t xml:space="preserve">Przeznaczenie </t>
  </si>
  <si>
    <t xml:space="preserve">Czy budynek jest użytkowany? </t>
  </si>
  <si>
    <t xml:space="preserve">Czy budynek jest przeznaczony do rozbiórki? </t>
  </si>
  <si>
    <t>Rok budowy</t>
  </si>
  <si>
    <t>Wartość księgowa brutto</t>
  </si>
  <si>
    <t>Wartość odtworzeniowa</t>
  </si>
  <si>
    <t xml:space="preserve">Odległość od najbliższej rzeki lub innego zbiornika wodnego </t>
  </si>
  <si>
    <t>Informacja o przeprowadzonych remontach i modernizacji budynków starszych niż 50 lat (data remontu, czego dotyczył remont, wielkość poniesionych nakładów na remont)</t>
  </si>
  <si>
    <t xml:space="preserve">Powierzchnia użytkowa 
(w m²) </t>
  </si>
  <si>
    <t>Ilość kondygnacji</t>
  </si>
  <si>
    <t>Czy budynek jest podpiwniczony?</t>
  </si>
  <si>
    <t xml:space="preserve">Czy budynek jest wyposażony w windę? </t>
  </si>
  <si>
    <t>Adres</t>
  </si>
  <si>
    <t>Opis słowny</t>
  </si>
  <si>
    <t>367671419</t>
  </si>
  <si>
    <t>Łączna wartość maszyn i urządzeń:</t>
  </si>
  <si>
    <t>Łączna suma ubezpieczenia urządzeń i wyposażenia:</t>
  </si>
  <si>
    <t>Hydrofornia Kurozwęcz (użyczenie z AMW OT w Szczecinie)</t>
  </si>
  <si>
    <t>Zegrze Pomorskie 16</t>
  </si>
  <si>
    <t>Świeszyno 43</t>
  </si>
  <si>
    <t>Niedalino 25</t>
  </si>
  <si>
    <t>Budynek ośrodka zdrowia w Świeszynie z budynkiem gospodarczym</t>
  </si>
  <si>
    <t>Ogrodzenie ośrodka zdrowia w Świeszynie</t>
  </si>
  <si>
    <t>Ogrodzenie ośrodka zdrowia w Zegrzu Pomorskim</t>
  </si>
  <si>
    <t>Budynek ośrodka zdrowia w Zegrzu Pomorskim</t>
  </si>
  <si>
    <t>Budynek remizy strażackiej w Świeszynie</t>
  </si>
  <si>
    <t>Budynek remizy strażackiej w Strzekęcinie</t>
  </si>
  <si>
    <t>Budynek remizy strażackiej w Niedalinie</t>
  </si>
  <si>
    <t>Budynek remizy strażackiej w Mierzymiu</t>
  </si>
  <si>
    <t>Plac zabaw w Zegrzu Pomorskim: sprzęt sportowo- rekreacyjny</t>
  </si>
  <si>
    <t>Plac zabaw w Czaplach: sprzęt sportowo- rekreacyjny</t>
  </si>
  <si>
    <t>Plac zabaw w Golicy: sprzęt sportowo- rekreacyjny</t>
  </si>
  <si>
    <t>Plac zabaw w Dunowie: sprzęt sportowo- rekreacyjny</t>
  </si>
  <si>
    <t>Budynek gospodarczy świetlica Niedalino 11</t>
  </si>
  <si>
    <t>Magazyn chemiczny</t>
  </si>
  <si>
    <t>Budynek GOPS (trwały zarząd)</t>
  </si>
  <si>
    <t>Boisko sportowe "Orlik"</t>
  </si>
  <si>
    <t>000548844</t>
  </si>
  <si>
    <t xml:space="preserve"> Świeszyno 45A
76-024 Świeszyno</t>
  </si>
  <si>
    <t>Budynek garażowy</t>
  </si>
  <si>
    <t>Budynek MCK e-Eureka - Biblioteka Publiczna</t>
  </si>
  <si>
    <t>Świeszyno 36,
76-024 Świeszyno</t>
  </si>
  <si>
    <t>Dunowo 11,
76-024 Świeszyno</t>
  </si>
  <si>
    <t>Podświetlana tablica okulistyczna</t>
  </si>
  <si>
    <t>Dunowo 11, 
76-024 Świeszyno</t>
  </si>
  <si>
    <t>Konikowo 47,
76-024 Świeszyno</t>
  </si>
  <si>
    <t>Świeszyno 6, 
76-024 Świeszyno</t>
  </si>
  <si>
    <t>Boisko</t>
  </si>
  <si>
    <t>Świeszyno 45A,
76-024 Świeszyno</t>
  </si>
  <si>
    <t>Laptop LENOVO</t>
  </si>
  <si>
    <t>Serwer z wyposażeniem</t>
  </si>
  <si>
    <t>administracyjno - mieszkalny</t>
  </si>
  <si>
    <t>Konikowo 47C</t>
  </si>
  <si>
    <t xml:space="preserve"> Niedalino 11A/1</t>
  </si>
  <si>
    <t>Konikowo 47B</t>
  </si>
  <si>
    <t>Niekłonice 26A</t>
  </si>
  <si>
    <t>Dunowo 16</t>
  </si>
  <si>
    <t>Strzekęcino 27A</t>
  </si>
  <si>
    <t>Mierzym 18</t>
  </si>
  <si>
    <t xml:space="preserve">Strzekęcino 35 </t>
  </si>
  <si>
    <t>Razem:</t>
  </si>
  <si>
    <t>80.</t>
  </si>
  <si>
    <t>81.</t>
  </si>
  <si>
    <t>82.</t>
  </si>
  <si>
    <t>83.</t>
  </si>
  <si>
    <t>84.</t>
  </si>
  <si>
    <t>85.</t>
  </si>
  <si>
    <t>86.</t>
  </si>
  <si>
    <t>dz. nr 124/1,
Konikowo</t>
  </si>
  <si>
    <t>dz. nr 104/1,
Konikowo</t>
  </si>
  <si>
    <t>dz. nr 132/2,
Konikowo</t>
  </si>
  <si>
    <t>dz. nr 335/8,
Chłopska Kępa</t>
  </si>
  <si>
    <t>dz. nr 105,
Niekłonice</t>
  </si>
  <si>
    <t>dz. nr 88,
Dunowo</t>
  </si>
  <si>
    <t>dz. nr 38,
Strzekęcino</t>
  </si>
  <si>
    <t>dz. nr 23,
Giezkowo</t>
  </si>
  <si>
    <t>dz. nr 88,
Jarzyce</t>
  </si>
  <si>
    <t>dz. nr 9/2,
Bardzlino</t>
  </si>
  <si>
    <t>dz. nr 62,
Zegrze Pomorskie</t>
  </si>
  <si>
    <t>dz. nr 742/3,
Chłopska Kępa</t>
  </si>
  <si>
    <t>dz. nr 154/1,
Niekłonice</t>
  </si>
  <si>
    <t>dz. nr 33,
Niekłonice</t>
  </si>
  <si>
    <t>dz. nr 232,
Zegrze Pomorskie</t>
  </si>
  <si>
    <t>dz. nr 239,
Niedalino</t>
  </si>
  <si>
    <t>dz. nr 151/2,
Niedalino</t>
  </si>
  <si>
    <t>dz. nr 17/3,
Strzekęcino</t>
  </si>
  <si>
    <t>dz. nr 16/31,
Strzekęcino</t>
  </si>
  <si>
    <t xml:space="preserve">Lokal mieszkalny Bardzlino 1/3  </t>
  </si>
  <si>
    <t xml:space="preserve">Bardzlino 1/3  </t>
  </si>
  <si>
    <t>Lokal mieszkalny Czaple 1/2</t>
  </si>
  <si>
    <t>Czaple 1/2</t>
  </si>
  <si>
    <t>Czaple 3/2</t>
  </si>
  <si>
    <t>Lokale mieszkalne Czapla 4/2 i 4/4 (4 lok. socjalne)</t>
  </si>
  <si>
    <t>Czapla 4/2 i 4/4</t>
  </si>
  <si>
    <t>Lokal mieszkalny Czaple 3/2</t>
  </si>
  <si>
    <t xml:space="preserve">Lokal mieszkalny Golica 17/1  </t>
  </si>
  <si>
    <t xml:space="preserve">Golica 17/1  </t>
  </si>
  <si>
    <t xml:space="preserve">Lokal mieszkalny Niedalino 25/2 </t>
  </si>
  <si>
    <t xml:space="preserve">Niedalino 25/2 </t>
  </si>
  <si>
    <t>Lokal mieszkalny Sieranie 7/7</t>
  </si>
  <si>
    <t>Sieranie 7/7</t>
  </si>
  <si>
    <t xml:space="preserve">Lokal mieszkalny Strzekęcino 20/1 </t>
  </si>
  <si>
    <t xml:space="preserve">Strzekęcino 20/1 </t>
  </si>
  <si>
    <t>Lokal mieszkalny Strzekęcino 23/6</t>
  </si>
  <si>
    <t>Strzekęcino 23/6</t>
  </si>
  <si>
    <t xml:space="preserve">Lokal mieszkalny Zegrze Pomorskie 22/2 </t>
  </si>
  <si>
    <t xml:space="preserve">Zegrze Pomorskie 22/2 </t>
  </si>
  <si>
    <t>Lokal mieszkalny Zegrze Pomorskie 24/2</t>
  </si>
  <si>
    <t>Zegrze Pomorskie 24/2</t>
  </si>
  <si>
    <t>Lokale mieszkalne Zegrze Pomorskie 25D/4 i 25E/5</t>
  </si>
  <si>
    <t>Zegrze Pomorskie 25D/4 i 25E/5</t>
  </si>
  <si>
    <t xml:space="preserve">Lokal mieszkalny Zegrzyn 1/1 </t>
  </si>
  <si>
    <t xml:space="preserve">Zegrzyn 1/1 </t>
  </si>
  <si>
    <t>Lokal mieszkalny Strzekęcino 27A/3</t>
  </si>
  <si>
    <t>Lokal mieszkalny Strzekęcino 27A/5</t>
  </si>
  <si>
    <t>Strzekęcino 27A/3</t>
  </si>
  <si>
    <t xml:space="preserve"> Strzekęcino 27A/5</t>
  </si>
  <si>
    <t>Lokale mieszkalne Zegrzyn 1/3 i 1/3A</t>
  </si>
  <si>
    <t>Zegrzyn 1/3 i 1/3A</t>
  </si>
  <si>
    <t>Niedalino 11</t>
  </si>
  <si>
    <t>Zegrze Pomorskie 24</t>
  </si>
  <si>
    <t>Sieranie 6/1</t>
  </si>
  <si>
    <t xml:space="preserve"> Zegrze Pomorskie 21 </t>
  </si>
  <si>
    <t xml:space="preserve"> Zegrze Pomorskie 22</t>
  </si>
  <si>
    <t>Zegrze Pomorskie 25</t>
  </si>
  <si>
    <t xml:space="preserve"> Zegrzyn 1</t>
  </si>
  <si>
    <t>Urządzenie wielofunkcyjne (świetlica Dunowo)</t>
  </si>
  <si>
    <t>Telewizor LG LED 42LF 5800 FHD TV (świetlica Kurozwęcz)</t>
  </si>
  <si>
    <t>Urządzenie wielofunkcyjne (świetlica Niekłonice)</t>
  </si>
  <si>
    <t>Telewizor LG LED 32LJ 500V FHD</t>
  </si>
  <si>
    <t>Konsola XBOX (świetlica Strzekęcino)</t>
  </si>
  <si>
    <t>Laptop (świetlica Dunowo)</t>
  </si>
  <si>
    <t>XBOX 360, Kinect HDD Horzahorizon +Pad (świetlica Niekłonice)</t>
  </si>
  <si>
    <t>Projektor MW 529 BENQ (UG)</t>
  </si>
  <si>
    <t>Telewizor PHILIPS 46 (świetlica Strzekęcino)</t>
  </si>
  <si>
    <t>Telewizor PHILIPS46 (świetlica Niekłonice)</t>
  </si>
  <si>
    <t>Drukarka HP COLOR LASERJETt (sekretariat)</t>
  </si>
  <si>
    <t>Drukarka BROTHER MVC-12712DN (J.Sz.)</t>
  </si>
  <si>
    <t>Urządzenie wielofunkcyjne BROTHER DCP-L2520DW/TN (I.Cz.)</t>
  </si>
  <si>
    <t>Urządzenie wielofunkcyjne BROTHER DCP J105 (UG pok. 5)</t>
  </si>
  <si>
    <t>Tablet Android LENOVO A7-10</t>
  </si>
  <si>
    <t>Zestaw nagłaśniający z mikrofonem bezprzewodowym ALESIS</t>
  </si>
  <si>
    <t>Kolumna aktywna ALESIS TRANSACTIVE (świetlica Konikowo)</t>
  </si>
  <si>
    <t>Telefon SAMSUNG GALAXY J7/ smartfon</t>
  </si>
  <si>
    <t>84.11.Z</t>
  </si>
  <si>
    <t>88.99.Z</t>
  </si>
  <si>
    <t>69.20.Z</t>
  </si>
  <si>
    <t>85.10.Z</t>
  </si>
  <si>
    <t>85.20.Z</t>
  </si>
  <si>
    <t>90.04.Z</t>
  </si>
  <si>
    <t>499 05 21 087</t>
  </si>
  <si>
    <t xml:space="preserve">Zegrze Pomorskie 32A,
76-024 Świeszyno </t>
  </si>
  <si>
    <t>Niedalino 29A,
76-024 Świeszyno</t>
  </si>
  <si>
    <t>Świeszyno 71,
76-024 Świeszyno</t>
  </si>
  <si>
    <t>Świeszyno 15,
76-024 Świeszyno</t>
  </si>
  <si>
    <t>Świeszyno 85,
76-024 Świeszyno</t>
  </si>
  <si>
    <t>Rodzaj wartość (KB - księgowa brutto, O - odtworzeniowa, O* - odtworzeniowa ustalona przez Zamawiającego)</t>
  </si>
  <si>
    <t>O</t>
  </si>
  <si>
    <t>KB</t>
  </si>
  <si>
    <t>Łączna suma ubezpieczenia budynków i budowli w wartości odtworzeniowej:</t>
  </si>
  <si>
    <t>Łączna suma ubezpieczenia budynków i budowli w wartości księgowej brutto:</t>
  </si>
  <si>
    <t>Tabela nr 2 - Wykaz budynków i budowli do ubezpieczenia w Gminie Świeszyno</t>
  </si>
  <si>
    <t>Tabela nr 3 - Wykaz sprzętu elektronicznego do ubezpieczenia w Gminie Świeszyno</t>
  </si>
  <si>
    <t>Świeszyno 6
76-024 Świeszyno</t>
  </si>
  <si>
    <t>Drukarka M12A HP</t>
  </si>
  <si>
    <t>Laptop LENOVO, OFFICE</t>
  </si>
  <si>
    <t>Komputer pełniący rolę serwera</t>
  </si>
  <si>
    <t>UPS PW 1000</t>
  </si>
  <si>
    <t>Konikowo 47D, 
76-024 Świeszyno</t>
  </si>
  <si>
    <t>5. Przedszkole Gminne w Świeszynie</t>
  </si>
  <si>
    <t>6. Szkoła Podstawowa im. 27 Wołyńskiej Dywizji Piechoty Armii Krajowej w Świeszynie</t>
  </si>
  <si>
    <t>7. Szkoła Podstawowa im. kpt. pil. S. Bartosika w Zegrzu Pomorskim</t>
  </si>
  <si>
    <t>8. Szkoła Podstawowa im. W. Szymborskiej w Konikowie</t>
  </si>
  <si>
    <t>10. Multimedialne Centrum Kultury e-EUREKA - Biblioteka Publiczna w Świeszynie</t>
  </si>
  <si>
    <t>usługi opiekuńcze nad dziećmi do lat 3</t>
  </si>
  <si>
    <t>Konikowo 47D,
76-024 Świeszyno</t>
  </si>
  <si>
    <t>profile konstrukcyjne wypełnione pianą izolacyjną PUR, do zewnętrznej strony profili płyta BZS gr.20 mm, na której ułożony jest styropian</t>
  </si>
  <si>
    <t>prefabrykowane moduły w konstrukcji stalowej, ściany zewnętrzne płyta gipsowo- włóknowa, wypełnienie mineralna, po wewnętrznej stronie mocowana paroizolacja oraz przykręcona płyta gipsowo- włóknowa</t>
  </si>
  <si>
    <t>Drukarka laserowa</t>
  </si>
  <si>
    <t>Zestaw nagłaśniający</t>
  </si>
  <si>
    <t>Zestaw multimedialny</t>
  </si>
  <si>
    <t>Waga kolumnowa elektryczna</t>
  </si>
  <si>
    <t>Laptop (2 szt.)</t>
  </si>
  <si>
    <t>System antywłamaniowy zamontowany wewnątrz budynku</t>
  </si>
  <si>
    <t>88.91.Z</t>
  </si>
  <si>
    <t>Opieka dzienna nad dziećmi</t>
  </si>
  <si>
    <t>Tablica interaktywna (2 szt.)</t>
  </si>
  <si>
    <t>Telewizor LED LG (2 szt.)</t>
  </si>
  <si>
    <t>Komputer stacjonarny DELL (6 szt.)</t>
  </si>
  <si>
    <t>Kserokopia SAMSUNG</t>
  </si>
  <si>
    <t>Laptop HP15-d</t>
  </si>
  <si>
    <t>Komputer pełniący rolę serwera FUJITSU</t>
  </si>
  <si>
    <t>Komputer FUJITSU z dyskiem SSD</t>
  </si>
  <si>
    <t>Projektor ultrakrótkoogniskowy NEC</t>
  </si>
  <si>
    <t>Laptop Lenovo</t>
  </si>
  <si>
    <t>Kocioł cieczowy</t>
  </si>
  <si>
    <t>1320007241910</t>
  </si>
  <si>
    <t>De Dietrich</t>
  </si>
  <si>
    <t>Monitoring system CCTV boisko ORLIK</t>
  </si>
  <si>
    <t>Zestaw sprzętu nagłaśniającego</t>
  </si>
  <si>
    <t>Zestaw komputerowy (A.S.)</t>
  </si>
  <si>
    <t>Zestaw komputerowy (A.T.)</t>
  </si>
  <si>
    <t>Zestaw komputerowy (I.K.)</t>
  </si>
  <si>
    <t>Drukarka atramentowa HP DESKJET 4535 A4 WIFI</t>
  </si>
  <si>
    <t>Drukarka HP COLOR LASERJET PRO MFP M477FDN</t>
  </si>
  <si>
    <t>Drukarka HP MFC LASERJET PRO M26A</t>
  </si>
  <si>
    <t>Smartfon HUAWEI MATE 20 LITE GOLD</t>
  </si>
  <si>
    <t>Projektor OPTOMA HD144X+EKRAN 92"</t>
  </si>
  <si>
    <t>Laptop DELL 15,6' INSPIRON (B.H.)</t>
  </si>
  <si>
    <t>Piłkochwyt przy boisku sportowym w Giezkowie</t>
  </si>
  <si>
    <t>sport</t>
  </si>
  <si>
    <t>działalność kulturalna</t>
  </si>
  <si>
    <t>Żłobek Gminny "Tęczowa Kraina" w Konikowie</t>
  </si>
  <si>
    <t>Łączna suma ubezpieczenia sprzętu elektronicznego przenośnego:</t>
  </si>
  <si>
    <t>Łączna suma ubezpieczenia monitoringu wizyjnego:</t>
  </si>
  <si>
    <t>Czy jest to budynek zabytkowy, podlegający nadzorowi konserwatora zabytków?</t>
  </si>
  <si>
    <t xml:space="preserve">Zabezpieczenia
(znane zabezpieczenia p-poż i przeciw kradzieżowe) </t>
  </si>
  <si>
    <t>konstrukcja i pokrycie dachu</t>
  </si>
  <si>
    <t>instalacja elektryczna</t>
  </si>
  <si>
    <t>sieć wodno-kanalizacyjna oraz centralnego ogrzewania</t>
  </si>
  <si>
    <t>administracyjna - biurowy</t>
  </si>
  <si>
    <t xml:space="preserve">lata 70 - modernizacja,
2013 r. - remont - pomieszczenia biurowe oraz sanitarne, instalacja gazowa, stolarka okienna i drzwiowa, sieć wodno-kanalizacyjna, centralne ogrzewanie, instalacja elektryczna, instalacja wentylacyjna </t>
  </si>
  <si>
    <t>konstrukcja drewniana, stromy, dwuspadowy, kryty eternitem</t>
  </si>
  <si>
    <t>2012 r. - modernizacja i przebudowa - pomieszczenia biurowe oraz sanitarne, instalacja gazowa, stolarka okienna i drzwiowa, sieć wodno-kanalizacyjna, centralne ogrzewanie, instalacja elektryczna, instalacja wentylacyjna, pomieszczenia garażowe dla wozów ratowniczo-gaśniczych</t>
  </si>
  <si>
    <t>2016 r. - remont - elewacja, ocieplenie i wymiana dachu, izolacja fundamentów, remont pomieszczeń</t>
  </si>
  <si>
    <t>papa, stropodach betonowy i drewniany</t>
  </si>
  <si>
    <t>2015 - termomodernizacja i remont wnętrza budynku, przebudowa kotłowni na gazowa</t>
  </si>
  <si>
    <t>Boisko w Bardzlinie (zagospodarowanie terenu)</t>
  </si>
  <si>
    <t xml:space="preserve">Oświetlenie </t>
  </si>
  <si>
    <t>Miejsce postoju nr 1 w Zegrzu Pomorskim (szlak elektorowi wodnych)</t>
  </si>
  <si>
    <t>Miejsce postoju nr 2 w Niedalinie (szlak elektrowni wodnych)</t>
  </si>
  <si>
    <t>Miejsce postoju nr 3 w Niedalinie (szlak elektrowni wodnych)</t>
  </si>
  <si>
    <t>Miejsce postoju nr 4 w Strzekęcinie (szlak elektrowni wodnych)</t>
  </si>
  <si>
    <t>Miejsce postoju nr 5 w Strzekęcinie (szlak elektrowni wodnych)</t>
  </si>
  <si>
    <t>Agencja Szabel, system sygnalizacji włamania i napadu, czujki napadowe dla pracowników, monitoring wizyjny na zewnątrz- dwie kamery (zapisy na dysku), hydrant na zewnątrz budynku, gaśnice proszkowe 5 szt.</t>
  </si>
  <si>
    <t>4. Żłobek Gminny "Tęczowa Kraina" w Konikowie</t>
  </si>
  <si>
    <t>membrana dachowa, dach spadzisty w konstrukcji drewnianej, nieocieplany, kryty blachodachówką na łatach o kontr łatach</t>
  </si>
  <si>
    <t>bardzo dobry/ dostateczny</t>
  </si>
  <si>
    <t>budynek zaplecza socjalnego</t>
  </si>
  <si>
    <t>W tym mienie będące w posiadaniu</t>
  </si>
  <si>
    <t>Niedalino 29A
76-024 Świeszyno</t>
  </si>
  <si>
    <t xml:space="preserve">Wykaz sprzętu elektronicznego stacjonarnego </t>
  </si>
  <si>
    <t xml:space="preserve">Wykaz sprzętu elektronicznego przenośnego </t>
  </si>
  <si>
    <t xml:space="preserve">Wykaz monitoringu wizyjnego - system kamer itp. </t>
  </si>
  <si>
    <t>Boisko sportowe w Zegrzu Pomorskim 
(cześć działki nr 116/45 o pow. 2,00 ha)</t>
  </si>
  <si>
    <t>Zestaw komputerowy (3 szt.)</t>
  </si>
  <si>
    <t>Drukarka HP M15A</t>
  </si>
  <si>
    <t>Skaner CANON</t>
  </si>
  <si>
    <t>Laptop DELL INSPIRION</t>
  </si>
  <si>
    <t>Świeszyno 36
 76-024 Świeszyno</t>
  </si>
  <si>
    <t>belki stalowe,płyty prefabrykowane, płyty żelbetowe</t>
  </si>
  <si>
    <t>ok. 500 m</t>
  </si>
  <si>
    <t>Tablica interaktywna z projektorem</t>
  </si>
  <si>
    <t>Projektor VIEWSONIC PA503W</t>
  </si>
  <si>
    <t>Urządzenie wielofunkcyjne</t>
  </si>
  <si>
    <t>Tablety HUAWEI MEDIAPAD (12 szt.)</t>
  </si>
  <si>
    <t>Komputer stacjonarny (2 szt.)</t>
  </si>
  <si>
    <t>Tablica interaktywna AVTEK (4 szt.)</t>
  </si>
  <si>
    <t>Projektor VIEVSONIC (2 szt.)</t>
  </si>
  <si>
    <t>Laptop z oprogramowaniem</t>
  </si>
  <si>
    <t>Zestaw komputerowy (M.B.)</t>
  </si>
  <si>
    <t>Tablet Samsung GALAXY TAB E SM-T560 Wi-Fi</t>
  </si>
  <si>
    <t>Tablet Lenovo TAB2 A7-10F (15 szt.)</t>
  </si>
  <si>
    <t>Laptop DELL 15,6' INSPIRON</t>
  </si>
  <si>
    <t>rekreacja</t>
  </si>
  <si>
    <t>dz. nr 106/9
Konikowo</t>
  </si>
  <si>
    <t>dz. nr 66
Dunowo</t>
  </si>
  <si>
    <t>dz. nr 143/3, obręb Mierzym</t>
  </si>
  <si>
    <t xml:space="preserve">monitoring wizyjny, hydrant p.poż., </t>
  </si>
  <si>
    <t>dz. nr 17/3, obręb Strzekęcino</t>
  </si>
  <si>
    <t xml:space="preserve">rekreacja </t>
  </si>
  <si>
    <t>dz. nr 16/28, obręb Strzekęcino</t>
  </si>
  <si>
    <t>Boisko do piłki plażowej, piłkochwyty, dwie wiaty, dwa komplety 2 ławek i stołu, palenisko, dwie ławki z dwoma modułami USB, urządzenie orbitek z ładowarką USB, urządzenie rowerek z ładowarką USB, ogrodzenie placu rekreacyjnego</t>
  </si>
  <si>
    <t>dz. nr 202/22, obręb Chałupy</t>
  </si>
  <si>
    <t>Centrum turystyczno - rekreacyjne składające się z zadaszonej pergoli z parkietem, miejscem na ognisko, elementami małej architektury, drogą wewnętrzną, ogrodzeniem i odwodnieniem terenu</t>
  </si>
  <si>
    <t>87.</t>
  </si>
  <si>
    <t>88.</t>
  </si>
  <si>
    <t>89.</t>
  </si>
  <si>
    <t>90.</t>
  </si>
  <si>
    <t>91.</t>
  </si>
  <si>
    <t>92.</t>
  </si>
  <si>
    <t>93.</t>
  </si>
  <si>
    <t>System telewizji przemysłowej monitoring</t>
  </si>
  <si>
    <t>Dane pojazdów/ pojazdów wolnobieżnych</t>
  </si>
  <si>
    <t>Marka</t>
  </si>
  <si>
    <t>Typ, model</t>
  </si>
  <si>
    <t>Nr podw./ nadw.</t>
  </si>
  <si>
    <t>Nr rej.</t>
  </si>
  <si>
    <t>Rodzaj pojazdu</t>
  </si>
  <si>
    <t>Poj.</t>
  </si>
  <si>
    <t>Rok prod.</t>
  </si>
  <si>
    <t>Data I rejestracji</t>
  </si>
  <si>
    <t>Ilość miejsc</t>
  </si>
  <si>
    <t>Ładowność</t>
  </si>
  <si>
    <t>Dopuszczalna masa całkowita</t>
  </si>
  <si>
    <t xml:space="preserve">Czy pojazd służy do nauki jazdy? </t>
  </si>
  <si>
    <t>Przebieg</t>
  </si>
  <si>
    <t>Zabezpieczenia przeciwkradzieżowe</t>
  </si>
  <si>
    <t>Wyposażenie pojazdu specjalnego</t>
  </si>
  <si>
    <t xml:space="preserve">Wyposażenie dodatkowe </t>
  </si>
  <si>
    <t xml:space="preserve">Suma ubezpieczenia brutto wraz z wyposażeniem    </t>
  </si>
  <si>
    <t>Okres ubezpieczenia</t>
  </si>
  <si>
    <t>OC</t>
  </si>
  <si>
    <t>NNW</t>
  </si>
  <si>
    <t>AC</t>
  </si>
  <si>
    <t>rodzaj</t>
  </si>
  <si>
    <t>wartość</t>
  </si>
  <si>
    <t>Od</t>
  </si>
  <si>
    <t>Do</t>
  </si>
  <si>
    <t>UBEZPIECZAJĄCY: Gmina Świeszyno, Świeszyno 71, 76-024 Świeszyno, REGON: 330920707
UBEZPIECZONY (współwłaściciel): Gmina Świeszyno, Świeszyno 71, 76-024 Świeszyno, REGON: 330920707</t>
  </si>
  <si>
    <t>VOLKSWAGEN</t>
  </si>
  <si>
    <t>Transporter 
Pick-up T5</t>
  </si>
  <si>
    <t>WV1ZZZ7JZ9X008529</t>
  </si>
  <si>
    <t>ZKO 8W22</t>
  </si>
  <si>
    <t>ciężarowy</t>
  </si>
  <si>
    <t>08.01.2009</t>
  </si>
  <si>
    <t>X</t>
  </si>
  <si>
    <t>PEUGEOT</t>
  </si>
  <si>
    <t>Partner 1.6 HDI</t>
  </si>
  <si>
    <t>VF37J9HXC9J036791</t>
  </si>
  <si>
    <t>ZKO 7K99</t>
  </si>
  <si>
    <t>osobowy</t>
  </si>
  <si>
    <t>05.08.2009</t>
  </si>
  <si>
    <t>immobiliser</t>
  </si>
  <si>
    <t>hak</t>
  </si>
  <si>
    <t>SAM</t>
  </si>
  <si>
    <t>K00300697</t>
  </si>
  <si>
    <t>ZKO 5A60</t>
  </si>
  <si>
    <t>przyczepa lekka</t>
  </si>
  <si>
    <t>nd.</t>
  </si>
  <si>
    <t>19.05.1998</t>
  </si>
  <si>
    <t>DACIA</t>
  </si>
  <si>
    <t>Duster 
Amiance 1,6 16V 105 4X4</t>
  </si>
  <si>
    <t>UU1HSDC5G50744978</t>
  </si>
  <si>
    <t>ZKO3N22</t>
  </si>
  <si>
    <t>16.06.2014</t>
  </si>
  <si>
    <t>MERCEDES-BENZ</t>
  </si>
  <si>
    <t>Sprinter 515 CDI,  
906 KA 50</t>
  </si>
  <si>
    <t>WDB9066571S367892</t>
  </si>
  <si>
    <t>ZKO 08PF</t>
  </si>
  <si>
    <t>autobus</t>
  </si>
  <si>
    <t>26.11.2008</t>
  </si>
  <si>
    <t>przystosowany do przewozu wózka inwalidzkiego, radio</t>
  </si>
  <si>
    <t>TEMA</t>
  </si>
  <si>
    <t>BOX 23.60 S RGV</t>
  </si>
  <si>
    <t>SWH2360S0HB100757</t>
  </si>
  <si>
    <t>ZKO 78F6</t>
  </si>
  <si>
    <t>11.12.2017</t>
  </si>
  <si>
    <t>RENAULT</t>
  </si>
  <si>
    <t>Master</t>
  </si>
  <si>
    <t>VF1VBU6Z354829596</t>
  </si>
  <si>
    <t>ZKO 1FY2</t>
  </si>
  <si>
    <t>01.06.2016</t>
  </si>
  <si>
    <t>UBEZPIECZAJĄCY: Gmina Świeszyno, Świeszyno 71, 76-024 Świeszyno, REGON: 330920707
UBEZPIECZONY (współwłaściciel): Urząd Gminy ,Świeszyno 71, 76-024 Świeszyno, REGON: 000548844</t>
  </si>
  <si>
    <t>POM-ZŁOCIENIC</t>
  </si>
  <si>
    <t>T0 70</t>
  </si>
  <si>
    <t>ZKO P390</t>
  </si>
  <si>
    <t>przyczepa ciężarowa rolnicza</t>
  </si>
  <si>
    <t>21.10.1992</t>
  </si>
  <si>
    <t>THULE TRAILERS</t>
  </si>
  <si>
    <t xml:space="preserve">T4 </t>
  </si>
  <si>
    <t>UH2000E576P140217</t>
  </si>
  <si>
    <t>ZKO U540</t>
  </si>
  <si>
    <t>T4 Transporter 
D 2.6T 96-01</t>
  </si>
  <si>
    <t>WV2ZZZ70ZXX028591</t>
  </si>
  <si>
    <t>ZKO H330</t>
  </si>
  <si>
    <t>10.09.2009</t>
  </si>
  <si>
    <t>UBEZPIECZAJĄCY: Gmina Świeszyno, Świeszyno 71, 76-024 Świeszyno, REGON: 330920707
UBEZPIECZONY (współwłaściciel): OSP w Niedalinie, Niedalino 24A, 76-024 Świeszyno, REGON: 331248904</t>
  </si>
  <si>
    <t>LAF 1113</t>
  </si>
  <si>
    <t>KGX 0685</t>
  </si>
  <si>
    <t>06.02.1968/
13.12.1999</t>
  </si>
  <si>
    <t>Atego 967FWU3</t>
  </si>
  <si>
    <t>WDB96763610174824</t>
  </si>
  <si>
    <t>ZKO 99N8</t>
  </si>
  <si>
    <t>06.09.2017</t>
  </si>
  <si>
    <t>specjalistyczne</t>
  </si>
  <si>
    <t xml:space="preserve">UBEZPIECZAJĄCY: Gmina Świeszyno, Świeszyno 71, 76-024 Świeszyno, REGON: 330920707
UBEZPIECZONY (współwłaściciel): OSP w Świeszynie, Świeszyno 43, 76-024 Świeszyno, REGON:  331251384 </t>
  </si>
  <si>
    <t>SCANIA</t>
  </si>
  <si>
    <t>P450</t>
  </si>
  <si>
    <t>YS2P4X40002167188</t>
  </si>
  <si>
    <t>ZKO 9GM9</t>
  </si>
  <si>
    <t>10.12.2019</t>
  </si>
  <si>
    <t>Atego 1329AF</t>
  </si>
  <si>
    <t>WDB9763641L523125</t>
  </si>
  <si>
    <t>ZKO 2C66</t>
  </si>
  <si>
    <t>23.10.2012</t>
  </si>
  <si>
    <t xml:space="preserve">UBEZPIECZAJĄCY: Gmina Świeszyno, Świeszyno 71, 76-024 Świeszyno, REGON: 330920707
UBEZPIECZONY (współwłaściciel): Urząd Gminy ,Świeszyno 71, 76-024 Świeszyno, REGON: 000548844
UŻYTKOWNIK: OSP w Świeszynie, Świeszyno 43, 76-024 Świeszyno, REGON:  331251384 </t>
  </si>
  <si>
    <t>JELCZ</t>
  </si>
  <si>
    <t>KOA 628B</t>
  </si>
  <si>
    <t>22.06.1977</t>
  </si>
  <si>
    <t>UBEZPIECZAJĄCY: Gmina Świeszyno, Świeszyno 71, 76-024 Świeszyno, REGON: 330920707
UBEZPIECZONY (współwłaściciel): OSP w Strzekęcinie, Strzekęcino 9b, 76-024 Świeszyno, REGON:  331251409</t>
  </si>
  <si>
    <t>Kangoo</t>
  </si>
  <si>
    <t>VF1KCR7EF30058565</t>
  </si>
  <si>
    <t>ZKO 70A1</t>
  </si>
  <si>
    <t>22.12.2003</t>
  </si>
  <si>
    <t>UBEZPIECZAJĄCY: Gmina Świeszyno, Świeszyno 71, 76-024 Świeszyno, REGON: 330920707
UBEZPIECZONY (współwłaściciel): Urząd Gminy ,Świeszyno 71, 76-024 Świeszyno, REGON: 000548844
UŻYTKOWNIK: OSP w Strzekęcinie, Strzekęcino 9b, 76-024 Świeszyno, REGON:  331251409</t>
  </si>
  <si>
    <t>MAGIRUS DEUTZ</t>
  </si>
  <si>
    <t>170 D 11 FA</t>
  </si>
  <si>
    <t>ZKO 46FY</t>
  </si>
  <si>
    <t>13.05.1975</t>
  </si>
  <si>
    <t>UBEZPIECZAJĄCY: Gmina Świeszyno, Świeszyno 71, 76-024 Świeszyno, REGON: 330920707
UBEZPIECZONY (współwłaściciel): Urząd Gminy ,Świeszyno 71, 76-024 Świeszyno, REGON: 000548844
UŻYTKOWNIK: OSP w Mierzymiu, Mierzym 6B, 76-024 Świeszyno, REGON: 331251390</t>
  </si>
  <si>
    <t>Daimler 1017</t>
  </si>
  <si>
    <t>ZKO 20JH</t>
  </si>
  <si>
    <t>16.09.1982</t>
  </si>
  <si>
    <t>Liczba pracowników</t>
  </si>
  <si>
    <t>Liczba uczniów/ wychowanków</t>
  </si>
  <si>
    <t>7</t>
  </si>
  <si>
    <t>PKD
(przeważające)</t>
  </si>
  <si>
    <t>Osprzęt oświetleniowy</t>
  </si>
  <si>
    <t>Spliter DMX</t>
  </si>
  <si>
    <t>Czytnik kart (2 szt.)</t>
  </si>
  <si>
    <t xml:space="preserve">Telefon bezprzewodowy GOGASET </t>
  </si>
  <si>
    <t>Telefon bezprzewodowy GOGASET HX</t>
  </si>
  <si>
    <t>Drukarka etykiet (2 szt.)</t>
  </si>
  <si>
    <t>Zestaw mikrofonów (2 szt.)</t>
  </si>
  <si>
    <t>Kable do transmisji dźwięku</t>
  </si>
  <si>
    <t>Mikrofony dynamiczne</t>
  </si>
  <si>
    <t>gaśnica proszkowa (GP 2 x 2, 2 szt.), gaśnica (UG S 2 x 1), monitoring, dozór firmy ochroniarskiej, alarm włamaniowy i napadowy</t>
  </si>
  <si>
    <t>Laptop ASUS X509JA</t>
  </si>
  <si>
    <t>18-50 kw</t>
  </si>
  <si>
    <t xml:space="preserve"> konstrukcja drewniana pokryta blachodachówką, wielospadowy</t>
  </si>
  <si>
    <t>blacha, dwuspadowy</t>
  </si>
  <si>
    <t>konstrukcja drewniana pokryty blachą trapezową, dwuspadowy</t>
  </si>
  <si>
    <t>Urządzenie wielofunkcyjne J100</t>
  </si>
  <si>
    <t>Huawei Media Pad T5 10LTE (17 szt.)</t>
  </si>
  <si>
    <t>Konikowo 47, 
76-024 Świeszyno
(Hala sportowa)</t>
  </si>
  <si>
    <t xml:space="preserve">Maszyna myjąca HAKOMATIC B30 </t>
  </si>
  <si>
    <t>19</t>
  </si>
  <si>
    <t>Notebook HP250 M9528EA (2 szt.)</t>
  </si>
  <si>
    <t>Tablica interaktywna QOMO QWB 379-PS</t>
  </si>
  <si>
    <t>Projektor EPSON EB-520</t>
  </si>
  <si>
    <t>Monitor interaktywny AUTEK TS 55 Prokk</t>
  </si>
  <si>
    <t>Komputer DELL OPTIPLEX (10 szt.)</t>
  </si>
  <si>
    <t>Projektor multimedialny 3200</t>
  </si>
  <si>
    <t>Niedalino 29A, 76-024 Świeszyno (Świetlica i biblioteka w Niedalinie)</t>
  </si>
  <si>
    <t>44</t>
  </si>
  <si>
    <t>Zestaw komputerowy + UPS (2 szt.)</t>
  </si>
  <si>
    <t>Zestaw komputerowy (M.Sz.),  (A.B.), (2 szt.)</t>
  </si>
  <si>
    <t>Zestaw komputerowy (Ż.K.), (A.K.), (M.B.), (3 szt.)</t>
  </si>
  <si>
    <t>Zestaw komputerowy (W.R.), (K.Ż.), (2 szt.)</t>
  </si>
  <si>
    <t>Telewizor</t>
  </si>
  <si>
    <t>Komputer DELL VOSTRO (C.M.)</t>
  </si>
  <si>
    <t>Komputer DELL VOSTRO (S.E.)</t>
  </si>
  <si>
    <t>Laptop DELL 15,6" VOSTRO (N.M.)</t>
  </si>
  <si>
    <t>Laptop DELL LATITUDE 3500 15,6'' (Sz.J.)</t>
  </si>
  <si>
    <t>Laptop LENOVO IDEAPAD 330-17IKB</t>
  </si>
  <si>
    <t>Notebook ACER ASPIRE 1 A114-31-C7W5</t>
  </si>
  <si>
    <t>Rejestrator CCTV świetlicy w Dunowie</t>
  </si>
  <si>
    <t>System monitoringu wizualizacja stacji uzdatniania wody w Czersku</t>
  </si>
  <si>
    <t>System monitoringu wizualizacja stacji uzdatniania wody w Strzekęcinie</t>
  </si>
  <si>
    <t>Monitoring przy rzece Radew w Niedalinie</t>
  </si>
  <si>
    <t>Monitoring (3 kamery i lampy LED) Centrum Turystyczno - Rekreacyjne w Strzekęcinie</t>
  </si>
  <si>
    <t>System alarmowy szatni i boiska w Strzekęcine</t>
  </si>
  <si>
    <t>04 103 1 200 040008 000</t>
  </si>
  <si>
    <t xml:space="preserve">Kosiarka samojezdna JOHN DEERE X155R </t>
  </si>
  <si>
    <t>Kosiarka HONDA HRG536C7VLE</t>
  </si>
  <si>
    <t>Kocioł Metal-Fach Smat Plus</t>
  </si>
  <si>
    <t>Sprzężarka GG 510/150</t>
  </si>
  <si>
    <t>Kosa spalinowa STIHL FS 89 AUTOCUT 25-2</t>
  </si>
  <si>
    <t>Piec do ceramiki</t>
  </si>
  <si>
    <t>Strzekęcino</t>
  </si>
  <si>
    <t>01.01.2022
01.01.2023
01.01.2024</t>
  </si>
  <si>
    <t>31.12.2022
31.12.2023
31.12.2024</t>
  </si>
  <si>
    <t>18.03.2022
18.03.2023
18.03.2024</t>
  </si>
  <si>
    <t>17.03.2023
17.03.2024
17.03.2025</t>
  </si>
  <si>
    <t>30905010545393</t>
  </si>
  <si>
    <t>29.03.2022
29.03.2023
29.03.2024</t>
  </si>
  <si>
    <t>28.03.2023
28.03.2024
28.03.2025</t>
  </si>
  <si>
    <t>32213111065785</t>
  </si>
  <si>
    <t>20.01.2022
20.01.2023
20.01.2024</t>
  </si>
  <si>
    <t>19.01.2023
19.01.2024
19.01.2025</t>
  </si>
  <si>
    <t>06.09.2022
06.09.2023
06.09.2024</t>
  </si>
  <si>
    <t>05.09.2023
05.09.2024
05.09.2025</t>
  </si>
  <si>
    <t>10.12.2021
10.12.2022
10.12.2023</t>
  </si>
  <si>
    <t>09.12.2022
09.12.2023
09.12.2024</t>
  </si>
  <si>
    <t>23.10.2022
23.10.2023
23.10.2024</t>
  </si>
  <si>
    <t>22.10.2023
22.10.2024
22.10.2025</t>
  </si>
  <si>
    <t>23.12.2021
23.12.2022
23.12.2023</t>
  </si>
  <si>
    <t>22.12.2022
22.12.2023
22.12.2024</t>
  </si>
  <si>
    <t>03.12.2021
03.12.2022
03.12.2023</t>
  </si>
  <si>
    <t>02.12.2022
02.12.2023
02.12.2024</t>
  </si>
  <si>
    <t>17.01.2022
17.01.2023
17.01.2024</t>
  </si>
  <si>
    <t>16.01.2023
16.01.2024
16.01.2025</t>
  </si>
  <si>
    <t>15.11.2022
15.11.2023
15.11.2024</t>
  </si>
  <si>
    <t>14.11.2023
14.11.2024
14.11.2025</t>
  </si>
  <si>
    <t>16.06.2022
16.06.2023
16.06.2024</t>
  </si>
  <si>
    <t>15.06.2023
15.06.2024
15.06.2025</t>
  </si>
  <si>
    <t>18.01.2022
18.01.2023
18.01.2024</t>
  </si>
  <si>
    <t>17.01.2023
17.01.2024
17.01.2025</t>
  </si>
  <si>
    <t>11.12.2021
11.12.2022
11.12.2023</t>
  </si>
  <si>
    <t>10.12.2022
10.12.2023
10.12.2024</t>
  </si>
  <si>
    <t>21.10.2022
21.10.2023
21.10.2024</t>
  </si>
  <si>
    <t>20.10.2023
20.10.2024
20.10.2025</t>
  </si>
  <si>
    <t>28.12.2021
28.12.2022
28.12.2023</t>
  </si>
  <si>
    <t>27.12.2022
27.12.2023
27.12.2024</t>
  </si>
  <si>
    <t>22.12.2021
22.12.2022
22.12.2023</t>
  </si>
  <si>
    <t>21.12.2022
21.12.2023
21.12.2024</t>
  </si>
  <si>
    <t>17.08.2022
17.08.2023
17.08.2024</t>
  </si>
  <si>
    <t>16.08.2023
16.08.2024
16.08.2025</t>
  </si>
  <si>
    <t>60 m - ciek wodny</t>
  </si>
  <si>
    <t xml:space="preserve">2013 r. - generalna modernizacja budynku - pomieszczenia biurowe oraz sanitarne, instalacja gazowa, stolarka okienna i drzwiowa, sieć wodno-kanalizacyjna, centralne ogrzewanie, instalacja elektryczna, instalacja wentylacyjna </t>
  </si>
  <si>
    <t>Budynek administracyjno - mieszkalny</t>
  </si>
  <si>
    <t>gaśnica (proszkowa ABC), 
kraty w oknach, alarm, dozór</t>
  </si>
  <si>
    <t>ok. 2000 r. - modernizacja</t>
  </si>
  <si>
    <t>Budynek archiwum</t>
  </si>
  <si>
    <t>2019 r. - remont pomieszczeń archiwum zakładowego</t>
  </si>
  <si>
    <t>Mierzym 6B</t>
  </si>
  <si>
    <t>Strzekęcino 9B</t>
  </si>
  <si>
    <t>Świetlica w Zegrzu Pomorskim</t>
  </si>
  <si>
    <t>bloczki gazobetonowe</t>
  </si>
  <si>
    <t xml:space="preserve">blachodachówka </t>
  </si>
  <si>
    <t>dz. nr 9/18,
 Giezkowo</t>
  </si>
  <si>
    <t>dz. nr 114,
Zegrze Pomorskie</t>
  </si>
  <si>
    <t>Plac zabaw w Giezkowie</t>
  </si>
  <si>
    <t>dz. nr 116/44 Zegrze Pomorskie</t>
  </si>
  <si>
    <t>dz. nr 7, 
Niedalino</t>
  </si>
  <si>
    <t>dz. nr 1/19,
Bardzlino</t>
  </si>
  <si>
    <t>dz. nr 6,
Niekłonice</t>
  </si>
  <si>
    <t>dz. nr 143/3,
Mierzym</t>
  </si>
  <si>
    <t>dz. nr 9/18,
Giezkowo</t>
  </si>
  <si>
    <t>Teren rekreacyjno-festynowy w Konikowie</t>
  </si>
  <si>
    <t>Siłownia zewnętrzna w Konikowie</t>
  </si>
  <si>
    <t>Siłownia zewnętrzna w Niekłonicach</t>
  </si>
  <si>
    <t>dz. nr 106/12, 106/3, Konikowo</t>
  </si>
  <si>
    <t>dz. nr 106/12,
Konikowo</t>
  </si>
  <si>
    <t>dz. nr 151/2,
 Niedalino</t>
  </si>
  <si>
    <t>dz. nr 6,
 Niekłonice</t>
  </si>
  <si>
    <t>Lokal mieszkalny Niedalino 35/11</t>
  </si>
  <si>
    <t>Niedalino 35/11</t>
  </si>
  <si>
    <t>Lokale mieszkalne Zegrze Pomorskie 25/4 i 25/9</t>
  </si>
  <si>
    <t>Zegrze Pomorskie 25/4 i 25/9</t>
  </si>
  <si>
    <t>Dunowo 28</t>
  </si>
  <si>
    <t>dz. nr 313/25 Świeszyno 37D</t>
  </si>
  <si>
    <t xml:space="preserve">Budynek gospodarczy prz boisku sport. w m. Mierzym </t>
  </si>
  <si>
    <t>dz. nr 143/3 Mierzym</t>
  </si>
  <si>
    <t>dz. nr 178/2 Świeszyno</t>
  </si>
  <si>
    <t>Niedalino 32/7 i 32/9</t>
  </si>
  <si>
    <t>Budynek Urzędu Gminy</t>
  </si>
  <si>
    <t xml:space="preserve">gaśnica (3 szt., proszkowe ABC)),
alarm, dozór </t>
  </si>
  <si>
    <t xml:space="preserve">gaśnica (7 szt., proszkowe ABC),
 kraty w oknach, alarm, dozór </t>
  </si>
  <si>
    <t xml:space="preserve">hydrant (2 szt.), gaśnica (7 szt. w tym 4 proszkowe, 1 śniegowa, 1 płynowa), monitoring, kamery, alarm </t>
  </si>
  <si>
    <t xml:space="preserve">gaśnica (3 szt., proszkowe ABC),
alarm, dozór </t>
  </si>
  <si>
    <t xml:space="preserve">gaśnica (6 szt., proszkowa ABC),
 dozór </t>
  </si>
  <si>
    <t>gaśnica (2 szt., proszkowa ABC), 
system alarmowy</t>
  </si>
  <si>
    <t>gaśnica (2 szt., proszkowa ABC), 
kraty w oknach</t>
  </si>
  <si>
    <t>gaśnica (2 szt., proszkowa ABC)</t>
  </si>
  <si>
    <t xml:space="preserve"> gaśnica (2 szt., proszkowa ), alarm</t>
  </si>
  <si>
    <t xml:space="preserve"> gaśnica (3 szt., proszkowa), alarm</t>
  </si>
  <si>
    <t xml:space="preserve"> gaśnica (2 szt., proszkowa), alarm</t>
  </si>
  <si>
    <t xml:space="preserve"> gaśnica (proszkowa), alarm</t>
  </si>
  <si>
    <r>
      <t xml:space="preserve">Świetlica w Giezkowie </t>
    </r>
    <r>
      <rPr>
        <sz val="10"/>
        <color indexed="10"/>
        <rFont val="Arial"/>
        <family val="2"/>
      </rPr>
      <t>(instalacja fotowoltaiczna)</t>
    </r>
  </si>
  <si>
    <t>Plac zabaw w Niedalinie (miejsce postoju i wypoczynku)</t>
  </si>
  <si>
    <t>Plac zabaw oraz siłownia w Strzekęcinie</t>
  </si>
  <si>
    <t>Plac zabaw i siłownia w Konikowie</t>
  </si>
  <si>
    <t>Siłownia w Mierzymiu</t>
  </si>
  <si>
    <t>brak /do modernizacji</t>
  </si>
  <si>
    <t>do wymiany</t>
  </si>
  <si>
    <t>poddasze</t>
  </si>
  <si>
    <t>blacha</t>
  </si>
  <si>
    <t>zły</t>
  </si>
  <si>
    <t>do modernizacji</t>
  </si>
  <si>
    <t>dostateczny/do modernizacji</t>
  </si>
  <si>
    <t>brak/do modernizacji</t>
  </si>
  <si>
    <t>4/2A - 25,53 m² 4/2B - 23,76m², 4/4A - 25,45m², 4/4B - 23,69m²</t>
  </si>
  <si>
    <t>Lokal mieszkalny Giezkowo 10/3</t>
  </si>
  <si>
    <t>Giezkowo 10/3</t>
  </si>
  <si>
    <t>dachówka</t>
  </si>
  <si>
    <t>16 km</t>
  </si>
  <si>
    <t>Lokale mieszkalne Niedalino 32/7 i 32/9</t>
  </si>
  <si>
    <t>Lokal mieszkalny Sieranie 6/2</t>
  </si>
  <si>
    <t>Sieranie 6/2</t>
  </si>
  <si>
    <t>brak ogrzewania gazowego</t>
  </si>
  <si>
    <t>w trakcie</t>
  </si>
  <si>
    <t>9 km</t>
  </si>
  <si>
    <t>do wymiany w lokalu 3A</t>
  </si>
  <si>
    <t xml:space="preserve">16,4 km </t>
  </si>
  <si>
    <t>Budynek gospodarczy Niedalino 10</t>
  </si>
  <si>
    <t>Niedalino 10</t>
  </si>
  <si>
    <t>Budynek gospodarczy Zegrze Pomorskie 22/2</t>
  </si>
  <si>
    <t>6 pomieszczeń gospodarczych Zegrze Pomorskie 25</t>
  </si>
  <si>
    <t>Utwardzenie drogi i placu przy bud. Zegrze 12 rodz.</t>
  </si>
  <si>
    <t>94.</t>
  </si>
  <si>
    <t>95.</t>
  </si>
  <si>
    <t>96.</t>
  </si>
  <si>
    <t>97.</t>
  </si>
  <si>
    <t>98.</t>
  </si>
  <si>
    <t>99.</t>
  </si>
  <si>
    <t>100.</t>
  </si>
  <si>
    <t>101.</t>
  </si>
  <si>
    <t>Świeszyno 36, 76-024 Świeszyno (budynek MCK Świeszyno)</t>
  </si>
  <si>
    <t>gaśnica (proszkoe 6 kg (3 szt.), co2 (4 szt.), monitoring wizyjny, kraty na oknach (sala komputerowa, kotłownia, korytarz dolny, oddział przedszkolny)</t>
  </si>
  <si>
    <t>monitoring (konsorcjum Szabel - Unia), hydrant wew. (2 szt.)</t>
  </si>
  <si>
    <t>monitoring (konsorcjum Szabel - Unia)</t>
  </si>
  <si>
    <t>monitoring (firma Szabel), na sali gimnastycznej- brak</t>
  </si>
  <si>
    <t>6</t>
  </si>
  <si>
    <t>50</t>
  </si>
  <si>
    <t>3 km - jezioro</t>
  </si>
  <si>
    <t xml:space="preserve">gaśnice (3 szt.), hydrant, czujniki alarmowe, umowa na ochronę obiektu z SZABEL </t>
  </si>
  <si>
    <t>10</t>
  </si>
  <si>
    <t>15</t>
  </si>
  <si>
    <t>1996 r.- rozbudowa
2012 r. - remont: położenie nowych gładzi na ścianach i suficie, nowa terakota i glazura, wyodrębnienie nowych pomieszczeń wc i pomieszczenie kuchenne - 67 183,62 zł.
2019 r. - modernizacja: roboty rozbiórkowe pokrycia dachowego, ocieplenie stropodachu, wymiana obróbek blacharskich i orynnowania z blachy ocynkowanej, remont kominów, remont instalacji odgromowej, remont łazienki, gabinetu - 218 238,00 zł.</t>
  </si>
  <si>
    <t>Monitor AOC 21,5"</t>
  </si>
  <si>
    <t>Skaner CANON (2 szt.)</t>
  </si>
  <si>
    <t>Komputer DELL (2 szt.)</t>
  </si>
  <si>
    <t>Zasilacz UPS GREEN CELL 600V</t>
  </si>
  <si>
    <t>Telefon komórkowy HUAWEI Y5P (3 szt.)</t>
  </si>
  <si>
    <t>Laptop DELL INSPIRATION</t>
  </si>
  <si>
    <r>
      <t>Laptop poleasingowy HP PROBOOK 650 G1 (40 szt.)</t>
    </r>
    <r>
      <rPr>
        <sz val="10"/>
        <color indexed="10"/>
        <rFont val="Arial"/>
        <family val="2"/>
      </rPr>
      <t>(zdalna szkoła/zdalna szkoła+)</t>
    </r>
  </si>
  <si>
    <r>
      <t>Laptop E744 FUJITSU (40 szt.)</t>
    </r>
    <r>
      <rPr>
        <sz val="10"/>
        <color indexed="10"/>
        <rFont val="Arial"/>
        <family val="2"/>
      </rPr>
      <t>(zdalna szkoła/zdalna szkoła+)</t>
    </r>
  </si>
  <si>
    <t>26</t>
  </si>
  <si>
    <t>181</t>
  </si>
  <si>
    <t>wewnętrzna instalacja hydrantowa Dn52 mm (2 szt.), gaśnica (proszkowa, 11 szt.), dla potrzeb ewakuacyjnych klatka schodowa, zaopatrzenie wodne do zewnętrznego gaszenia pożaru, monitoring wizyjny, monitorowanie obiektu przez firmę zewnętrzną</t>
  </si>
  <si>
    <t>gaśnica (2 szt.), monitorowanie obiektu przez firmę zewnętrzną</t>
  </si>
  <si>
    <t>Tablica interaktywna</t>
  </si>
  <si>
    <t>Tablet HUAWEI MEDIAPAD (2 szt.)</t>
  </si>
  <si>
    <t>Wideodomofon HIKVISION</t>
  </si>
  <si>
    <t>9. Multimedialne Centrum Kultury e-EUREKA - Biblioteka Publiczna w Świeszynie</t>
  </si>
  <si>
    <t>Pompa głębinowa 6/110</t>
  </si>
  <si>
    <t>Agregat pompy</t>
  </si>
  <si>
    <t>Pompa do WUKO</t>
  </si>
  <si>
    <t>System dozujący IDA-100 DO NUTROIX W M. NIEKŁONICE</t>
  </si>
  <si>
    <t>Zestaw do obsługi hydrofornii</t>
  </si>
  <si>
    <t xml:space="preserve">Instalacja dozująca środek neutralizujący odory </t>
  </si>
  <si>
    <t>Sterownica do przepompowni ścieków w Konikowie</t>
  </si>
  <si>
    <t>Tablica interaktywna Eno</t>
  </si>
  <si>
    <t>Monitor interaktywny Myboard (2 szt)</t>
  </si>
  <si>
    <t>Switch TP - Link 48 port</t>
  </si>
  <si>
    <t>Laptop ASUS X509JA (2 szt.)</t>
  </si>
  <si>
    <t>Monitor interaktywny MYBOARD</t>
  </si>
  <si>
    <t>Tabela nr 7 - Wykaz lokalizacji, w których prowadzona jest działalność lub gdzie znajduje się mienie Gminy Świeszyno</t>
  </si>
  <si>
    <t>Tabela nr 6 - Wykaz maszyn i urządzeń do ubezpieczenia od uszkodzeń od wszystkich ryzyk w Gminie Świeszyno</t>
  </si>
  <si>
    <t xml:space="preserve">18. </t>
  </si>
  <si>
    <t>TAK</t>
  </si>
  <si>
    <t>specjalny pożarniczy</t>
  </si>
  <si>
    <t>Tabela nr 5 - Wykaz pojazdów do ubezpieczenia komunikacyjnego w Gminie Świeszyno</t>
  </si>
  <si>
    <t>Ryzyko</t>
  </si>
  <si>
    <t>Krótki opis szkody</t>
  </si>
  <si>
    <t>Wypłacone odszkodowanie</t>
  </si>
  <si>
    <t>Rezerwa</t>
  </si>
  <si>
    <t>Mienie od ognia i innych zdarzeń losowych</t>
  </si>
  <si>
    <t>OC dróg</t>
  </si>
  <si>
    <t>* Zgodnie z najlepszą wiedzą Ubezpieczającego wszelkie dostępne informacje są zawarte w powyższej tabeli.
Ubezpieczający nie dysponuje inną wiedzą.</t>
  </si>
  <si>
    <t>Okres ubezpieczenia: 01.12.2018 - 30.11.2019</t>
  </si>
  <si>
    <t>Okres ubezpieczenia: 01.12.2019 - 30.11.2020</t>
  </si>
  <si>
    <t>uszkodzenie szyby</t>
  </si>
  <si>
    <t>uszkodzenie mienia - dewastacja</t>
  </si>
  <si>
    <t>Szyby</t>
  </si>
  <si>
    <t>uszkodzenie pojazdu</t>
  </si>
  <si>
    <t>uszkodzenie mienia - wyładowania atmosferyczne</t>
  </si>
  <si>
    <t>OC ogólne</t>
  </si>
  <si>
    <t>zalanie</t>
  </si>
  <si>
    <t>uszkodzenie mienia - silny wiatr</t>
  </si>
  <si>
    <t>Tabela nr 4 - Wykaz majątku trwałego do ubezpieczenia w Gminie Świeszyno</t>
  </si>
  <si>
    <t>Łączna suma ubezpieczenia sprzętu elektronicznego stacjonarnego:</t>
  </si>
  <si>
    <t>Urządzenie wielofunkcyjne BROTHER MCF (świetlica Konikowo)</t>
  </si>
  <si>
    <t>Notebook Lenovo Essential F310-15ISK (system monitoringu)</t>
  </si>
  <si>
    <t>Sprzęt nagłaśniający MHCV71D SYS POWER AUDIO SONY</t>
  </si>
  <si>
    <t>System alarmowy oczyszczalni ścieków w Zegrzu Pomorskim</t>
  </si>
  <si>
    <t>Kamery i rejestrator do monitoringu świetlicy w Giezkowie</t>
  </si>
  <si>
    <t>Rok produkcji/ zakupu</t>
  </si>
  <si>
    <t>102.</t>
  </si>
  <si>
    <t>Budynek szkoły podstawowej w Konikowie</t>
  </si>
  <si>
    <t>Budynek szkoły podstawowej w Dunowie</t>
  </si>
  <si>
    <t>Budynek hali widowiskowo-sportowej w Konikowie</t>
  </si>
  <si>
    <t>Budynek gospodarczy w Konikowie</t>
  </si>
  <si>
    <t>Budynek szkoły podstawowej z salą gimnastyczną w Zegrzu Pomorskim</t>
  </si>
  <si>
    <t>Budynek gospodarczy w Zegrzu Pomorskim</t>
  </si>
  <si>
    <t>Budynek szkoły podstawowej w Świeszynie</t>
  </si>
  <si>
    <t>Budynek zaplecza socjalnego w Świeszynie</t>
  </si>
  <si>
    <t>Budynek przedszkola w Świeszynie</t>
  </si>
  <si>
    <t>Budynek żłobka w Konikowie</t>
  </si>
  <si>
    <t>modernizacja instalacji kanalizacyjnej</t>
  </si>
  <si>
    <t>Okres ubezpieczenia: 01.12.2020 - 30.11.2021</t>
  </si>
  <si>
    <t>Tabela nr 8 - Wykaz wypłaconych odszkodowań i rezerw według daty powstania szkody (stan na dzień 06.10.2021 r.)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</si>
</sst>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000\-000\-00\-00"/>
    <numFmt numFmtId="177" formatCode="0.00;[Red]0.00"/>
    <numFmt numFmtId="178" formatCode="[$-415]d\ mmmm\ yyyy"/>
    <numFmt numFmtId="179" formatCode="#,##0.00\ _z_ł"/>
    <numFmt numFmtId="180" formatCode="#,##0.00&quot; zł&quot;"/>
    <numFmt numFmtId="181" formatCode="d/mm/yyyy"/>
    <numFmt numFmtId="182" formatCode="[$-415]dddd\,\ d\ mmmm\ yyyy"/>
    <numFmt numFmtId="183" formatCode="0.000"/>
    <numFmt numFmtId="184" formatCode="0.0"/>
    <numFmt numFmtId="185" formatCode="mm/d/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0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8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12" xfId="58" applyFont="1" applyFill="1" applyBorder="1" applyAlignment="1">
      <alignment horizontal="center" vertical="center" wrapText="1"/>
      <protection/>
    </xf>
    <xf numFmtId="44" fontId="0" fillId="0" borderId="0" xfId="74" applyNumberFormat="1" applyFont="1" applyFill="1" applyBorder="1" applyAlignment="1">
      <alignment horizontal="center" vertical="center"/>
    </xf>
    <xf numFmtId="44" fontId="0" fillId="0" borderId="0" xfId="74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4" fontId="0" fillId="0" borderId="10" xfId="83" applyNumberFormat="1" applyFont="1" applyFill="1" applyBorder="1" applyAlignment="1">
      <alignment horizontal="center" vertical="center" wrapText="1"/>
    </xf>
    <xf numFmtId="44" fontId="0" fillId="0" borderId="10" xfId="82" applyNumberFormat="1" applyFont="1" applyFill="1" applyBorder="1" applyAlignment="1">
      <alignment horizontal="center" vertical="center" wrapText="1"/>
    </xf>
    <xf numFmtId="44" fontId="0" fillId="0" borderId="10" xfId="74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1" fontId="13" fillId="0" borderId="10" xfId="65" applyNumberFormat="1" applyFont="1" applyFill="1" applyBorder="1" applyAlignment="1">
      <alignment horizontal="center" vertical="center" wrapText="1"/>
      <protection/>
    </xf>
    <xf numFmtId="44" fontId="13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76" applyNumberFormat="1" applyFont="1" applyFill="1" applyBorder="1" applyAlignment="1">
      <alignment horizontal="center" vertical="center" wrapText="1"/>
    </xf>
    <xf numFmtId="44" fontId="0" fillId="0" borderId="10" xfId="76" applyFont="1" applyFill="1" applyBorder="1" applyAlignment="1">
      <alignment horizontal="center" vertical="center" wrapText="1"/>
    </xf>
    <xf numFmtId="44" fontId="0" fillId="0" borderId="13" xfId="76" applyFont="1" applyFill="1" applyBorder="1" applyAlignment="1">
      <alignment horizontal="center" vertical="center" wrapText="1"/>
    </xf>
    <xf numFmtId="172" fontId="13" fillId="0" borderId="10" xfId="65" applyNumberFormat="1" applyFont="1" applyFill="1" applyBorder="1" applyAlignment="1">
      <alignment horizontal="center" vertical="center" wrapText="1"/>
      <protection/>
    </xf>
    <xf numFmtId="171" fontId="0" fillId="0" borderId="10" xfId="55" applyNumberFormat="1" applyFont="1" applyFill="1" applyBorder="1" applyAlignment="1">
      <alignment horizontal="center" vertical="center" wrapText="1"/>
      <protection/>
    </xf>
    <xf numFmtId="171" fontId="0" fillId="0" borderId="13" xfId="55" applyNumberFormat="1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1" fontId="0" fillId="0" borderId="10" xfId="55" applyNumberFormat="1" applyFont="1" applyFill="1" applyBorder="1" applyAlignment="1">
      <alignment horizontal="center" vertical="center"/>
      <protection/>
    </xf>
    <xf numFmtId="44" fontId="0" fillId="0" borderId="10" xfId="76" applyFont="1" applyFill="1" applyBorder="1" applyAlignment="1">
      <alignment horizontal="center" vertical="center"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58" applyFont="1" applyFill="1" applyBorder="1" applyAlignment="1">
      <alignment horizontal="center" vertical="center" wrapText="1"/>
      <protection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0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0" fillId="34" borderId="10" xfId="58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44" fontId="0" fillId="0" borderId="10" xfId="55" applyNumberFormat="1" applyFont="1" applyFill="1" applyBorder="1" applyAlignment="1">
      <alignment horizontal="center" vertical="center"/>
      <protection/>
    </xf>
    <xf numFmtId="44" fontId="0" fillId="0" borderId="10" xfId="76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center" vertical="top" wrapText="1"/>
      <protection/>
    </xf>
    <xf numFmtId="44" fontId="0" fillId="0" borderId="0" xfId="82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8" fontId="0" fillId="0" borderId="0" xfId="82" applyNumberFormat="1" applyFont="1" applyFill="1" applyBorder="1" applyAlignment="1">
      <alignment horizontal="right" vertical="center"/>
    </xf>
    <xf numFmtId="17" fontId="0" fillId="0" borderId="10" xfId="76" applyNumberFormat="1" applyFont="1" applyFill="1" applyBorder="1" applyAlignment="1">
      <alignment horizontal="center" vertical="center"/>
    </xf>
    <xf numFmtId="44" fontId="0" fillId="0" borderId="10" xfId="76" applyFont="1" applyFill="1" applyBorder="1" applyAlignment="1">
      <alignment vertical="center"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/>
      <protection/>
    </xf>
    <xf numFmtId="170" fontId="0" fillId="0" borderId="0" xfId="58" applyNumberFormat="1" applyFont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44" fontId="0" fillId="0" borderId="10" xfId="58" applyNumberFormat="1" applyFont="1" applyBorder="1" applyAlignment="1">
      <alignment horizontal="center" vertical="center" wrapText="1"/>
      <protection/>
    </xf>
    <xf numFmtId="0" fontId="54" fillId="35" borderId="17" xfId="0" applyFont="1" applyFill="1" applyBorder="1" applyAlignment="1">
      <alignment horizontal="center" vertical="center"/>
    </xf>
    <xf numFmtId="0" fontId="0" fillId="0" borderId="10" xfId="76" applyNumberFormat="1" applyFont="1" applyFill="1" applyBorder="1" applyAlignment="1">
      <alignment horizontal="center" vertical="center"/>
    </xf>
    <xf numFmtId="171" fontId="55" fillId="0" borderId="10" xfId="55" applyNumberFormat="1" applyFont="1" applyFill="1" applyBorder="1" applyAlignment="1">
      <alignment horizontal="center" vertical="center" wrapText="1"/>
      <protection/>
    </xf>
    <xf numFmtId="0" fontId="55" fillId="0" borderId="10" xfId="65" applyNumberFormat="1" applyFont="1" applyFill="1" applyBorder="1" applyAlignment="1">
      <alignment horizontal="center" vertical="center" wrapText="1"/>
      <protection/>
    </xf>
    <xf numFmtId="0" fontId="55" fillId="0" borderId="10" xfId="76" applyNumberFormat="1" applyFont="1" applyFill="1" applyBorder="1" applyAlignment="1">
      <alignment horizontal="center" vertical="center" wrapText="1"/>
    </xf>
    <xf numFmtId="44" fontId="55" fillId="0" borderId="10" xfId="74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6" fillId="35" borderId="18" xfId="0" applyFont="1" applyFill="1" applyBorder="1" applyAlignment="1">
      <alignment horizontal="center" vertical="center" wrapText="1"/>
    </xf>
    <xf numFmtId="0" fontId="54" fillId="35" borderId="17" xfId="58" applyFont="1" applyFill="1" applyBorder="1" applyAlignment="1">
      <alignment horizontal="center" vertical="center" wrapText="1"/>
      <protection/>
    </xf>
    <xf numFmtId="44" fontId="1" fillId="36" borderId="10" xfId="74" applyNumberFormat="1" applyFont="1" applyFill="1" applyBorder="1" applyAlignment="1">
      <alignment horizontal="center" vertical="center" wrapText="1"/>
    </xf>
    <xf numFmtId="44" fontId="1" fillId="36" borderId="10" xfId="0" applyNumberFormat="1" applyFont="1" applyFill="1" applyBorder="1" applyAlignment="1">
      <alignment vertical="center" wrapText="1"/>
    </xf>
    <xf numFmtId="44" fontId="1" fillId="36" borderId="19" xfId="74" applyNumberFormat="1" applyFont="1" applyFill="1" applyBorder="1" applyAlignment="1">
      <alignment horizontal="center" vertical="center" wrapText="1"/>
    </xf>
    <xf numFmtId="44" fontId="54" fillId="35" borderId="13" xfId="74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4" fontId="55" fillId="0" borderId="10" xfId="74" applyNumberFormat="1" applyFont="1" applyFill="1" applyBorder="1" applyAlignment="1">
      <alignment horizontal="center" vertical="center" wrapText="1"/>
    </xf>
    <xf numFmtId="44" fontId="54" fillId="35" borderId="10" xfId="77" applyNumberFormat="1" applyFont="1" applyFill="1" applyBorder="1" applyAlignment="1" applyProtection="1">
      <alignment horizontal="center" vertical="center" wrapText="1"/>
      <protection/>
    </xf>
    <xf numFmtId="44" fontId="0" fillId="34" borderId="10" xfId="74" applyNumberFormat="1" applyFont="1" applyFill="1" applyBorder="1" applyAlignment="1">
      <alignment horizontal="center" vertical="center" wrapText="1"/>
    </xf>
    <xf numFmtId="44" fontId="1" fillId="37" borderId="20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1" fontId="13" fillId="0" borderId="0" xfId="65" applyNumberFormat="1" applyFont="1" applyFill="1" applyBorder="1" applyAlignment="1">
      <alignment horizontal="center" vertical="center" wrapText="1"/>
      <protection/>
    </xf>
    <xf numFmtId="172" fontId="13" fillId="0" borderId="0" xfId="65" applyNumberFormat="1" applyFont="1" applyFill="1" applyBorder="1" applyAlignment="1">
      <alignment horizontal="center" vertical="center" wrapText="1"/>
      <protection/>
    </xf>
    <xf numFmtId="0" fontId="0" fillId="0" borderId="0" xfId="76" applyNumberFormat="1" applyFont="1" applyFill="1" applyBorder="1" applyAlignment="1">
      <alignment horizontal="center" vertical="center" wrapText="1"/>
    </xf>
    <xf numFmtId="171" fontId="0" fillId="0" borderId="0" xfId="55" applyNumberFormat="1" applyFont="1" applyFill="1" applyBorder="1" applyAlignment="1">
      <alignment horizontal="center" vertical="center" wrapText="1"/>
      <protection/>
    </xf>
    <xf numFmtId="44" fontId="0" fillId="0" borderId="0" xfId="76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0" fillId="0" borderId="13" xfId="74" applyNumberFormat="1" applyFont="1" applyFill="1" applyBorder="1" applyAlignment="1">
      <alignment horizontal="center" vertical="center" wrapText="1"/>
    </xf>
    <xf numFmtId="44" fontId="1" fillId="36" borderId="13" xfId="74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74" applyNumberFormat="1" applyFont="1" applyFill="1" applyBorder="1" applyAlignment="1" applyProtection="1">
      <alignment horizontal="center" vertical="center" wrapText="1"/>
      <protection/>
    </xf>
    <xf numFmtId="44" fontId="1" fillId="36" borderId="21" xfId="74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44" fontId="0" fillId="0" borderId="13" xfId="44" applyNumberFormat="1" applyFont="1" applyFill="1" applyBorder="1" applyAlignment="1">
      <alignment horizontal="center" vertical="center" wrapText="1"/>
    </xf>
    <xf numFmtId="44" fontId="0" fillId="0" borderId="13" xfId="0" applyNumberFormat="1" applyFont="1" applyFill="1" applyBorder="1" applyAlignment="1">
      <alignment horizontal="center" vertical="center" wrapText="1"/>
    </xf>
    <xf numFmtId="44" fontId="1" fillId="0" borderId="0" xfId="74" applyNumberFormat="1" applyFont="1" applyFill="1" applyBorder="1" applyAlignment="1">
      <alignment horizontal="center" vertical="center" wrapText="1"/>
    </xf>
    <xf numFmtId="44" fontId="1" fillId="38" borderId="18" xfId="74" applyNumberFormat="1" applyFont="1" applyFill="1" applyBorder="1" applyAlignment="1" applyProtection="1">
      <alignment horizontal="center" vertical="center" wrapText="1"/>
      <protection/>
    </xf>
    <xf numFmtId="44" fontId="1" fillId="38" borderId="13" xfId="74" applyNumberFormat="1" applyFont="1" applyFill="1" applyBorder="1" applyAlignment="1" applyProtection="1">
      <alignment horizontal="center" vertical="center" wrapText="1"/>
      <protection/>
    </xf>
    <xf numFmtId="44" fontId="1" fillId="38" borderId="22" xfId="74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4" fontId="1" fillId="0" borderId="0" xfId="7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8" fontId="0" fillId="0" borderId="10" xfId="76" applyNumberFormat="1" applyFont="1" applyBorder="1" applyAlignment="1">
      <alignment vertical="center"/>
    </xf>
    <xf numFmtId="44" fontId="0" fillId="0" borderId="10" xfId="76" applyFont="1" applyBorder="1" applyAlignment="1">
      <alignment horizontal="center" vertical="center"/>
    </xf>
    <xf numFmtId="44" fontId="0" fillId="0" borderId="13" xfId="82" applyNumberFormat="1" applyFont="1" applyFill="1" applyBorder="1" applyAlignment="1" applyProtection="1">
      <alignment horizontal="center" vertical="center" wrapText="1"/>
      <protection/>
    </xf>
    <xf numFmtId="49" fontId="0" fillId="39" borderId="10" xfId="65" applyNumberFormat="1" applyFont="1" applyFill="1" applyBorder="1" applyAlignment="1">
      <alignment horizontal="center" vertical="center" wrapText="1"/>
      <protection/>
    </xf>
    <xf numFmtId="0" fontId="1" fillId="40" borderId="10" xfId="0" applyFont="1" applyFill="1" applyBorder="1" applyAlignment="1">
      <alignment horizontal="left" vertical="center" wrapText="1"/>
    </xf>
    <xf numFmtId="0" fontId="0" fillId="40" borderId="10" xfId="0" applyFont="1" applyFill="1" applyBorder="1" applyAlignment="1">
      <alignment horizontal="center" vertical="center" wrapText="1"/>
    </xf>
    <xf numFmtId="44" fontId="0" fillId="36" borderId="19" xfId="74" applyNumberFormat="1" applyFont="1" applyFill="1" applyBorder="1" applyAlignment="1">
      <alignment horizontal="center" vertical="center" wrapText="1"/>
    </xf>
    <xf numFmtId="44" fontId="0" fillId="0" borderId="10" xfId="74" applyFont="1" applyFill="1" applyBorder="1" applyAlignment="1">
      <alignment vertical="center"/>
    </xf>
    <xf numFmtId="0" fontId="54" fillId="35" borderId="23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 wrapText="1"/>
    </xf>
    <xf numFmtId="0" fontId="56" fillId="35" borderId="23" xfId="0" applyFont="1" applyFill="1" applyBorder="1" applyAlignment="1">
      <alignment horizontal="center" vertical="center" wrapText="1"/>
    </xf>
    <xf numFmtId="44" fontId="1" fillId="36" borderId="19" xfId="74" applyFont="1" applyFill="1" applyBorder="1" applyAlignment="1">
      <alignment vertical="center"/>
    </xf>
    <xf numFmtId="44" fontId="55" fillId="0" borderId="10" xfId="82" applyNumberFormat="1" applyFont="1" applyFill="1" applyBorder="1" applyAlignment="1">
      <alignment horizontal="center" vertical="center" wrapText="1"/>
    </xf>
    <xf numFmtId="44" fontId="1" fillId="37" borderId="23" xfId="74" applyNumberFormat="1" applyFont="1" applyFill="1" applyBorder="1" applyAlignment="1">
      <alignment horizontal="center" vertical="center" wrapText="1"/>
    </xf>
    <xf numFmtId="44" fontId="1" fillId="37" borderId="18" xfId="74" applyNumberFormat="1" applyFont="1" applyFill="1" applyBorder="1" applyAlignment="1">
      <alignment horizontal="center" vertical="center" wrapText="1"/>
    </xf>
    <xf numFmtId="44" fontId="1" fillId="37" borderId="24" xfId="74" applyNumberFormat="1" applyFont="1" applyFill="1" applyBorder="1" applyAlignment="1">
      <alignment horizontal="center" vertical="center" wrapText="1"/>
    </xf>
    <xf numFmtId="44" fontId="1" fillId="37" borderId="22" xfId="74" applyNumberFormat="1" applyFont="1" applyFill="1" applyBorder="1" applyAlignment="1">
      <alignment horizontal="center" vertical="center" wrapText="1"/>
    </xf>
    <xf numFmtId="44" fontId="4" fillId="0" borderId="0" xfId="74" applyNumberFormat="1" applyFont="1" applyFill="1" applyAlignment="1">
      <alignment horizontal="center" vertical="center" wrapText="1"/>
    </xf>
    <xf numFmtId="44" fontId="0" fillId="0" borderId="13" xfId="82" applyNumberFormat="1" applyFont="1" applyFill="1" applyBorder="1" applyAlignment="1">
      <alignment horizontal="center" vertical="center" wrapText="1"/>
    </xf>
    <xf numFmtId="44" fontId="0" fillId="0" borderId="0" xfId="74" applyNumberFormat="1" applyFont="1" applyFill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9" fontId="0" fillId="41" borderId="10" xfId="0" applyNumberFormat="1" applyFont="1" applyFill="1" applyBorder="1" applyAlignment="1">
      <alignment vertical="center" wrapText="1"/>
    </xf>
    <xf numFmtId="44" fontId="0" fillId="41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3" xfId="74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44" fontId="6" fillId="40" borderId="10" xfId="74" applyFont="1" applyFill="1" applyBorder="1" applyAlignment="1">
      <alignment vertical="center"/>
    </xf>
    <xf numFmtId="44" fontId="6" fillId="40" borderId="26" xfId="74" applyFont="1" applyFill="1" applyBorder="1" applyAlignment="1">
      <alignment vertical="center"/>
    </xf>
    <xf numFmtId="44" fontId="4" fillId="36" borderId="19" xfId="74" applyFont="1" applyFill="1" applyBorder="1" applyAlignment="1">
      <alignment vertical="center"/>
    </xf>
    <xf numFmtId="44" fontId="4" fillId="36" borderId="21" xfId="0" applyNumberFormat="1" applyFont="1" applyFill="1" applyBorder="1" applyAlignment="1">
      <alignment vertical="center"/>
    </xf>
    <xf numFmtId="0" fontId="0" fillId="42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42" borderId="0" xfId="0" applyFont="1" applyFill="1" applyAlignment="1">
      <alignment vertical="center"/>
    </xf>
    <xf numFmtId="44" fontId="0" fillId="0" borderId="10" xfId="42" applyNumberFormat="1" applyFon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4" fontId="55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4" fontId="6" fillId="34" borderId="13" xfId="0" applyNumberFormat="1" applyFont="1" applyFill="1" applyBorder="1" applyAlignment="1">
      <alignment vertical="center"/>
    </xf>
    <xf numFmtId="44" fontId="6" fillId="34" borderId="26" xfId="74" applyFont="1" applyFill="1" applyBorder="1" applyAlignment="1">
      <alignment vertical="center"/>
    </xf>
    <xf numFmtId="44" fontId="57" fillId="34" borderId="13" xfId="0" applyNumberFormat="1" applyFont="1" applyFill="1" applyBorder="1" applyAlignment="1">
      <alignment vertical="center"/>
    </xf>
    <xf numFmtId="0" fontId="1" fillId="0" borderId="0" xfId="55" applyFont="1" applyAlignment="1">
      <alignment horizontal="left" vertical="center"/>
      <protection/>
    </xf>
    <xf numFmtId="0" fontId="4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44" fontId="58" fillId="0" borderId="0" xfId="84" applyFont="1" applyFill="1" applyAlignment="1">
      <alignment vertical="center"/>
    </xf>
    <xf numFmtId="0" fontId="0" fillId="0" borderId="0" xfId="0" applyAlignment="1">
      <alignment horizontal="center" vertical="center"/>
    </xf>
    <xf numFmtId="0" fontId="54" fillId="35" borderId="10" xfId="55" applyFont="1" applyFill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0" fillId="0" borderId="10" xfId="58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172" fontId="55" fillId="0" borderId="10" xfId="77" applyFont="1" applyFill="1" applyBorder="1" applyAlignment="1" applyProtection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58" applyBorder="1" applyAlignment="1">
      <alignment horizontal="center" vertical="center"/>
      <protection/>
    </xf>
    <xf numFmtId="179" fontId="0" fillId="0" borderId="10" xfId="58" applyNumberForma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/>
      <protection/>
    </xf>
    <xf numFmtId="44" fontId="55" fillId="0" borderId="10" xfId="84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14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44" fontId="0" fillId="0" borderId="10" xfId="84" applyFont="1" applyFill="1" applyBorder="1" applyAlignment="1">
      <alignment horizontal="center" vertical="center" wrapText="1"/>
    </xf>
    <xf numFmtId="14" fontId="1" fillId="0" borderId="10" xfId="55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/>
      <protection/>
    </xf>
    <xf numFmtId="172" fontId="55" fillId="0" borderId="10" xfId="77" applyFont="1" applyFill="1" applyBorder="1" applyAlignment="1" applyProtection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1" fontId="0" fillId="0" borderId="10" xfId="55" applyNumberFormat="1" applyFont="1" applyBorder="1" applyAlignment="1">
      <alignment horizontal="center" vertical="center" wrapText="1"/>
      <protection/>
    </xf>
    <xf numFmtId="170" fontId="0" fillId="0" borderId="10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9" xfId="55" applyFont="1" applyBorder="1" applyAlignment="1">
      <alignment horizontal="center" vertical="center" wrapText="1"/>
      <protection/>
    </xf>
    <xf numFmtId="0" fontId="1" fillId="0" borderId="19" xfId="55" applyFont="1" applyBorder="1" applyAlignment="1">
      <alignment horizontal="center" vertical="center" wrapText="1"/>
      <protection/>
    </xf>
    <xf numFmtId="181" fontId="0" fillId="0" borderId="19" xfId="55" applyNumberFormat="1" applyFont="1" applyBorder="1" applyAlignment="1">
      <alignment horizontal="center" vertical="center" wrapText="1"/>
      <protection/>
    </xf>
    <xf numFmtId="172" fontId="55" fillId="0" borderId="19" xfId="77" applyFont="1" applyFill="1" applyBorder="1" applyAlignment="1" applyProtection="1">
      <alignment horizontal="center" vertical="center" wrapText="1"/>
      <protection/>
    </xf>
    <xf numFmtId="181" fontId="1" fillId="0" borderId="19" xfId="55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42" borderId="0" xfId="0" applyFont="1" applyFill="1" applyBorder="1" applyAlignment="1">
      <alignment vertical="center"/>
    </xf>
    <xf numFmtId="0" fontId="0" fillId="0" borderId="0" xfId="58" applyFont="1" applyBorder="1" applyAlignment="1">
      <alignment vertical="center"/>
      <protection/>
    </xf>
    <xf numFmtId="44" fontId="0" fillId="0" borderId="26" xfId="0" applyNumberFormat="1" applyFont="1" applyBorder="1" applyAlignment="1">
      <alignment horizontal="center" vertical="center" wrapText="1"/>
    </xf>
    <xf numFmtId="14" fontId="0" fillId="42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63" applyNumberFormat="1" applyFont="1" applyFill="1" applyBorder="1" applyAlignment="1" applyProtection="1">
      <alignment horizontal="left" vertical="center" wrapText="1"/>
      <protection/>
    </xf>
    <xf numFmtId="44" fontId="0" fillId="0" borderId="13" xfId="88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NumberFormat="1" applyFont="1" applyFill="1" applyBorder="1" applyAlignment="1" applyProtection="1">
      <alignment horizontal="center" vertical="center" wrapText="1"/>
      <protection/>
    </xf>
    <xf numFmtId="44" fontId="0" fillId="0" borderId="13" xfId="94" applyNumberFormat="1" applyFont="1" applyFill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left" vertical="center" wrapText="1"/>
      <protection/>
    </xf>
    <xf numFmtId="44" fontId="0" fillId="0" borderId="22" xfId="88" applyNumberFormat="1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49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44" fontId="0" fillId="0" borderId="10" xfId="74" applyFont="1" applyFill="1" applyBorder="1" applyAlignment="1">
      <alignment horizontal="center" vertical="center" wrapText="1"/>
    </xf>
    <xf numFmtId="44" fontId="0" fillId="0" borderId="10" xfId="58" applyNumberFormat="1" applyBorder="1" applyAlignment="1">
      <alignment horizontal="center" vertical="center" wrapText="1"/>
      <protection/>
    </xf>
    <xf numFmtId="44" fontId="6" fillId="0" borderId="10" xfId="0" applyNumberFormat="1" applyFont="1" applyFill="1" applyBorder="1" applyAlignment="1">
      <alignment horizontal="center" vertical="center" wrapText="1"/>
    </xf>
    <xf numFmtId="44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58" applyFont="1" applyFill="1" applyAlignment="1">
      <alignment vertical="center"/>
      <protection/>
    </xf>
    <xf numFmtId="0" fontId="55" fillId="0" borderId="10" xfId="0" applyFont="1" applyFill="1" applyBorder="1" applyAlignment="1">
      <alignment horizontal="left" vertical="center"/>
    </xf>
    <xf numFmtId="0" fontId="0" fillId="0" borderId="10" xfId="58" applyFont="1" applyFill="1" applyBorder="1" applyAlignment="1">
      <alignment horizontal="left" vertical="center"/>
      <protection/>
    </xf>
    <xf numFmtId="177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4" fontId="0" fillId="0" borderId="22" xfId="82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44" fontId="0" fillId="0" borderId="22" xfId="0" applyNumberFormat="1" applyFont="1" applyFill="1" applyBorder="1" applyAlignment="1">
      <alignment horizontal="center" vertical="center"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44" fontId="1" fillId="36" borderId="20" xfId="74" applyNumberFormat="1" applyFont="1" applyFill="1" applyBorder="1" applyAlignment="1">
      <alignment horizontal="center" vertical="center" wrapText="1"/>
    </xf>
    <xf numFmtId="0" fontId="54" fillId="35" borderId="17" xfId="55" applyFont="1" applyFill="1" applyBorder="1" applyAlignment="1">
      <alignment horizontal="center" vertical="center"/>
      <protection/>
    </xf>
    <xf numFmtId="0" fontId="55" fillId="0" borderId="10" xfId="55" applyFont="1" applyFill="1" applyBorder="1" applyAlignment="1">
      <alignment horizontal="left" vertical="center" wrapText="1"/>
      <protection/>
    </xf>
    <xf numFmtId="0" fontId="0" fillId="33" borderId="10" xfId="58" applyFont="1" applyFill="1" applyBorder="1" applyAlignment="1">
      <alignment vertical="center" wrapText="1"/>
      <protection/>
    </xf>
    <xf numFmtId="44" fontId="0" fillId="33" borderId="13" xfId="74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9" xfId="0" applyFont="1" applyFill="1" applyBorder="1" applyAlignment="1">
      <alignment horizontal="center" vertical="center" wrapText="1"/>
    </xf>
    <xf numFmtId="44" fontId="0" fillId="33" borderId="26" xfId="0" applyNumberFormat="1" applyFont="1" applyFill="1" applyBorder="1" applyAlignment="1">
      <alignment vertical="center" wrapText="1"/>
    </xf>
    <xf numFmtId="44" fontId="0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26" xfId="0" applyNumberFormat="1" applyFont="1" applyFill="1" applyBorder="1" applyAlignment="1">
      <alignment horizontal="center" vertical="center" wrapText="1"/>
    </xf>
    <xf numFmtId="8" fontId="0" fillId="0" borderId="10" xfId="55" applyNumberFormat="1" applyFont="1" applyFill="1" applyBorder="1" applyAlignment="1">
      <alignment horizontal="center" vertical="center" wrapText="1"/>
      <protection/>
    </xf>
    <xf numFmtId="4" fontId="0" fillId="0" borderId="10" xfId="55" applyNumberFormat="1" applyFont="1" applyFill="1" applyBorder="1" applyAlignment="1">
      <alignment horizontal="center" vertical="center" wrapText="1"/>
      <protection/>
    </xf>
    <xf numFmtId="11" fontId="0" fillId="0" borderId="10" xfId="55" applyNumberFormat="1" applyFont="1" applyFill="1" applyBorder="1" applyAlignment="1">
      <alignment horizontal="center" vertical="center" wrapText="1"/>
      <protection/>
    </xf>
    <xf numFmtId="0" fontId="54" fillId="35" borderId="23" xfId="55" applyNumberFormat="1" applyFont="1" applyFill="1" applyBorder="1" applyAlignment="1">
      <alignment horizontal="center" vertical="center" wrapText="1"/>
      <protection/>
    </xf>
    <xf numFmtId="44" fontId="54" fillId="35" borderId="23" xfId="55" applyNumberFormat="1" applyFont="1" applyFill="1" applyBorder="1" applyAlignment="1">
      <alignment horizontal="center" vertical="center" wrapText="1"/>
      <protection/>
    </xf>
    <xf numFmtId="44" fontId="54" fillId="35" borderId="18" xfId="55" applyNumberFormat="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71" fontId="1" fillId="36" borderId="19" xfId="0" applyNumberFormat="1" applyFont="1" applyFill="1" applyBorder="1" applyAlignment="1">
      <alignment vertical="center" wrapText="1"/>
    </xf>
    <xf numFmtId="170" fontId="55" fillId="0" borderId="10" xfId="84" applyNumberFormat="1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54" fillId="35" borderId="17" xfId="59" applyFont="1" applyFill="1" applyBorder="1" applyAlignment="1">
      <alignment horizontal="center" vertical="center" wrapText="1"/>
      <protection/>
    </xf>
    <xf numFmtId="0" fontId="54" fillId="35" borderId="23" xfId="59" applyFont="1" applyFill="1" applyBorder="1" applyAlignment="1">
      <alignment horizontal="center" vertical="center" wrapText="1"/>
      <protection/>
    </xf>
    <xf numFmtId="0" fontId="54" fillId="35" borderId="18" xfId="59" applyFont="1" applyFill="1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 wrapText="1"/>
      <protection/>
    </xf>
    <xf numFmtId="44" fontId="0" fillId="0" borderId="10" xfId="59" applyNumberFormat="1" applyBorder="1" applyAlignment="1">
      <alignment horizontal="center" vertical="center"/>
      <protection/>
    </xf>
    <xf numFmtId="44" fontId="0" fillId="0" borderId="13" xfId="59" applyNumberFormat="1" applyBorder="1" applyAlignment="1">
      <alignment horizontal="center" vertical="center"/>
      <protection/>
    </xf>
    <xf numFmtId="44" fontId="0" fillId="0" borderId="10" xfId="59" applyNumberFormat="1" applyBorder="1" applyAlignment="1">
      <alignment horizontal="center" vertical="center" wrapText="1"/>
      <protection/>
    </xf>
    <xf numFmtId="44" fontId="0" fillId="0" borderId="0" xfId="59" applyNumberFormat="1">
      <alignment/>
      <protection/>
    </xf>
    <xf numFmtId="44" fontId="54" fillId="35" borderId="23" xfId="5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4" fontId="0" fillId="0" borderId="30" xfId="59" applyNumberFormat="1" applyFont="1" applyFill="1" applyBorder="1" applyAlignment="1">
      <alignment horizontal="center" vertical="center"/>
      <protection/>
    </xf>
    <xf numFmtId="44" fontId="0" fillId="0" borderId="24" xfId="59" applyNumberFormat="1" applyFont="1" applyFill="1" applyBorder="1" applyAlignment="1">
      <alignment horizontal="center" vertical="center"/>
      <protection/>
    </xf>
    <xf numFmtId="0" fontId="0" fillId="0" borderId="24" xfId="59" applyFont="1" applyFill="1" applyBorder="1" applyAlignment="1">
      <alignment horizontal="center" vertical="center"/>
      <protection/>
    </xf>
    <xf numFmtId="44" fontId="6" fillId="36" borderId="10" xfId="74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46" applyFont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36" borderId="32" xfId="0" applyFont="1" applyFill="1" applyBorder="1" applyAlignment="1">
      <alignment horizontal="right" vertical="center"/>
    </xf>
    <xf numFmtId="0" fontId="1" fillId="36" borderId="33" xfId="0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44" fontId="54" fillId="35" borderId="23" xfId="77" applyNumberFormat="1" applyFont="1" applyFill="1" applyBorder="1" applyAlignment="1" applyProtection="1">
      <alignment horizontal="center" vertical="center" wrapText="1"/>
      <protection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1" fillId="36" borderId="33" xfId="74" applyNumberFormat="1" applyFont="1" applyFill="1" applyBorder="1" applyAlignment="1">
      <alignment horizontal="center" vertical="center" wrapText="1"/>
    </xf>
    <xf numFmtId="44" fontId="1" fillId="36" borderId="20" xfId="74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 wrapText="1"/>
    </xf>
    <xf numFmtId="0" fontId="1" fillId="36" borderId="19" xfId="0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right" vertical="center"/>
    </xf>
    <xf numFmtId="0" fontId="1" fillId="37" borderId="24" xfId="0" applyFont="1" applyFill="1" applyBorder="1" applyAlignment="1">
      <alignment horizontal="right" vertical="center"/>
    </xf>
    <xf numFmtId="0" fontId="1" fillId="37" borderId="17" xfId="0" applyFont="1" applyFill="1" applyBorder="1" applyAlignment="1">
      <alignment horizontal="right" vertical="center" wrapText="1"/>
    </xf>
    <xf numFmtId="0" fontId="1" fillId="37" borderId="2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center" vertical="center" wrapText="1"/>
      <protection/>
    </xf>
    <xf numFmtId="172" fontId="54" fillId="35" borderId="23" xfId="77" applyFont="1" applyFill="1" applyBorder="1" applyAlignment="1" applyProtection="1">
      <alignment horizontal="center" vertical="center" wrapText="1"/>
      <protection/>
    </xf>
    <xf numFmtId="172" fontId="54" fillId="35" borderId="10" xfId="77" applyFont="1" applyFill="1" applyBorder="1" applyAlignment="1" applyProtection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 wrapText="1"/>
      <protection/>
    </xf>
    <xf numFmtId="0" fontId="0" fillId="0" borderId="30" xfId="58" applyFont="1" applyFill="1" applyBorder="1" applyAlignment="1">
      <alignment horizontal="center" vertical="center" wrapText="1"/>
      <protection/>
    </xf>
    <xf numFmtId="0" fontId="0" fillId="0" borderId="29" xfId="58" applyFont="1" applyFill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 wrapText="1"/>
      <protection/>
    </xf>
    <xf numFmtId="0" fontId="0" fillId="0" borderId="30" xfId="63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6" borderId="17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41" borderId="24" xfId="0" applyNumberFormat="1" applyFont="1" applyFill="1" applyBorder="1" applyAlignment="1">
      <alignment horizontal="center" vertical="center" wrapText="1"/>
    </xf>
    <xf numFmtId="0" fontId="0" fillId="41" borderId="30" xfId="0" applyNumberFormat="1" applyFont="1" applyFill="1" applyBorder="1" applyAlignment="1">
      <alignment horizontal="center" vertical="center" wrapText="1"/>
    </xf>
    <xf numFmtId="0" fontId="0" fillId="41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right" vertical="center" wrapText="1"/>
    </xf>
    <xf numFmtId="0" fontId="1" fillId="38" borderId="23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right" vertical="center" wrapText="1"/>
    </xf>
    <xf numFmtId="0" fontId="1" fillId="38" borderId="10" xfId="0" applyFont="1" applyFill="1" applyBorder="1" applyAlignment="1">
      <alignment horizontal="right" vertical="center" wrapText="1"/>
    </xf>
    <xf numFmtId="0" fontId="1" fillId="38" borderId="28" xfId="0" applyFont="1" applyFill="1" applyBorder="1" applyAlignment="1">
      <alignment horizontal="right" vertical="center" wrapText="1"/>
    </xf>
    <xf numFmtId="0" fontId="1" fillId="38" borderId="24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0" fillId="0" borderId="24" xfId="63" applyNumberFormat="1" applyFont="1" applyFill="1" applyBorder="1" applyAlignment="1" applyProtection="1">
      <alignment horizontal="center" vertical="center" wrapText="1"/>
      <protection/>
    </xf>
    <xf numFmtId="0" fontId="0" fillId="0" borderId="30" xfId="63" applyNumberFormat="1" applyFont="1" applyFill="1" applyBorder="1" applyAlignment="1" applyProtection="1">
      <alignment horizontal="center" vertical="center" wrapText="1"/>
      <protection/>
    </xf>
    <xf numFmtId="0" fontId="0" fillId="0" borderId="29" xfId="63" applyNumberFormat="1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55" applyFont="1" applyAlignment="1">
      <alignment horizontal="left" vertical="center"/>
      <protection/>
    </xf>
    <xf numFmtId="0" fontId="54" fillId="35" borderId="17" xfId="55" applyFont="1" applyFill="1" applyBorder="1" applyAlignment="1">
      <alignment horizontal="center" vertical="center"/>
      <protection/>
    </xf>
    <xf numFmtId="0" fontId="54" fillId="35" borderId="23" xfId="55" applyFont="1" applyFill="1" applyBorder="1" applyAlignment="1">
      <alignment horizontal="center" vertical="center"/>
      <protection/>
    </xf>
    <xf numFmtId="0" fontId="54" fillId="35" borderId="18" xfId="55" applyFont="1" applyFill="1" applyBorder="1" applyAlignment="1">
      <alignment horizontal="center" vertical="center"/>
      <protection/>
    </xf>
    <xf numFmtId="0" fontId="54" fillId="35" borderId="12" xfId="55" applyFont="1" applyFill="1" applyBorder="1" applyAlignment="1">
      <alignment horizontal="center" vertical="center" wrapText="1"/>
      <protection/>
    </xf>
    <xf numFmtId="0" fontId="54" fillId="35" borderId="10" xfId="55" applyFont="1" applyFill="1" applyBorder="1" applyAlignment="1">
      <alignment horizontal="center" vertical="center" wrapText="1"/>
      <protection/>
    </xf>
    <xf numFmtId="44" fontId="54" fillId="35" borderId="10" xfId="84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4" fillId="43" borderId="12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horizontal="left" vertical="center" wrapText="1"/>
      <protection/>
    </xf>
    <xf numFmtId="0" fontId="4" fillId="43" borderId="13" xfId="55" applyFont="1" applyFill="1" applyBorder="1" applyAlignment="1">
      <alignment horizontal="left" vertical="center" wrapText="1"/>
      <protection/>
    </xf>
    <xf numFmtId="0" fontId="4" fillId="34" borderId="12" xfId="55" applyFont="1" applyFill="1" applyBorder="1" applyAlignment="1">
      <alignment horizontal="left" vertical="center" wrapText="1"/>
      <protection/>
    </xf>
    <xf numFmtId="0" fontId="4" fillId="34" borderId="10" xfId="55" applyFont="1" applyFill="1" applyBorder="1" applyAlignment="1">
      <alignment horizontal="left" vertical="center" wrapText="1"/>
      <protection/>
    </xf>
    <xf numFmtId="0" fontId="4" fillId="34" borderId="13" xfId="55" applyFont="1" applyFill="1" applyBorder="1" applyAlignment="1">
      <alignment horizontal="left" vertical="center" wrapText="1"/>
      <protection/>
    </xf>
    <xf numFmtId="0" fontId="54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right" vertical="center"/>
    </xf>
    <xf numFmtId="0" fontId="1" fillId="37" borderId="33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58" applyFont="1" applyAlignment="1">
      <alignment horizontal="left" vertical="center" wrapText="1"/>
      <protection/>
    </xf>
    <xf numFmtId="0" fontId="1" fillId="6" borderId="12" xfId="58" applyFont="1" applyFill="1" applyBorder="1" applyAlignment="1">
      <alignment horizontal="left" vertical="center" wrapText="1"/>
      <protection/>
    </xf>
    <xf numFmtId="0" fontId="1" fillId="6" borderId="10" xfId="58" applyFont="1" applyFill="1" applyBorder="1" applyAlignment="1">
      <alignment horizontal="left" vertical="center" wrapText="1"/>
      <protection/>
    </xf>
    <xf numFmtId="0" fontId="1" fillId="6" borderId="13" xfId="58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54" fillId="35" borderId="23" xfId="58" applyFont="1" applyFill="1" applyBorder="1" applyAlignment="1">
      <alignment horizontal="center" vertical="center" wrapText="1"/>
      <protection/>
    </xf>
    <xf numFmtId="0" fontId="54" fillId="35" borderId="18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3" xfId="58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0" xfId="58" applyFont="1" applyFill="1" applyBorder="1" applyAlignment="1">
      <alignment horizontal="left" vertical="center" wrapText="1"/>
      <protection/>
    </xf>
    <xf numFmtId="0" fontId="1" fillId="0" borderId="0" xfId="59" applyFont="1" applyAlignment="1">
      <alignment horizontal="left"/>
      <protection/>
    </xf>
    <xf numFmtId="0" fontId="1" fillId="36" borderId="12" xfId="59" applyFont="1" applyFill="1" applyBorder="1" applyAlignment="1">
      <alignment horizontal="center" vertical="center"/>
      <protection/>
    </xf>
    <xf numFmtId="0" fontId="1" fillId="36" borderId="10" xfId="59" applyFont="1" applyFill="1" applyBorder="1" applyAlignment="1">
      <alignment horizontal="center" vertical="center"/>
      <protection/>
    </xf>
    <xf numFmtId="0" fontId="1" fillId="36" borderId="13" xfId="59" applyFont="1" applyFill="1" applyBorder="1" applyAlignment="1">
      <alignment horizontal="center" vertical="center"/>
      <protection/>
    </xf>
    <xf numFmtId="0" fontId="0" fillId="0" borderId="0" xfId="59" applyAlignment="1">
      <alignment horizontal="left" wrapText="1"/>
      <protection/>
    </xf>
    <xf numFmtId="44" fontId="1" fillId="37" borderId="26" xfId="59" applyNumberFormat="1" applyFont="1" applyFill="1" applyBorder="1" applyAlignment="1">
      <alignment horizontal="center" vertical="center"/>
      <protection/>
    </xf>
    <xf numFmtId="44" fontId="1" fillId="37" borderId="34" xfId="59" applyNumberFormat="1" applyFont="1" applyFill="1" applyBorder="1" applyAlignment="1">
      <alignment horizontal="center" vertical="center"/>
      <protection/>
    </xf>
    <xf numFmtId="44" fontId="55" fillId="0" borderId="10" xfId="0" applyNumberFormat="1" applyFont="1" applyFill="1" applyBorder="1" applyAlignment="1">
      <alignment horizontal="center" vertical="center" wrapText="1"/>
    </xf>
    <xf numFmtId="0" fontId="1" fillId="37" borderId="35" xfId="59" applyFont="1" applyFill="1" applyBorder="1" applyAlignment="1">
      <alignment horizontal="right" vertical="center"/>
      <protection/>
    </xf>
    <xf numFmtId="0" fontId="1" fillId="37" borderId="31" xfId="59" applyFont="1" applyFill="1" applyBorder="1" applyAlignment="1">
      <alignment horizontal="right" vertical="center"/>
      <protection/>
    </xf>
    <xf numFmtId="0" fontId="1" fillId="37" borderId="36" xfId="59" applyFont="1" applyFill="1" applyBorder="1" applyAlignment="1">
      <alignment horizontal="right" vertical="center"/>
      <protection/>
    </xf>
  </cellXfs>
  <cellStyles count="8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3 3" xfId="59"/>
    <cellStyle name="Normalny 4" xfId="60"/>
    <cellStyle name="Normalny 5" xfId="61"/>
    <cellStyle name="Normalny 6" xfId="62"/>
    <cellStyle name="Normalny 7" xfId="63"/>
    <cellStyle name="Normalny 8" xfId="64"/>
    <cellStyle name="Normalny_pozostałe dane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2 2" xfId="78"/>
    <cellStyle name="Walutowy 2 3" xfId="79"/>
    <cellStyle name="Walutowy 2 4" xfId="80"/>
    <cellStyle name="Walutowy 2 5" xfId="81"/>
    <cellStyle name="Walutowy 3" xfId="82"/>
    <cellStyle name="Walutowy 3 2" xfId="83"/>
    <cellStyle name="Walutowy 3 2 2" xfId="84"/>
    <cellStyle name="Walutowy 3 2 3" xfId="85"/>
    <cellStyle name="Walutowy 3 3" xfId="86"/>
    <cellStyle name="Walutowy 3 4" xfId="87"/>
    <cellStyle name="Walutowy 3 5" xfId="88"/>
    <cellStyle name="Walutowy 4" xfId="89"/>
    <cellStyle name="Walutowy 5" xfId="90"/>
    <cellStyle name="Walutowy 6" xfId="91"/>
    <cellStyle name="Walutowy 7" xfId="92"/>
    <cellStyle name="Walutowy 8" xfId="93"/>
    <cellStyle name="Walutowy 9" xfId="94"/>
    <cellStyle name="Zły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6.00390625" style="1" customWidth="1"/>
    <col min="2" max="2" width="75.7109375" style="1" bestFit="1" customWidth="1"/>
    <col min="3" max="3" width="21.140625" style="1" bestFit="1" customWidth="1"/>
    <col min="4" max="4" width="13.57421875" style="1" bestFit="1" customWidth="1"/>
    <col min="5" max="5" width="10.8515625" style="1" bestFit="1" customWidth="1"/>
    <col min="6" max="6" width="17.00390625" style="1" customWidth="1"/>
    <col min="7" max="7" width="31.28125" style="1" customWidth="1"/>
    <col min="8" max="8" width="15.00390625" style="1" customWidth="1"/>
    <col min="9" max="9" width="16.8515625" style="1" customWidth="1"/>
    <col min="10" max="16384" width="9.140625" style="1" customWidth="1"/>
  </cols>
  <sheetData>
    <row r="1" spans="1:9" ht="12.75">
      <c r="A1" s="57" t="s">
        <v>35</v>
      </c>
      <c r="B1" s="14"/>
      <c r="C1" s="56"/>
      <c r="D1" s="14"/>
      <c r="E1" s="14"/>
      <c r="F1" s="14"/>
      <c r="G1" s="14"/>
      <c r="H1" s="14"/>
      <c r="I1" s="14"/>
    </row>
    <row r="2" spans="1:9" ht="13.5" thickBot="1">
      <c r="A2" s="4"/>
      <c r="B2" s="4"/>
      <c r="C2" s="3"/>
      <c r="D2" s="4"/>
      <c r="E2" s="5"/>
      <c r="F2" s="5"/>
      <c r="G2" s="5"/>
      <c r="H2" s="5"/>
      <c r="I2" s="5"/>
    </row>
    <row r="3" spans="1:9" ht="39.75" customHeight="1">
      <c r="A3" s="304" t="s">
        <v>5</v>
      </c>
      <c r="B3" s="303" t="s">
        <v>4</v>
      </c>
      <c r="C3" s="303" t="s">
        <v>401</v>
      </c>
      <c r="D3" s="303" t="s">
        <v>25</v>
      </c>
      <c r="E3" s="303" t="s">
        <v>26</v>
      </c>
      <c r="F3" s="303" t="s">
        <v>796</v>
      </c>
      <c r="G3" s="303" t="s">
        <v>402</v>
      </c>
      <c r="H3" s="303" t="s">
        <v>793</v>
      </c>
      <c r="I3" s="305" t="s">
        <v>794</v>
      </c>
    </row>
    <row r="4" spans="1:9" ht="39.75" customHeight="1">
      <c r="A4" s="291" t="s">
        <v>66</v>
      </c>
      <c r="B4" s="171" t="s">
        <v>135</v>
      </c>
      <c r="C4" s="172" t="s">
        <v>37</v>
      </c>
      <c r="D4" s="172" t="s">
        <v>539</v>
      </c>
      <c r="E4" s="172">
        <v>330920707</v>
      </c>
      <c r="F4" s="172" t="s">
        <v>533</v>
      </c>
      <c r="G4" s="172" t="s">
        <v>237</v>
      </c>
      <c r="H4" s="172" t="s">
        <v>66</v>
      </c>
      <c r="I4" s="292" t="s">
        <v>66</v>
      </c>
    </row>
    <row r="5" spans="1:9" ht="39.75" customHeight="1">
      <c r="A5" s="50" t="s">
        <v>8</v>
      </c>
      <c r="B5" s="29" t="s">
        <v>217</v>
      </c>
      <c r="C5" s="8" t="s">
        <v>37</v>
      </c>
      <c r="D5" s="8" t="s">
        <v>66</v>
      </c>
      <c r="E5" s="53" t="s">
        <v>426</v>
      </c>
      <c r="F5" s="8" t="s">
        <v>533</v>
      </c>
      <c r="G5" s="8" t="s">
        <v>237</v>
      </c>
      <c r="H5" s="53" t="s">
        <v>824</v>
      </c>
      <c r="I5" s="293" t="s">
        <v>718</v>
      </c>
    </row>
    <row r="6" spans="1:9" ht="39.75" customHeight="1">
      <c r="A6" s="50" t="s">
        <v>9</v>
      </c>
      <c r="B6" s="29" t="s">
        <v>44</v>
      </c>
      <c r="C6" s="53" t="s">
        <v>629</v>
      </c>
      <c r="D6" s="52" t="s">
        <v>66</v>
      </c>
      <c r="E6" s="53" t="s">
        <v>45</v>
      </c>
      <c r="F6" s="53" t="s">
        <v>534</v>
      </c>
      <c r="G6" s="53" t="s">
        <v>369</v>
      </c>
      <c r="H6" s="53" t="s">
        <v>987</v>
      </c>
      <c r="I6" s="293" t="s">
        <v>988</v>
      </c>
    </row>
    <row r="7" spans="1:9" ht="39.75" customHeight="1">
      <c r="A7" s="50" t="s">
        <v>10</v>
      </c>
      <c r="B7" s="29" t="s">
        <v>136</v>
      </c>
      <c r="C7" s="8" t="s">
        <v>638</v>
      </c>
      <c r="D7" s="101" t="s">
        <v>66</v>
      </c>
      <c r="E7" s="11">
        <v>330412649</v>
      </c>
      <c r="F7" s="11" t="s">
        <v>535</v>
      </c>
      <c r="G7" s="8" t="s">
        <v>345</v>
      </c>
      <c r="H7" s="11">
        <v>5</v>
      </c>
      <c r="I7" s="293" t="s">
        <v>718</v>
      </c>
    </row>
    <row r="8" spans="1:9" ht="39.75" customHeight="1">
      <c r="A8" s="50" t="s">
        <v>11</v>
      </c>
      <c r="B8" s="29" t="s">
        <v>601</v>
      </c>
      <c r="C8" s="8" t="s">
        <v>557</v>
      </c>
      <c r="D8" s="101" t="s">
        <v>66</v>
      </c>
      <c r="E8" s="11">
        <v>383423488</v>
      </c>
      <c r="F8" s="165" t="s">
        <v>573</v>
      </c>
      <c r="G8" s="156" t="s">
        <v>574</v>
      </c>
      <c r="H8" s="11">
        <v>10</v>
      </c>
      <c r="I8" s="81">
        <v>56</v>
      </c>
    </row>
    <row r="9" spans="1:9" ht="39.75" customHeight="1">
      <c r="A9" s="50" t="s">
        <v>12</v>
      </c>
      <c r="B9" s="29" t="s">
        <v>52</v>
      </c>
      <c r="C9" s="53" t="s">
        <v>427</v>
      </c>
      <c r="D9" s="52" t="s">
        <v>66</v>
      </c>
      <c r="E9" s="53" t="s">
        <v>43</v>
      </c>
      <c r="F9" s="53" t="s">
        <v>536</v>
      </c>
      <c r="G9" s="53" t="s">
        <v>370</v>
      </c>
      <c r="H9" s="53" t="s">
        <v>983</v>
      </c>
      <c r="I9" s="293" t="s">
        <v>984</v>
      </c>
    </row>
    <row r="10" spans="1:9" ht="39.75" customHeight="1">
      <c r="A10" s="50" t="s">
        <v>13</v>
      </c>
      <c r="B10" s="29" t="s">
        <v>371</v>
      </c>
      <c r="C10" s="53" t="s">
        <v>46</v>
      </c>
      <c r="D10" s="52" t="s">
        <v>66</v>
      </c>
      <c r="E10" s="53" t="s">
        <v>403</v>
      </c>
      <c r="F10" s="54" t="s">
        <v>537</v>
      </c>
      <c r="G10" s="11" t="s">
        <v>353</v>
      </c>
      <c r="H10" s="53" t="s">
        <v>998</v>
      </c>
      <c r="I10" s="293" t="s">
        <v>999</v>
      </c>
    </row>
    <row r="11" spans="1:9" ht="39.75" customHeight="1">
      <c r="A11" s="50" t="s">
        <v>14</v>
      </c>
      <c r="B11" s="29" t="s">
        <v>351</v>
      </c>
      <c r="C11" s="53" t="s">
        <v>40</v>
      </c>
      <c r="D11" s="52" t="s">
        <v>66</v>
      </c>
      <c r="E11" s="53" t="s">
        <v>39</v>
      </c>
      <c r="F11" s="54" t="s">
        <v>537</v>
      </c>
      <c r="G11" s="11" t="s">
        <v>353</v>
      </c>
      <c r="H11" s="53" t="s">
        <v>816</v>
      </c>
      <c r="I11" s="293" t="s">
        <v>66</v>
      </c>
    </row>
    <row r="12" spans="1:9" ht="39.75" customHeight="1">
      <c r="A12" s="50" t="s">
        <v>15</v>
      </c>
      <c r="B12" s="29" t="s">
        <v>41</v>
      </c>
      <c r="C12" s="53" t="s">
        <v>42</v>
      </c>
      <c r="D12" s="52" t="s">
        <v>66</v>
      </c>
      <c r="E12" s="54">
        <v>331006207</v>
      </c>
      <c r="F12" s="54" t="s">
        <v>537</v>
      </c>
      <c r="G12" s="42" t="s">
        <v>353</v>
      </c>
      <c r="H12" s="54">
        <v>23</v>
      </c>
      <c r="I12" s="294">
        <v>196</v>
      </c>
    </row>
    <row r="13" spans="1:9" s="12" customFormat="1" ht="39.75" customHeight="1" thickBot="1">
      <c r="A13" s="55" t="s">
        <v>16</v>
      </c>
      <c r="B13" s="281" t="s">
        <v>134</v>
      </c>
      <c r="C13" s="295" t="s">
        <v>48</v>
      </c>
      <c r="D13" s="296" t="s">
        <v>66</v>
      </c>
      <c r="E13" s="295" t="s">
        <v>47</v>
      </c>
      <c r="F13" s="295" t="s">
        <v>538</v>
      </c>
      <c r="G13" s="295" t="s">
        <v>220</v>
      </c>
      <c r="H13" s="295" t="s">
        <v>795</v>
      </c>
      <c r="I13" s="297" t="s">
        <v>718</v>
      </c>
    </row>
    <row r="14" spans="1:9" ht="12.75">
      <c r="A14" s="84"/>
      <c r="C14" s="20"/>
      <c r="D14" s="2"/>
      <c r="E14" s="2"/>
      <c r="F14" s="2"/>
      <c r="G14" s="2"/>
      <c r="H14" s="2"/>
      <c r="I14" s="2"/>
    </row>
    <row r="15" spans="1:9" ht="9.75" customHeight="1">
      <c r="A15" s="84"/>
      <c r="C15" s="2"/>
      <c r="D15" s="2"/>
      <c r="E15" s="2"/>
      <c r="F15" s="2"/>
      <c r="G15" s="2"/>
      <c r="H15" s="2"/>
      <c r="I15" s="2"/>
    </row>
    <row r="16" spans="1:9" ht="12.75">
      <c r="A16" s="84"/>
      <c r="C16" s="2"/>
      <c r="D16" s="2"/>
      <c r="E16" s="2"/>
      <c r="F16" s="2"/>
      <c r="G16" s="2"/>
      <c r="H16" s="2"/>
      <c r="I16" s="2"/>
    </row>
    <row r="17" spans="1:9" ht="9.75" customHeight="1">
      <c r="A17" s="84"/>
      <c r="C17" s="2"/>
      <c r="D17" s="2"/>
      <c r="E17" s="2"/>
      <c r="F17" s="2"/>
      <c r="G17" s="2"/>
      <c r="H17" s="2"/>
      <c r="I17" s="2"/>
    </row>
    <row r="18" ht="12.75">
      <c r="A18" s="84"/>
    </row>
    <row r="19" ht="10.5" customHeight="1">
      <c r="A19" s="84"/>
    </row>
    <row r="20" ht="12.75">
      <c r="A20" s="84"/>
    </row>
    <row r="21" ht="10.5" customHeight="1">
      <c r="A21" s="84"/>
    </row>
    <row r="22" ht="12.75">
      <c r="A22" s="84"/>
    </row>
    <row r="23" ht="9" customHeight="1">
      <c r="A23" s="84"/>
    </row>
    <row r="24" ht="9" customHeight="1">
      <c r="A24" s="84"/>
    </row>
    <row r="25" ht="15" customHeight="1">
      <c r="A25" s="84"/>
    </row>
    <row r="26" ht="15" customHeight="1">
      <c r="A26" s="84"/>
    </row>
    <row r="27" ht="15" customHeight="1">
      <c r="A27" s="84"/>
    </row>
    <row r="28" ht="15" customHeight="1">
      <c r="A28" s="84"/>
    </row>
    <row r="29" ht="15" customHeight="1">
      <c r="A29" s="84"/>
    </row>
    <row r="30" ht="15" customHeight="1">
      <c r="A30" s="84"/>
    </row>
    <row r="31" ht="12" customHeight="1">
      <c r="A31" s="84"/>
    </row>
    <row r="32" spans="1:9" ht="30.75" customHeight="1">
      <c r="A32" s="85"/>
      <c r="B32" s="345"/>
      <c r="C32" s="345"/>
      <c r="D32" s="345"/>
      <c r="E32" s="345"/>
      <c r="F32" s="345"/>
      <c r="G32" s="345"/>
      <c r="H32" s="345"/>
      <c r="I32" s="345"/>
    </row>
    <row r="33" ht="19.5" customHeight="1">
      <c r="A33" s="84"/>
    </row>
    <row r="34" ht="21" customHeight="1">
      <c r="A34" s="84"/>
    </row>
    <row r="35" ht="21" customHeight="1">
      <c r="A35" s="84"/>
    </row>
    <row r="36" ht="21" customHeight="1">
      <c r="A36" s="84"/>
    </row>
    <row r="37" ht="13.5" customHeight="1">
      <c r="A37" s="84"/>
    </row>
    <row r="38" ht="12.75">
      <c r="A38" s="84"/>
    </row>
    <row r="39" ht="12.75">
      <c r="A39" s="84"/>
    </row>
    <row r="40" ht="10.5" customHeight="1">
      <c r="A40" s="84"/>
    </row>
    <row r="41" ht="12.75">
      <c r="A41" s="84"/>
    </row>
    <row r="42" ht="6" customHeight="1">
      <c r="A42" s="84"/>
    </row>
    <row r="43" ht="12.75">
      <c r="A43" s="84"/>
    </row>
    <row r="44" ht="9" customHeight="1">
      <c r="A44" s="84"/>
    </row>
    <row r="45" ht="10.5" customHeight="1">
      <c r="A45" s="84"/>
    </row>
    <row r="46" ht="12.75">
      <c r="A46" s="84"/>
    </row>
    <row r="47" ht="12.75">
      <c r="A47" s="84"/>
    </row>
    <row r="48" ht="12.75">
      <c r="A48" s="84"/>
    </row>
    <row r="49" ht="12.75">
      <c r="A49" s="84"/>
    </row>
    <row r="50" ht="10.5" customHeight="1">
      <c r="A50" s="84"/>
    </row>
    <row r="51" ht="12.75">
      <c r="A51" s="84"/>
    </row>
    <row r="52" ht="8.25" customHeight="1"/>
    <row r="54" ht="9" customHeight="1"/>
    <row r="55" spans="1:9" ht="9.75" customHeight="1">
      <c r="A55" s="86"/>
      <c r="B55" s="86"/>
      <c r="C55" s="86"/>
      <c r="D55" s="86"/>
      <c r="E55" s="86"/>
      <c r="F55" s="86"/>
      <c r="G55" s="86"/>
      <c r="H55" s="86"/>
      <c r="I55" s="86"/>
    </row>
    <row r="56" spans="1:9" ht="14.25" customHeight="1">
      <c r="A56" s="86"/>
      <c r="B56" s="87"/>
      <c r="C56" s="87"/>
      <c r="D56" s="6"/>
      <c r="E56" s="87"/>
      <c r="F56" s="87"/>
      <c r="G56" s="87"/>
      <c r="H56" s="87"/>
      <c r="I56" s="87"/>
    </row>
    <row r="57" spans="1:9" ht="14.25" customHeight="1" thickBot="1">
      <c r="A57" s="86"/>
      <c r="B57" s="86"/>
      <c r="C57" s="87"/>
      <c r="D57" s="86"/>
      <c r="E57" s="87"/>
      <c r="F57" s="87"/>
      <c r="G57" s="87"/>
      <c r="H57" s="87"/>
      <c r="I57" s="87"/>
    </row>
    <row r="58" spans="1:9" ht="14.25" customHeight="1">
      <c r="A58" s="88"/>
      <c r="B58" s="88"/>
      <c r="C58" s="89"/>
      <c r="D58" s="88"/>
      <c r="E58" s="89"/>
      <c r="F58" s="89"/>
      <c r="G58" s="89"/>
      <c r="H58" s="89"/>
      <c r="I58" s="89"/>
    </row>
    <row r="59" spans="1:9" ht="14.25" customHeight="1">
      <c r="A59" s="90"/>
      <c r="B59" s="86"/>
      <c r="C59" s="86"/>
      <c r="D59" s="86"/>
      <c r="E59" s="86"/>
      <c r="F59" s="86"/>
      <c r="G59" s="86"/>
      <c r="H59" s="86"/>
      <c r="I59" s="86"/>
    </row>
    <row r="60" spans="1:9" ht="33.75" customHeight="1">
      <c r="A60" s="346"/>
      <c r="B60" s="347"/>
      <c r="C60" s="347"/>
      <c r="D60" s="347"/>
      <c r="E60" s="347"/>
      <c r="F60" s="347"/>
      <c r="G60" s="347"/>
      <c r="H60" s="347"/>
      <c r="I60" s="347"/>
    </row>
    <row r="61" spans="1:9" ht="14.25" customHeight="1">
      <c r="A61" s="90"/>
      <c r="B61" s="86"/>
      <c r="C61" s="86"/>
      <c r="D61" s="86"/>
      <c r="E61" s="86"/>
      <c r="F61" s="86"/>
      <c r="G61" s="86"/>
      <c r="H61" s="86"/>
      <c r="I61" s="86"/>
    </row>
    <row r="62" spans="1:9" ht="14.25" customHeight="1">
      <c r="A62" s="90"/>
      <c r="B62" s="86"/>
      <c r="C62" s="86"/>
      <c r="D62" s="86"/>
      <c r="E62" s="86"/>
      <c r="F62" s="86"/>
      <c r="G62" s="86"/>
      <c r="H62" s="86"/>
      <c r="I62" s="86"/>
    </row>
    <row r="63" spans="1:9" ht="14.25" customHeight="1">
      <c r="A63" s="90"/>
      <c r="B63" s="86"/>
      <c r="C63" s="86"/>
      <c r="D63" s="86"/>
      <c r="E63" s="86"/>
      <c r="F63" s="86"/>
      <c r="G63" s="86"/>
      <c r="H63" s="86"/>
      <c r="I63" s="86"/>
    </row>
    <row r="64" spans="1:9" ht="17.25" customHeight="1">
      <c r="A64" s="348"/>
      <c r="B64" s="348"/>
      <c r="C64" s="348"/>
      <c r="D64" s="348"/>
      <c r="E64" s="348"/>
      <c r="F64" s="348"/>
      <c r="G64" s="348"/>
      <c r="H64" s="348"/>
      <c r="I64" s="348"/>
    </row>
    <row r="65" spans="1:9" ht="12.75">
      <c r="A65" s="350"/>
      <c r="B65" s="350"/>
      <c r="C65" s="350"/>
      <c r="D65" s="350"/>
      <c r="E65" s="350"/>
      <c r="F65" s="350"/>
      <c r="G65" s="350"/>
      <c r="H65" s="350"/>
      <c r="I65" s="350"/>
    </row>
    <row r="66" spans="1:9" ht="12.75">
      <c r="A66" s="350"/>
      <c r="B66" s="350"/>
      <c r="C66" s="350"/>
      <c r="D66" s="350"/>
      <c r="E66" s="350"/>
      <c r="F66" s="350"/>
      <c r="G66" s="350"/>
      <c r="H66" s="350"/>
      <c r="I66" s="350"/>
    </row>
    <row r="67" spans="1:9" ht="12.75">
      <c r="A67" s="349"/>
      <c r="B67" s="349"/>
      <c r="C67" s="349"/>
      <c r="D67" s="349"/>
      <c r="E67" s="349"/>
      <c r="F67" s="349"/>
      <c r="G67" s="349"/>
      <c r="H67" s="349"/>
      <c r="I67" s="349"/>
    </row>
  </sheetData>
  <sheetProtection/>
  <mergeCells count="6">
    <mergeCell ref="B32:I32"/>
    <mergeCell ref="A60:I60"/>
    <mergeCell ref="A64:I64"/>
    <mergeCell ref="A67:I67"/>
    <mergeCell ref="A65:I65"/>
    <mergeCell ref="A66:I66"/>
  </mergeCells>
  <printOptions horizontalCentered="1"/>
  <pageMargins left="0.1968503937007874" right="0.2755905511811024" top="0.3937007874015748" bottom="0.15748031496062992" header="0.5118110236220472" footer="0.5118110236220472"/>
  <pageSetup fitToHeight="1" fitToWidth="1" horizontalDpi="600" verticalDpi="600" orientation="landscape" paperSize="8" r:id="rId1"/>
  <rowBreaks count="1" manualBreakCount="1">
    <brk id="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view="pageBreakPreview" zoomScaleNormal="70" zoomScaleSheetLayoutView="100" zoomScalePageLayoutView="0" workbookViewId="0" topLeftCell="D54">
      <selection activeCell="H200" sqref="H200"/>
    </sheetView>
  </sheetViews>
  <sheetFormatPr defaultColWidth="9.140625" defaultRowHeight="12.75"/>
  <cols>
    <col min="1" max="1" width="4.8515625" style="28" customWidth="1"/>
    <col min="2" max="2" width="56.8515625" style="30" customWidth="1"/>
    <col min="3" max="3" width="25.421875" style="28" customWidth="1"/>
    <col min="4" max="4" width="15.140625" style="28" customWidth="1"/>
    <col min="5" max="5" width="16.7109375" style="28" customWidth="1"/>
    <col min="6" max="6" width="23.57421875" style="28" customWidth="1"/>
    <col min="7" max="7" width="22.140625" style="28" customWidth="1"/>
    <col min="8" max="9" width="21.8515625" style="49" customWidth="1"/>
    <col min="10" max="10" width="21.8515625" style="48" customWidth="1"/>
    <col min="11" max="11" width="40.00390625" style="28" customWidth="1"/>
    <col min="12" max="12" width="21.7109375" style="28" customWidth="1"/>
    <col min="13" max="14" width="20.421875" style="28" customWidth="1"/>
    <col min="15" max="15" width="23.57421875" style="28" customWidth="1"/>
    <col min="16" max="16" width="5.57421875" style="28" customWidth="1"/>
    <col min="17" max="17" width="25.421875" style="28" customWidth="1"/>
    <col min="18" max="18" width="53.140625" style="28" customWidth="1"/>
    <col min="19" max="24" width="21.140625" style="28" customWidth="1"/>
    <col min="25" max="25" width="16.421875" style="28" customWidth="1"/>
    <col min="26" max="26" width="15.28125" style="28" customWidth="1"/>
    <col min="27" max="27" width="19.421875" style="28" customWidth="1"/>
    <col min="28" max="28" width="19.28125" style="28" customWidth="1"/>
    <col min="29" max="16384" width="9.140625" style="28" customWidth="1"/>
  </cols>
  <sheetData>
    <row r="1" spans="1:28" ht="12.75">
      <c r="A1" s="353" t="s">
        <v>550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</row>
    <row r="2" ht="13.5" thickBot="1"/>
    <row r="3" spans="1:28" s="159" customFormat="1" ht="12.75" customHeight="1">
      <c r="A3" s="363" t="s">
        <v>36</v>
      </c>
      <c r="B3" s="351" t="s">
        <v>388</v>
      </c>
      <c r="C3" s="351" t="s">
        <v>389</v>
      </c>
      <c r="D3" s="351" t="s">
        <v>390</v>
      </c>
      <c r="E3" s="351" t="s">
        <v>391</v>
      </c>
      <c r="F3" s="351" t="s">
        <v>604</v>
      </c>
      <c r="G3" s="351" t="s">
        <v>392</v>
      </c>
      <c r="H3" s="365" t="s">
        <v>201</v>
      </c>
      <c r="I3" s="365"/>
      <c r="J3" s="385" t="s">
        <v>545</v>
      </c>
      <c r="K3" s="351" t="s">
        <v>605</v>
      </c>
      <c r="L3" s="351" t="s">
        <v>6</v>
      </c>
      <c r="M3" s="351" t="s">
        <v>0</v>
      </c>
      <c r="N3" s="351"/>
      <c r="O3" s="351"/>
      <c r="P3" s="351" t="s">
        <v>5</v>
      </c>
      <c r="Q3" s="351" t="s">
        <v>395</v>
      </c>
      <c r="R3" s="351" t="s">
        <v>396</v>
      </c>
      <c r="S3" s="351" t="s">
        <v>53</v>
      </c>
      <c r="T3" s="351"/>
      <c r="U3" s="351"/>
      <c r="V3" s="351"/>
      <c r="W3" s="351"/>
      <c r="X3" s="351"/>
      <c r="Y3" s="351" t="s">
        <v>397</v>
      </c>
      <c r="Z3" s="351" t="s">
        <v>398</v>
      </c>
      <c r="AA3" s="351" t="s">
        <v>399</v>
      </c>
      <c r="AB3" s="366" t="s">
        <v>400</v>
      </c>
    </row>
    <row r="4" spans="1:28" s="159" customFormat="1" ht="51">
      <c r="A4" s="364"/>
      <c r="B4" s="352"/>
      <c r="C4" s="352"/>
      <c r="D4" s="352"/>
      <c r="E4" s="352"/>
      <c r="F4" s="352"/>
      <c r="G4" s="352"/>
      <c r="H4" s="133" t="s">
        <v>393</v>
      </c>
      <c r="I4" s="133" t="s">
        <v>394</v>
      </c>
      <c r="J4" s="386"/>
      <c r="K4" s="352"/>
      <c r="L4" s="352"/>
      <c r="M4" s="306" t="s">
        <v>1</v>
      </c>
      <c r="N4" s="306" t="s">
        <v>2</v>
      </c>
      <c r="O4" s="306" t="s">
        <v>3</v>
      </c>
      <c r="P4" s="352"/>
      <c r="Q4" s="352"/>
      <c r="R4" s="352"/>
      <c r="S4" s="306" t="s">
        <v>606</v>
      </c>
      <c r="T4" s="306" t="s">
        <v>607</v>
      </c>
      <c r="U4" s="306" t="s">
        <v>608</v>
      </c>
      <c r="V4" s="306" t="s">
        <v>32</v>
      </c>
      <c r="W4" s="306" t="s">
        <v>33</v>
      </c>
      <c r="X4" s="306" t="s">
        <v>34</v>
      </c>
      <c r="Y4" s="352"/>
      <c r="Z4" s="352"/>
      <c r="AA4" s="352"/>
      <c r="AB4" s="367"/>
    </row>
    <row r="5" spans="1:28" s="32" customFormat="1" ht="12.75">
      <c r="A5" s="356" t="s">
        <v>203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8"/>
    </row>
    <row r="6" spans="1:28" s="34" customFormat="1" ht="63.75">
      <c r="A6" s="50" t="s">
        <v>8</v>
      </c>
      <c r="B6" s="29" t="s">
        <v>926</v>
      </c>
      <c r="C6" s="8" t="s">
        <v>609</v>
      </c>
      <c r="D6" s="8" t="s">
        <v>62</v>
      </c>
      <c r="E6" s="8" t="s">
        <v>63</v>
      </c>
      <c r="F6" s="8" t="s">
        <v>63</v>
      </c>
      <c r="G6" s="8" t="s">
        <v>67</v>
      </c>
      <c r="H6" s="83">
        <v>0</v>
      </c>
      <c r="I6" s="83">
        <v>1809000</v>
      </c>
      <c r="J6" s="83" t="s">
        <v>546</v>
      </c>
      <c r="K6" s="58" t="s">
        <v>928</v>
      </c>
      <c r="L6" s="8" t="s">
        <v>542</v>
      </c>
      <c r="M6" s="8" t="s">
        <v>54</v>
      </c>
      <c r="N6" s="8" t="s">
        <v>54</v>
      </c>
      <c r="O6" s="8" t="s">
        <v>238</v>
      </c>
      <c r="P6" s="8" t="s">
        <v>8</v>
      </c>
      <c r="Q6" s="8" t="s">
        <v>239</v>
      </c>
      <c r="R6" s="8" t="s">
        <v>610</v>
      </c>
      <c r="S6" s="8" t="s">
        <v>55</v>
      </c>
      <c r="T6" s="8" t="s">
        <v>55</v>
      </c>
      <c r="U6" s="8" t="s">
        <v>55</v>
      </c>
      <c r="V6" s="8" t="s">
        <v>55</v>
      </c>
      <c r="W6" s="8" t="s">
        <v>55</v>
      </c>
      <c r="X6" s="8" t="s">
        <v>55</v>
      </c>
      <c r="Y6" s="8">
        <v>454.8</v>
      </c>
      <c r="Z6" s="8">
        <v>3</v>
      </c>
      <c r="AA6" s="8" t="s">
        <v>62</v>
      </c>
      <c r="AB6" s="51" t="s">
        <v>63</v>
      </c>
    </row>
    <row r="7" spans="1:28" s="20" customFormat="1" ht="51">
      <c r="A7" s="50" t="s">
        <v>9</v>
      </c>
      <c r="B7" s="29" t="s">
        <v>429</v>
      </c>
      <c r="C7" s="8" t="s">
        <v>600</v>
      </c>
      <c r="D7" s="8" t="s">
        <v>62</v>
      </c>
      <c r="E7" s="8" t="s">
        <v>63</v>
      </c>
      <c r="F7" s="8" t="s">
        <v>63</v>
      </c>
      <c r="G7" s="8" t="s">
        <v>67</v>
      </c>
      <c r="H7" s="64">
        <v>0</v>
      </c>
      <c r="I7" s="64">
        <v>3607000</v>
      </c>
      <c r="J7" s="64" t="s">
        <v>546</v>
      </c>
      <c r="K7" s="58" t="s">
        <v>929</v>
      </c>
      <c r="L7" s="8" t="s">
        <v>430</v>
      </c>
      <c r="M7" s="8" t="s">
        <v>61</v>
      </c>
      <c r="N7" s="8" t="s">
        <v>226</v>
      </c>
      <c r="O7" s="8" t="s">
        <v>227</v>
      </c>
      <c r="P7" s="8" t="s">
        <v>9</v>
      </c>
      <c r="Q7" s="8" t="s">
        <v>888</v>
      </c>
      <c r="R7" s="8" t="s">
        <v>889</v>
      </c>
      <c r="S7" s="8" t="s">
        <v>55</v>
      </c>
      <c r="T7" s="8" t="s">
        <v>55</v>
      </c>
      <c r="U7" s="8" t="s">
        <v>55</v>
      </c>
      <c r="V7" s="8" t="s">
        <v>55</v>
      </c>
      <c r="W7" s="8" t="s">
        <v>55</v>
      </c>
      <c r="X7" s="8" t="s">
        <v>55</v>
      </c>
      <c r="Y7" s="8">
        <v>613</v>
      </c>
      <c r="Z7" s="8">
        <v>2</v>
      </c>
      <c r="AA7" s="8" t="s">
        <v>62</v>
      </c>
      <c r="AB7" s="51" t="s">
        <v>63</v>
      </c>
    </row>
    <row r="8" spans="1:28" s="40" customFormat="1" ht="25.5" customHeight="1">
      <c r="A8" s="50" t="s">
        <v>10</v>
      </c>
      <c r="B8" s="29" t="s">
        <v>890</v>
      </c>
      <c r="C8" s="8" t="s">
        <v>440</v>
      </c>
      <c r="D8" s="8" t="s">
        <v>62</v>
      </c>
      <c r="E8" s="8" t="s">
        <v>63</v>
      </c>
      <c r="F8" s="8" t="s">
        <v>63</v>
      </c>
      <c r="G8" s="8" t="s">
        <v>67</v>
      </c>
      <c r="H8" s="83">
        <v>0</v>
      </c>
      <c r="I8" s="83">
        <v>537000</v>
      </c>
      <c r="J8" s="83" t="s">
        <v>546</v>
      </c>
      <c r="K8" s="58" t="s">
        <v>891</v>
      </c>
      <c r="L8" s="8" t="s">
        <v>543</v>
      </c>
      <c r="M8" s="8" t="s">
        <v>54</v>
      </c>
      <c r="N8" s="8" t="s">
        <v>54</v>
      </c>
      <c r="O8" s="8" t="s">
        <v>611</v>
      </c>
      <c r="P8" s="8" t="s">
        <v>10</v>
      </c>
      <c r="Q8" s="8" t="s">
        <v>239</v>
      </c>
      <c r="R8" s="8" t="s">
        <v>892</v>
      </c>
      <c r="S8" s="8" t="s">
        <v>66</v>
      </c>
      <c r="T8" s="8" t="s">
        <v>66</v>
      </c>
      <c r="U8" s="8" t="s">
        <v>66</v>
      </c>
      <c r="V8" s="8" t="s">
        <v>55</v>
      </c>
      <c r="W8" s="8" t="s">
        <v>66</v>
      </c>
      <c r="X8" s="8" t="s">
        <v>66</v>
      </c>
      <c r="Y8" s="8">
        <v>135</v>
      </c>
      <c r="Z8" s="8">
        <v>2</v>
      </c>
      <c r="AA8" s="8" t="s">
        <v>62</v>
      </c>
      <c r="AB8" s="51" t="s">
        <v>63</v>
      </c>
    </row>
    <row r="9" spans="1:28" s="40" customFormat="1" ht="25.5" customHeight="1">
      <c r="A9" s="50" t="s">
        <v>11</v>
      </c>
      <c r="B9" s="29" t="s">
        <v>428</v>
      </c>
      <c r="C9" s="8" t="s">
        <v>210</v>
      </c>
      <c r="D9" s="8" t="s">
        <v>62</v>
      </c>
      <c r="E9" s="8" t="s">
        <v>63</v>
      </c>
      <c r="F9" s="8" t="s">
        <v>63</v>
      </c>
      <c r="G9" s="8" t="s">
        <v>66</v>
      </c>
      <c r="H9" s="83">
        <v>0</v>
      </c>
      <c r="I9" s="83">
        <v>98000</v>
      </c>
      <c r="J9" s="83" t="s">
        <v>546</v>
      </c>
      <c r="K9" s="58" t="s">
        <v>66</v>
      </c>
      <c r="L9" s="8" t="s">
        <v>543</v>
      </c>
      <c r="M9" s="8" t="s">
        <v>54</v>
      </c>
      <c r="N9" s="8" t="s">
        <v>54</v>
      </c>
      <c r="O9" s="8" t="s">
        <v>137</v>
      </c>
      <c r="P9" s="8" t="s">
        <v>11</v>
      </c>
      <c r="Q9" s="8" t="s">
        <v>239</v>
      </c>
      <c r="R9" s="8" t="s">
        <v>66</v>
      </c>
      <c r="S9" s="8" t="s">
        <v>66</v>
      </c>
      <c r="T9" s="8" t="s">
        <v>66</v>
      </c>
      <c r="U9" s="8" t="s">
        <v>70</v>
      </c>
      <c r="V9" s="8" t="s">
        <v>66</v>
      </c>
      <c r="W9" s="8" t="s">
        <v>70</v>
      </c>
      <c r="X9" s="8" t="s">
        <v>70</v>
      </c>
      <c r="Y9" s="8">
        <v>32</v>
      </c>
      <c r="Z9" s="8">
        <v>1</v>
      </c>
      <c r="AA9" s="8" t="s">
        <v>63</v>
      </c>
      <c r="AB9" s="51" t="s">
        <v>63</v>
      </c>
    </row>
    <row r="10" spans="1:28" s="20" customFormat="1" ht="25.5">
      <c r="A10" s="50" t="s">
        <v>12</v>
      </c>
      <c r="B10" s="29" t="s">
        <v>410</v>
      </c>
      <c r="C10" s="8" t="s">
        <v>211</v>
      </c>
      <c r="D10" s="8" t="s">
        <v>62</v>
      </c>
      <c r="E10" s="8" t="s">
        <v>63</v>
      </c>
      <c r="F10" s="8" t="s">
        <v>63</v>
      </c>
      <c r="G10" s="8" t="s">
        <v>67</v>
      </c>
      <c r="H10" s="132">
        <v>80175.85</v>
      </c>
      <c r="I10" s="64">
        <v>0</v>
      </c>
      <c r="J10" s="122" t="s">
        <v>547</v>
      </c>
      <c r="K10" s="58" t="s">
        <v>930</v>
      </c>
      <c r="L10" s="8" t="s">
        <v>544</v>
      </c>
      <c r="M10" s="8" t="s">
        <v>66</v>
      </c>
      <c r="N10" s="8" t="s">
        <v>66</v>
      </c>
      <c r="O10" s="8" t="s">
        <v>56</v>
      </c>
      <c r="P10" s="8" t="s">
        <v>12</v>
      </c>
      <c r="Q10" s="8" t="s">
        <v>239</v>
      </c>
      <c r="R10" s="8" t="s">
        <v>240</v>
      </c>
      <c r="S10" s="8" t="s">
        <v>55</v>
      </c>
      <c r="T10" s="8" t="s">
        <v>55</v>
      </c>
      <c r="U10" s="8" t="s">
        <v>55</v>
      </c>
      <c r="V10" s="8" t="s">
        <v>55</v>
      </c>
      <c r="W10" s="8" t="s">
        <v>55</v>
      </c>
      <c r="X10" s="8" t="s">
        <v>55</v>
      </c>
      <c r="Y10" s="8" t="s">
        <v>66</v>
      </c>
      <c r="Z10" s="8">
        <v>2</v>
      </c>
      <c r="AA10" s="8" t="s">
        <v>63</v>
      </c>
      <c r="AB10" s="51" t="s">
        <v>63</v>
      </c>
    </row>
    <row r="11" spans="1:28" s="20" customFormat="1" ht="25.5" customHeight="1">
      <c r="A11" s="50" t="s">
        <v>13</v>
      </c>
      <c r="B11" s="29" t="s">
        <v>411</v>
      </c>
      <c r="C11" s="8" t="s">
        <v>57</v>
      </c>
      <c r="D11" s="8" t="s">
        <v>62</v>
      </c>
      <c r="E11" s="8" t="s">
        <v>63</v>
      </c>
      <c r="F11" s="8" t="s">
        <v>63</v>
      </c>
      <c r="G11" s="8" t="s">
        <v>66</v>
      </c>
      <c r="H11" s="64">
        <v>7831.58</v>
      </c>
      <c r="I11" s="64">
        <v>0</v>
      </c>
      <c r="J11" s="122" t="s">
        <v>547</v>
      </c>
      <c r="K11" s="58" t="s">
        <v>66</v>
      </c>
      <c r="L11" s="8" t="s">
        <v>544</v>
      </c>
      <c r="M11" s="8" t="s">
        <v>66</v>
      </c>
      <c r="N11" s="8" t="s">
        <v>66</v>
      </c>
      <c r="O11" s="8" t="s">
        <v>66</v>
      </c>
      <c r="P11" s="8" t="s">
        <v>13</v>
      </c>
      <c r="Q11" s="8" t="s">
        <v>66</v>
      </c>
      <c r="R11" s="8" t="s">
        <v>66</v>
      </c>
      <c r="S11" s="8" t="s">
        <v>66</v>
      </c>
      <c r="T11" s="8" t="s">
        <v>66</v>
      </c>
      <c r="U11" s="8" t="s">
        <v>66</v>
      </c>
      <c r="V11" s="8" t="s">
        <v>66</v>
      </c>
      <c r="W11" s="8" t="s">
        <v>66</v>
      </c>
      <c r="X11" s="8" t="s">
        <v>66</v>
      </c>
      <c r="Y11" s="8" t="s">
        <v>66</v>
      </c>
      <c r="Z11" s="8" t="s">
        <v>66</v>
      </c>
      <c r="AA11" s="8" t="s">
        <v>66</v>
      </c>
      <c r="AB11" s="51" t="s">
        <v>66</v>
      </c>
    </row>
    <row r="12" spans="1:28" s="20" customFormat="1" ht="25.5" customHeight="1">
      <c r="A12" s="50" t="s">
        <v>14</v>
      </c>
      <c r="B12" s="29" t="s">
        <v>413</v>
      </c>
      <c r="C12" s="8" t="s">
        <v>211</v>
      </c>
      <c r="D12" s="8" t="s">
        <v>62</v>
      </c>
      <c r="E12" s="8" t="s">
        <v>63</v>
      </c>
      <c r="F12" s="8" t="s">
        <v>63</v>
      </c>
      <c r="G12" s="8" t="s">
        <v>67</v>
      </c>
      <c r="H12" s="64">
        <v>142677.55</v>
      </c>
      <c r="I12" s="64">
        <v>0</v>
      </c>
      <c r="J12" s="122" t="s">
        <v>547</v>
      </c>
      <c r="K12" s="58" t="s">
        <v>927</v>
      </c>
      <c r="L12" s="8" t="s">
        <v>407</v>
      </c>
      <c r="M12" s="8" t="s">
        <v>54</v>
      </c>
      <c r="N12" s="8" t="s">
        <v>54</v>
      </c>
      <c r="O12" s="8" t="s">
        <v>238</v>
      </c>
      <c r="P12" s="8" t="s">
        <v>14</v>
      </c>
      <c r="Q12" s="8" t="s">
        <v>242</v>
      </c>
      <c r="R12" s="8" t="s">
        <v>241</v>
      </c>
      <c r="S12" s="8" t="s">
        <v>55</v>
      </c>
      <c r="T12" s="8" t="s">
        <v>55</v>
      </c>
      <c r="U12" s="8" t="s">
        <v>55</v>
      </c>
      <c r="V12" s="8" t="s">
        <v>55</v>
      </c>
      <c r="W12" s="8" t="s">
        <v>55</v>
      </c>
      <c r="X12" s="8" t="s">
        <v>55</v>
      </c>
      <c r="Y12" s="8" t="s">
        <v>66</v>
      </c>
      <c r="Z12" s="8">
        <v>3</v>
      </c>
      <c r="AA12" s="8" t="s">
        <v>62</v>
      </c>
      <c r="AB12" s="51" t="s">
        <v>63</v>
      </c>
    </row>
    <row r="13" spans="1:28" s="20" customFormat="1" ht="25.5" customHeight="1">
      <c r="A13" s="50" t="s">
        <v>15</v>
      </c>
      <c r="B13" s="29" t="s">
        <v>412</v>
      </c>
      <c r="C13" s="8" t="s">
        <v>57</v>
      </c>
      <c r="D13" s="8" t="s">
        <v>62</v>
      </c>
      <c r="E13" s="8" t="s">
        <v>63</v>
      </c>
      <c r="F13" s="8" t="s">
        <v>63</v>
      </c>
      <c r="G13" s="8" t="s">
        <v>66</v>
      </c>
      <c r="H13" s="64">
        <v>5408.14</v>
      </c>
      <c r="I13" s="64">
        <v>0</v>
      </c>
      <c r="J13" s="122" t="s">
        <v>547</v>
      </c>
      <c r="K13" s="58" t="s">
        <v>66</v>
      </c>
      <c r="L13" s="8" t="s">
        <v>407</v>
      </c>
      <c r="M13" s="8" t="s">
        <v>66</v>
      </c>
      <c r="N13" s="8" t="s">
        <v>66</v>
      </c>
      <c r="O13" s="8" t="s">
        <v>66</v>
      </c>
      <c r="P13" s="8" t="s">
        <v>15</v>
      </c>
      <c r="Q13" s="8" t="s">
        <v>66</v>
      </c>
      <c r="R13" s="8" t="s">
        <v>66</v>
      </c>
      <c r="S13" s="8" t="s">
        <v>66</v>
      </c>
      <c r="T13" s="8" t="s">
        <v>66</v>
      </c>
      <c r="U13" s="8" t="s">
        <v>66</v>
      </c>
      <c r="V13" s="8" t="s">
        <v>66</v>
      </c>
      <c r="W13" s="8" t="s">
        <v>66</v>
      </c>
      <c r="X13" s="8" t="s">
        <v>66</v>
      </c>
      <c r="Y13" s="8" t="s">
        <v>66</v>
      </c>
      <c r="Z13" s="8" t="s">
        <v>66</v>
      </c>
      <c r="AA13" s="8" t="s">
        <v>66</v>
      </c>
      <c r="AB13" s="51" t="s">
        <v>66</v>
      </c>
    </row>
    <row r="14" spans="1:28" s="20" customFormat="1" ht="25.5" customHeight="1">
      <c r="A14" s="50" t="s">
        <v>16</v>
      </c>
      <c r="B14" s="29" t="s">
        <v>284</v>
      </c>
      <c r="C14" s="8" t="s">
        <v>214</v>
      </c>
      <c r="D14" s="8" t="s">
        <v>62</v>
      </c>
      <c r="E14" s="8" t="s">
        <v>63</v>
      </c>
      <c r="F14" s="8" t="s">
        <v>63</v>
      </c>
      <c r="G14" s="8" t="s">
        <v>66</v>
      </c>
      <c r="H14" s="64">
        <v>15568.57</v>
      </c>
      <c r="I14" s="64">
        <v>0</v>
      </c>
      <c r="J14" s="122" t="s">
        <v>547</v>
      </c>
      <c r="K14" s="8" t="s">
        <v>66</v>
      </c>
      <c r="L14" s="8" t="s">
        <v>441</v>
      </c>
      <c r="M14" s="8" t="s">
        <v>66</v>
      </c>
      <c r="N14" s="8" t="s">
        <v>66</v>
      </c>
      <c r="O14" s="8" t="s">
        <v>66</v>
      </c>
      <c r="P14" s="8" t="s">
        <v>16</v>
      </c>
      <c r="Q14" s="8" t="s">
        <v>66</v>
      </c>
      <c r="R14" s="8" t="s">
        <v>66</v>
      </c>
      <c r="S14" s="8" t="s">
        <v>66</v>
      </c>
      <c r="T14" s="8" t="s">
        <v>66</v>
      </c>
      <c r="U14" s="8" t="s">
        <v>66</v>
      </c>
      <c r="V14" s="8" t="s">
        <v>66</v>
      </c>
      <c r="W14" s="8" t="s">
        <v>66</v>
      </c>
      <c r="X14" s="8" t="s">
        <v>66</v>
      </c>
      <c r="Y14" s="8" t="s">
        <v>66</v>
      </c>
      <c r="Z14" s="8" t="s">
        <v>66</v>
      </c>
      <c r="AA14" s="8" t="s">
        <v>66</v>
      </c>
      <c r="AB14" s="51" t="s">
        <v>66</v>
      </c>
    </row>
    <row r="15" spans="1:28" s="20" customFormat="1" ht="25.5" customHeight="1">
      <c r="A15" s="50" t="s">
        <v>17</v>
      </c>
      <c r="B15" s="29" t="s">
        <v>893</v>
      </c>
      <c r="C15" s="8" t="s">
        <v>215</v>
      </c>
      <c r="D15" s="8" t="s">
        <v>62</v>
      </c>
      <c r="E15" s="8" t="s">
        <v>63</v>
      </c>
      <c r="F15" s="8" t="s">
        <v>63</v>
      </c>
      <c r="G15" s="8" t="s">
        <v>71</v>
      </c>
      <c r="H15" s="64">
        <v>332594.38</v>
      </c>
      <c r="I15" s="64">
        <v>0</v>
      </c>
      <c r="J15" s="83" t="s">
        <v>547</v>
      </c>
      <c r="K15" s="8" t="s">
        <v>72</v>
      </c>
      <c r="L15" s="8" t="s">
        <v>285</v>
      </c>
      <c r="M15" s="8" t="s">
        <v>54</v>
      </c>
      <c r="N15" s="8" t="s">
        <v>54</v>
      </c>
      <c r="O15" s="8" t="s">
        <v>54</v>
      </c>
      <c r="P15" s="8" t="s">
        <v>17</v>
      </c>
      <c r="Q15" s="8" t="s">
        <v>54</v>
      </c>
      <c r="R15" s="8" t="s">
        <v>894</v>
      </c>
      <c r="S15" s="8" t="s">
        <v>55</v>
      </c>
      <c r="T15" s="8" t="s">
        <v>55</v>
      </c>
      <c r="U15" s="8" t="s">
        <v>55</v>
      </c>
      <c r="V15" s="8" t="s">
        <v>55</v>
      </c>
      <c r="W15" s="8" t="s">
        <v>70</v>
      </c>
      <c r="X15" s="8" t="s">
        <v>55</v>
      </c>
      <c r="Y15" s="8">
        <v>47.1</v>
      </c>
      <c r="Z15" s="8">
        <v>1</v>
      </c>
      <c r="AA15" s="8" t="s">
        <v>63</v>
      </c>
      <c r="AB15" s="51" t="s">
        <v>63</v>
      </c>
    </row>
    <row r="16" spans="1:28" ht="51">
      <c r="A16" s="50" t="s">
        <v>18</v>
      </c>
      <c r="B16" s="59" t="s">
        <v>1051</v>
      </c>
      <c r="C16" s="13" t="s">
        <v>109</v>
      </c>
      <c r="D16" s="8" t="s">
        <v>62</v>
      </c>
      <c r="E16" s="8" t="s">
        <v>63</v>
      </c>
      <c r="F16" s="8" t="s">
        <v>63</v>
      </c>
      <c r="G16" s="13">
        <v>1976</v>
      </c>
      <c r="H16" s="83">
        <v>0</v>
      </c>
      <c r="I16" s="83">
        <v>1317000</v>
      </c>
      <c r="J16" s="157" t="s">
        <v>546</v>
      </c>
      <c r="K16" s="61" t="s">
        <v>979</v>
      </c>
      <c r="L16" s="8" t="s">
        <v>431</v>
      </c>
      <c r="M16" s="8" t="s">
        <v>61</v>
      </c>
      <c r="N16" s="8" t="s">
        <v>107</v>
      </c>
      <c r="O16" s="8" t="s">
        <v>354</v>
      </c>
      <c r="P16" s="8" t="s">
        <v>18</v>
      </c>
      <c r="Q16" s="8" t="s">
        <v>355</v>
      </c>
      <c r="R16" s="8" t="s">
        <v>718</v>
      </c>
      <c r="S16" s="8" t="s">
        <v>60</v>
      </c>
      <c r="T16" s="8" t="s">
        <v>60</v>
      </c>
      <c r="U16" s="8" t="s">
        <v>60</v>
      </c>
      <c r="V16" s="8" t="s">
        <v>55</v>
      </c>
      <c r="W16" s="8" t="s">
        <v>93</v>
      </c>
      <c r="X16" s="8" t="s">
        <v>60</v>
      </c>
      <c r="Y16" s="11">
        <v>480.33</v>
      </c>
      <c r="Z16" s="11">
        <v>2</v>
      </c>
      <c r="AA16" s="11" t="s">
        <v>63</v>
      </c>
      <c r="AB16" s="81" t="s">
        <v>63</v>
      </c>
    </row>
    <row r="17" spans="1:28" ht="25.5" customHeight="1">
      <c r="A17" s="50" t="s">
        <v>19</v>
      </c>
      <c r="B17" s="29" t="s">
        <v>287</v>
      </c>
      <c r="C17" s="8" t="s">
        <v>288</v>
      </c>
      <c r="D17" s="8" t="s">
        <v>62</v>
      </c>
      <c r="E17" s="8" t="s">
        <v>63</v>
      </c>
      <c r="F17" s="8" t="s">
        <v>63</v>
      </c>
      <c r="G17" s="8" t="s">
        <v>67</v>
      </c>
      <c r="H17" s="64">
        <v>0</v>
      </c>
      <c r="I17" s="64">
        <v>168000</v>
      </c>
      <c r="J17" s="83" t="s">
        <v>546</v>
      </c>
      <c r="K17" s="8" t="s">
        <v>66</v>
      </c>
      <c r="L17" s="8" t="s">
        <v>442</v>
      </c>
      <c r="M17" s="8" t="s">
        <v>61</v>
      </c>
      <c r="N17" s="8" t="s">
        <v>68</v>
      </c>
      <c r="O17" s="8" t="s">
        <v>289</v>
      </c>
      <c r="P17" s="8" t="s">
        <v>19</v>
      </c>
      <c r="Q17" s="8" t="s">
        <v>54</v>
      </c>
      <c r="R17" s="8" t="s">
        <v>66</v>
      </c>
      <c r="S17" s="8" t="s">
        <v>290</v>
      </c>
      <c r="T17" s="8" t="s">
        <v>290</v>
      </c>
      <c r="U17" s="8" t="s">
        <v>290</v>
      </c>
      <c r="V17" s="8" t="s">
        <v>290</v>
      </c>
      <c r="W17" s="8" t="s">
        <v>70</v>
      </c>
      <c r="X17" s="8" t="s">
        <v>290</v>
      </c>
      <c r="Y17" s="65">
        <v>74.58</v>
      </c>
      <c r="Z17" s="11">
        <v>2</v>
      </c>
      <c r="AA17" s="11" t="s">
        <v>66</v>
      </c>
      <c r="AB17" s="81" t="s">
        <v>63</v>
      </c>
    </row>
    <row r="18" spans="1:28" s="20" customFormat="1" ht="25.5" customHeight="1">
      <c r="A18" s="50" t="s">
        <v>20</v>
      </c>
      <c r="B18" s="29" t="s">
        <v>286</v>
      </c>
      <c r="C18" s="8" t="s">
        <v>57</v>
      </c>
      <c r="D18" s="8" t="s">
        <v>62</v>
      </c>
      <c r="E18" s="8" t="s">
        <v>63</v>
      </c>
      <c r="F18" s="8" t="s">
        <v>63</v>
      </c>
      <c r="G18" s="8" t="s">
        <v>66</v>
      </c>
      <c r="H18" s="64">
        <v>33733.9</v>
      </c>
      <c r="I18" s="64">
        <v>0</v>
      </c>
      <c r="J18" s="122" t="s">
        <v>547</v>
      </c>
      <c r="K18" s="8" t="s">
        <v>66</v>
      </c>
      <c r="L18" s="8" t="s">
        <v>138</v>
      </c>
      <c r="M18" s="8" t="s">
        <v>66</v>
      </c>
      <c r="N18" s="8" t="s">
        <v>66</v>
      </c>
      <c r="O18" s="8" t="s">
        <v>66</v>
      </c>
      <c r="P18" s="8" t="s">
        <v>20</v>
      </c>
      <c r="Q18" s="8" t="s">
        <v>66</v>
      </c>
      <c r="R18" s="8" t="s">
        <v>66</v>
      </c>
      <c r="S18" s="8" t="s">
        <v>66</v>
      </c>
      <c r="T18" s="8" t="s">
        <v>66</v>
      </c>
      <c r="U18" s="8" t="s">
        <v>66</v>
      </c>
      <c r="V18" s="8" t="s">
        <v>66</v>
      </c>
      <c r="W18" s="8" t="s">
        <v>66</v>
      </c>
      <c r="X18" s="8" t="s">
        <v>66</v>
      </c>
      <c r="Y18" s="65" t="s">
        <v>66</v>
      </c>
      <c r="Z18" s="11" t="s">
        <v>66</v>
      </c>
      <c r="AA18" s="11" t="s">
        <v>66</v>
      </c>
      <c r="AB18" s="81" t="s">
        <v>66</v>
      </c>
    </row>
    <row r="19" spans="1:28" s="20" customFormat="1" ht="63.75">
      <c r="A19" s="50" t="s">
        <v>21</v>
      </c>
      <c r="B19" s="29" t="s">
        <v>414</v>
      </c>
      <c r="C19" s="8" t="s">
        <v>212</v>
      </c>
      <c r="D19" s="8" t="s">
        <v>62</v>
      </c>
      <c r="E19" s="8" t="s">
        <v>63</v>
      </c>
      <c r="F19" s="8" t="s">
        <v>63</v>
      </c>
      <c r="G19" s="8">
        <v>1978</v>
      </c>
      <c r="H19" s="64">
        <v>573237.97</v>
      </c>
      <c r="I19" s="64">
        <v>0</v>
      </c>
      <c r="J19" s="122" t="s">
        <v>547</v>
      </c>
      <c r="K19" s="58" t="s">
        <v>931</v>
      </c>
      <c r="L19" s="8" t="s">
        <v>408</v>
      </c>
      <c r="M19" s="8" t="s">
        <v>58</v>
      </c>
      <c r="N19" s="8" t="s">
        <v>59</v>
      </c>
      <c r="O19" s="8" t="s">
        <v>56</v>
      </c>
      <c r="P19" s="8" t="s">
        <v>21</v>
      </c>
      <c r="Q19" s="8" t="s">
        <v>239</v>
      </c>
      <c r="R19" s="8" t="s">
        <v>612</v>
      </c>
      <c r="S19" s="8" t="s">
        <v>55</v>
      </c>
      <c r="T19" s="8" t="s">
        <v>55</v>
      </c>
      <c r="U19" s="8" t="s">
        <v>55</v>
      </c>
      <c r="V19" s="8" t="s">
        <v>55</v>
      </c>
      <c r="W19" s="8" t="s">
        <v>55</v>
      </c>
      <c r="X19" s="8" t="s">
        <v>55</v>
      </c>
      <c r="Y19" s="8" t="s">
        <v>66</v>
      </c>
      <c r="Z19" s="8">
        <v>2</v>
      </c>
      <c r="AA19" s="8" t="s">
        <v>63</v>
      </c>
      <c r="AB19" s="51" t="s">
        <v>63</v>
      </c>
    </row>
    <row r="20" spans="1:28" s="20" customFormat="1" ht="25.5" customHeight="1">
      <c r="A20" s="50" t="s">
        <v>22</v>
      </c>
      <c r="B20" s="29" t="s">
        <v>415</v>
      </c>
      <c r="C20" s="8" t="s">
        <v>212</v>
      </c>
      <c r="D20" s="8" t="s">
        <v>62</v>
      </c>
      <c r="E20" s="8" t="s">
        <v>63</v>
      </c>
      <c r="F20" s="8" t="s">
        <v>63</v>
      </c>
      <c r="G20" s="8" t="s">
        <v>243</v>
      </c>
      <c r="H20" s="64">
        <v>78647.39</v>
      </c>
      <c r="I20" s="64">
        <v>0</v>
      </c>
      <c r="J20" s="122" t="s">
        <v>547</v>
      </c>
      <c r="K20" s="58" t="s">
        <v>932</v>
      </c>
      <c r="L20" s="8" t="s">
        <v>896</v>
      </c>
      <c r="M20" s="8" t="s">
        <v>54</v>
      </c>
      <c r="N20" s="8" t="s">
        <v>54</v>
      </c>
      <c r="O20" s="8" t="s">
        <v>238</v>
      </c>
      <c r="P20" s="8" t="s">
        <v>22</v>
      </c>
      <c r="Q20" s="8" t="s">
        <v>244</v>
      </c>
      <c r="R20" s="8" t="s">
        <v>245</v>
      </c>
      <c r="S20" s="8" t="s">
        <v>55</v>
      </c>
      <c r="T20" s="8" t="s">
        <v>55</v>
      </c>
      <c r="U20" s="8" t="s">
        <v>55</v>
      </c>
      <c r="V20" s="8" t="s">
        <v>55</v>
      </c>
      <c r="W20" s="8" t="s">
        <v>93</v>
      </c>
      <c r="X20" s="8" t="s">
        <v>60</v>
      </c>
      <c r="Y20" s="8" t="s">
        <v>66</v>
      </c>
      <c r="Z20" s="8">
        <v>1</v>
      </c>
      <c r="AA20" s="8" t="s">
        <v>63</v>
      </c>
      <c r="AB20" s="51" t="s">
        <v>63</v>
      </c>
    </row>
    <row r="21" spans="1:28" s="20" customFormat="1" ht="25.5" customHeight="1">
      <c r="A21" s="50" t="s">
        <v>23</v>
      </c>
      <c r="B21" s="29" t="s">
        <v>416</v>
      </c>
      <c r="C21" s="8" t="s">
        <v>212</v>
      </c>
      <c r="D21" s="8" t="s">
        <v>62</v>
      </c>
      <c r="E21" s="8" t="s">
        <v>63</v>
      </c>
      <c r="F21" s="8" t="s">
        <v>63</v>
      </c>
      <c r="G21" s="8" t="s">
        <v>243</v>
      </c>
      <c r="H21" s="64">
        <v>23738.12</v>
      </c>
      <c r="I21" s="64">
        <v>0</v>
      </c>
      <c r="J21" s="122" t="s">
        <v>547</v>
      </c>
      <c r="K21" s="58" t="s">
        <v>933</v>
      </c>
      <c r="L21" s="8" t="s">
        <v>409</v>
      </c>
      <c r="M21" s="8" t="s">
        <v>54</v>
      </c>
      <c r="N21" s="8" t="s">
        <v>54</v>
      </c>
      <c r="O21" s="8" t="s">
        <v>56</v>
      </c>
      <c r="P21" s="8" t="s">
        <v>23</v>
      </c>
      <c r="Q21" s="8" t="s">
        <v>247</v>
      </c>
      <c r="R21" s="8" t="s">
        <v>246</v>
      </c>
      <c r="S21" s="8" t="s">
        <v>55</v>
      </c>
      <c r="T21" s="8" t="s">
        <v>55</v>
      </c>
      <c r="U21" s="8" t="s">
        <v>55</v>
      </c>
      <c r="V21" s="8" t="s">
        <v>60</v>
      </c>
      <c r="W21" s="8" t="s">
        <v>93</v>
      </c>
      <c r="X21" s="8" t="s">
        <v>60</v>
      </c>
      <c r="Y21" s="8" t="s">
        <v>66</v>
      </c>
      <c r="Z21" s="8">
        <v>2</v>
      </c>
      <c r="AA21" s="8" t="s">
        <v>63</v>
      </c>
      <c r="AB21" s="51" t="s">
        <v>63</v>
      </c>
    </row>
    <row r="22" spans="1:28" s="20" customFormat="1" ht="25.5">
      <c r="A22" s="50" t="s">
        <v>24</v>
      </c>
      <c r="B22" s="29" t="s">
        <v>417</v>
      </c>
      <c r="C22" s="8" t="s">
        <v>212</v>
      </c>
      <c r="D22" s="8" t="s">
        <v>62</v>
      </c>
      <c r="E22" s="8" t="s">
        <v>63</v>
      </c>
      <c r="F22" s="8" t="s">
        <v>63</v>
      </c>
      <c r="G22" s="8" t="s">
        <v>243</v>
      </c>
      <c r="H22" s="64">
        <v>42380</v>
      </c>
      <c r="I22" s="64">
        <v>0</v>
      </c>
      <c r="J22" s="122" t="s">
        <v>547</v>
      </c>
      <c r="K22" s="58" t="s">
        <v>934</v>
      </c>
      <c r="L22" s="8" t="s">
        <v>895</v>
      </c>
      <c r="M22" s="8" t="s">
        <v>54</v>
      </c>
      <c r="N22" s="8" t="s">
        <v>54</v>
      </c>
      <c r="O22" s="8" t="s">
        <v>238</v>
      </c>
      <c r="P22" s="8" t="s">
        <v>24</v>
      </c>
      <c r="Q22" s="8" t="s">
        <v>248</v>
      </c>
      <c r="R22" s="8" t="s">
        <v>613</v>
      </c>
      <c r="S22" s="8" t="s">
        <v>55</v>
      </c>
      <c r="T22" s="8" t="s">
        <v>55</v>
      </c>
      <c r="U22" s="8" t="s">
        <v>93</v>
      </c>
      <c r="V22" s="8" t="s">
        <v>60</v>
      </c>
      <c r="W22" s="8" t="s">
        <v>93</v>
      </c>
      <c r="X22" s="8" t="s">
        <v>93</v>
      </c>
      <c r="Y22" s="8" t="s">
        <v>66</v>
      </c>
      <c r="Z22" s="8">
        <v>1</v>
      </c>
      <c r="AA22" s="8" t="s">
        <v>63</v>
      </c>
      <c r="AB22" s="51" t="s">
        <v>63</v>
      </c>
    </row>
    <row r="23" spans="1:28" s="20" customFormat="1" ht="25.5" customHeight="1">
      <c r="A23" s="50" t="s">
        <v>139</v>
      </c>
      <c r="B23" s="29" t="s">
        <v>249</v>
      </c>
      <c r="C23" s="8" t="s">
        <v>213</v>
      </c>
      <c r="D23" s="8" t="s">
        <v>62</v>
      </c>
      <c r="E23" s="8" t="s">
        <v>63</v>
      </c>
      <c r="F23" s="8" t="s">
        <v>63</v>
      </c>
      <c r="G23" s="8">
        <v>2013</v>
      </c>
      <c r="H23" s="64">
        <v>0</v>
      </c>
      <c r="I23" s="64">
        <v>783000</v>
      </c>
      <c r="J23" s="83" t="s">
        <v>546</v>
      </c>
      <c r="K23" s="61" t="s">
        <v>935</v>
      </c>
      <c r="L23" s="8" t="s">
        <v>443</v>
      </c>
      <c r="M23" s="8" t="s">
        <v>64</v>
      </c>
      <c r="N23" s="8" t="s">
        <v>65</v>
      </c>
      <c r="O23" s="8" t="s">
        <v>232</v>
      </c>
      <c r="P23" s="8" t="s">
        <v>139</v>
      </c>
      <c r="Q23" s="8" t="s">
        <v>233</v>
      </c>
      <c r="R23" s="8" t="s">
        <v>66</v>
      </c>
      <c r="S23" s="8" t="s">
        <v>55</v>
      </c>
      <c r="T23" s="8" t="s">
        <v>55</v>
      </c>
      <c r="U23" s="8" t="s">
        <v>55</v>
      </c>
      <c r="V23" s="8" t="s">
        <v>55</v>
      </c>
      <c r="W23" s="8" t="s">
        <v>55</v>
      </c>
      <c r="X23" s="8" t="s">
        <v>55</v>
      </c>
      <c r="Y23" s="8">
        <v>174.84</v>
      </c>
      <c r="Z23" s="8">
        <v>1</v>
      </c>
      <c r="AA23" s="8" t="s">
        <v>63</v>
      </c>
      <c r="AB23" s="51" t="s">
        <v>63</v>
      </c>
    </row>
    <row r="24" spans="1:28" s="20" customFormat="1" ht="38.25">
      <c r="A24" s="50" t="s">
        <v>140</v>
      </c>
      <c r="B24" s="29" t="s">
        <v>221</v>
      </c>
      <c r="C24" s="8" t="s">
        <v>213</v>
      </c>
      <c r="D24" s="8" t="s">
        <v>62</v>
      </c>
      <c r="E24" s="8" t="s">
        <v>63</v>
      </c>
      <c r="F24" s="8" t="s">
        <v>63</v>
      </c>
      <c r="G24" s="8" t="s">
        <v>67</v>
      </c>
      <c r="H24" s="64">
        <v>0</v>
      </c>
      <c r="I24" s="64">
        <v>1159000</v>
      </c>
      <c r="J24" s="83" t="s">
        <v>546</v>
      </c>
      <c r="K24" s="61" t="s">
        <v>936</v>
      </c>
      <c r="L24" s="8" t="s">
        <v>444</v>
      </c>
      <c r="M24" s="8" t="s">
        <v>228</v>
      </c>
      <c r="N24" s="8" t="s">
        <v>229</v>
      </c>
      <c r="O24" s="8" t="s">
        <v>614</v>
      </c>
      <c r="P24" s="8" t="s">
        <v>140</v>
      </c>
      <c r="Q24" s="8" t="s">
        <v>229</v>
      </c>
      <c r="R24" s="8" t="s">
        <v>235</v>
      </c>
      <c r="S24" s="8" t="s">
        <v>60</v>
      </c>
      <c r="T24" s="8" t="s">
        <v>60</v>
      </c>
      <c r="U24" s="8" t="s">
        <v>60</v>
      </c>
      <c r="V24" s="8" t="s">
        <v>55</v>
      </c>
      <c r="W24" s="8" t="s">
        <v>55</v>
      </c>
      <c r="X24" s="8" t="s">
        <v>60</v>
      </c>
      <c r="Y24" s="8">
        <v>259</v>
      </c>
      <c r="Z24" s="8">
        <v>1</v>
      </c>
      <c r="AA24" s="8" t="s">
        <v>63</v>
      </c>
      <c r="AB24" s="51" t="s">
        <v>63</v>
      </c>
    </row>
    <row r="25" spans="1:28" s="20" customFormat="1" ht="25.5" customHeight="1">
      <c r="A25" s="50" t="s">
        <v>141</v>
      </c>
      <c r="B25" s="29" t="s">
        <v>222</v>
      </c>
      <c r="C25" s="8" t="s">
        <v>213</v>
      </c>
      <c r="D25" s="8" t="s">
        <v>62</v>
      </c>
      <c r="E25" s="8" t="s">
        <v>63</v>
      </c>
      <c r="F25" s="8" t="s">
        <v>63</v>
      </c>
      <c r="G25" s="8" t="s">
        <v>67</v>
      </c>
      <c r="H25" s="64">
        <v>0</v>
      </c>
      <c r="I25" s="64">
        <v>474000</v>
      </c>
      <c r="J25" s="83" t="s">
        <v>546</v>
      </c>
      <c r="K25" s="61" t="s">
        <v>937</v>
      </c>
      <c r="L25" s="8" t="s">
        <v>445</v>
      </c>
      <c r="M25" s="8" t="s">
        <v>228</v>
      </c>
      <c r="N25" s="8" t="s">
        <v>68</v>
      </c>
      <c r="O25" s="8" t="s">
        <v>230</v>
      </c>
      <c r="P25" s="8" t="s">
        <v>141</v>
      </c>
      <c r="Q25" s="8" t="s">
        <v>229</v>
      </c>
      <c r="R25" s="8" t="s">
        <v>69</v>
      </c>
      <c r="S25" s="8" t="s">
        <v>55</v>
      </c>
      <c r="T25" s="8" t="s">
        <v>60</v>
      </c>
      <c r="U25" s="8" t="s">
        <v>60</v>
      </c>
      <c r="V25" s="8" t="s">
        <v>60</v>
      </c>
      <c r="W25" s="8" t="s">
        <v>70</v>
      </c>
      <c r="X25" s="8" t="s">
        <v>60</v>
      </c>
      <c r="Y25" s="8">
        <v>106</v>
      </c>
      <c r="Z25" s="8">
        <v>1</v>
      </c>
      <c r="AA25" s="8" t="s">
        <v>63</v>
      </c>
      <c r="AB25" s="51" t="s">
        <v>63</v>
      </c>
    </row>
    <row r="26" spans="1:28" s="20" customFormat="1" ht="25.5">
      <c r="A26" s="50" t="s">
        <v>142</v>
      </c>
      <c r="B26" s="29" t="s">
        <v>223</v>
      </c>
      <c r="C26" s="8" t="s">
        <v>213</v>
      </c>
      <c r="D26" s="8" t="s">
        <v>62</v>
      </c>
      <c r="E26" s="8" t="s">
        <v>63</v>
      </c>
      <c r="F26" s="8" t="s">
        <v>63</v>
      </c>
      <c r="G26" s="8" t="s">
        <v>225</v>
      </c>
      <c r="H26" s="64">
        <v>0</v>
      </c>
      <c r="I26" s="64">
        <v>638000</v>
      </c>
      <c r="J26" s="83" t="s">
        <v>546</v>
      </c>
      <c r="K26" s="61" t="s">
        <v>938</v>
      </c>
      <c r="L26" s="8" t="s">
        <v>446</v>
      </c>
      <c r="M26" s="8" t="s">
        <v>226</v>
      </c>
      <c r="N26" s="8" t="s">
        <v>226</v>
      </c>
      <c r="O26" s="8" t="s">
        <v>231</v>
      </c>
      <c r="P26" s="8" t="s">
        <v>142</v>
      </c>
      <c r="Q26" s="8" t="s">
        <v>229</v>
      </c>
      <c r="R26" s="8" t="s">
        <v>615</v>
      </c>
      <c r="S26" s="8" t="s">
        <v>55</v>
      </c>
      <c r="T26" s="8" t="s">
        <v>60</v>
      </c>
      <c r="U26" s="8" t="s">
        <v>60</v>
      </c>
      <c r="V26" s="8" t="s">
        <v>60</v>
      </c>
      <c r="W26" s="8" t="s">
        <v>70</v>
      </c>
      <c r="X26" s="8" t="s">
        <v>60</v>
      </c>
      <c r="Y26" s="8">
        <v>142.57</v>
      </c>
      <c r="Z26" s="8">
        <v>1</v>
      </c>
      <c r="AA26" s="8" t="s">
        <v>236</v>
      </c>
      <c r="AB26" s="51" t="s">
        <v>63</v>
      </c>
    </row>
    <row r="27" spans="1:28" ht="25.5" customHeight="1">
      <c r="A27" s="50" t="s">
        <v>143</v>
      </c>
      <c r="B27" s="29" t="s">
        <v>224</v>
      </c>
      <c r="C27" s="8" t="s">
        <v>213</v>
      </c>
      <c r="D27" s="8" t="s">
        <v>62</v>
      </c>
      <c r="E27" s="8" t="s">
        <v>63</v>
      </c>
      <c r="F27" s="8" t="s">
        <v>63</v>
      </c>
      <c r="G27" s="8">
        <v>2014</v>
      </c>
      <c r="H27" s="132">
        <v>0</v>
      </c>
      <c r="I27" s="132">
        <v>630000</v>
      </c>
      <c r="J27" s="83" t="s">
        <v>546</v>
      </c>
      <c r="K27" s="58" t="s">
        <v>250</v>
      </c>
      <c r="L27" s="8" t="s">
        <v>447</v>
      </c>
      <c r="M27" s="8" t="s">
        <v>64</v>
      </c>
      <c r="N27" s="8" t="s">
        <v>65</v>
      </c>
      <c r="O27" s="8" t="s">
        <v>232</v>
      </c>
      <c r="P27" s="8" t="s">
        <v>143</v>
      </c>
      <c r="Q27" s="11" t="s">
        <v>234</v>
      </c>
      <c r="R27" s="8" t="s">
        <v>66</v>
      </c>
      <c r="S27" s="8" t="s">
        <v>55</v>
      </c>
      <c r="T27" s="8" t="s">
        <v>55</v>
      </c>
      <c r="U27" s="8" t="s">
        <v>55</v>
      </c>
      <c r="V27" s="8" t="s">
        <v>55</v>
      </c>
      <c r="W27" s="8" t="s">
        <v>55</v>
      </c>
      <c r="X27" s="8" t="s">
        <v>55</v>
      </c>
      <c r="Y27" s="8">
        <v>140.66</v>
      </c>
      <c r="Z27" s="8">
        <v>1</v>
      </c>
      <c r="AA27" s="8" t="s">
        <v>63</v>
      </c>
      <c r="AB27" s="51" t="s">
        <v>63</v>
      </c>
    </row>
    <row r="28" spans="1:28" ht="25.5" customHeight="1">
      <c r="A28" s="50" t="s">
        <v>144</v>
      </c>
      <c r="B28" s="29" t="s">
        <v>939</v>
      </c>
      <c r="C28" s="21" t="s">
        <v>213</v>
      </c>
      <c r="D28" s="21" t="s">
        <v>62</v>
      </c>
      <c r="E28" s="21" t="s">
        <v>63</v>
      </c>
      <c r="F28" s="21" t="s">
        <v>63</v>
      </c>
      <c r="G28" s="21">
        <v>2020</v>
      </c>
      <c r="H28" s="122">
        <v>1330710.63</v>
      </c>
      <c r="I28" s="132">
        <v>0</v>
      </c>
      <c r="J28" s="122" t="s">
        <v>547</v>
      </c>
      <c r="K28" s="58" t="s">
        <v>66</v>
      </c>
      <c r="L28" s="21" t="s">
        <v>900</v>
      </c>
      <c r="M28" s="21" t="s">
        <v>898</v>
      </c>
      <c r="N28" s="21" t="s">
        <v>66</v>
      </c>
      <c r="O28" s="21" t="s">
        <v>899</v>
      </c>
      <c r="P28" s="8" t="s">
        <v>144</v>
      </c>
      <c r="Q28" s="11" t="s">
        <v>66</v>
      </c>
      <c r="R28" s="8" t="s">
        <v>66</v>
      </c>
      <c r="S28" s="21" t="s">
        <v>55</v>
      </c>
      <c r="T28" s="21" t="s">
        <v>55</v>
      </c>
      <c r="U28" s="21" t="s">
        <v>55</v>
      </c>
      <c r="V28" s="21" t="s">
        <v>55</v>
      </c>
      <c r="W28" s="21" t="s">
        <v>70</v>
      </c>
      <c r="X28" s="21" t="s">
        <v>55</v>
      </c>
      <c r="Y28" s="21">
        <v>217.86</v>
      </c>
      <c r="Z28" s="21">
        <v>1</v>
      </c>
      <c r="AA28" s="21" t="s">
        <v>63</v>
      </c>
      <c r="AB28" s="21" t="s">
        <v>63</v>
      </c>
    </row>
    <row r="29" spans="1:28" ht="25.5" customHeight="1">
      <c r="A29" s="50" t="s">
        <v>145</v>
      </c>
      <c r="B29" s="29" t="s">
        <v>897</v>
      </c>
      <c r="C29" s="8" t="s">
        <v>213</v>
      </c>
      <c r="D29" s="8" t="s">
        <v>62</v>
      </c>
      <c r="E29" s="8" t="s">
        <v>63</v>
      </c>
      <c r="F29" s="8" t="s">
        <v>63</v>
      </c>
      <c r="G29" s="8">
        <v>2020</v>
      </c>
      <c r="H29" s="122">
        <v>1413986.84</v>
      </c>
      <c r="I29" s="132">
        <v>0</v>
      </c>
      <c r="J29" s="122" t="s">
        <v>547</v>
      </c>
      <c r="K29" s="58" t="s">
        <v>66</v>
      </c>
      <c r="L29" s="8" t="s">
        <v>901</v>
      </c>
      <c r="M29" s="8" t="s">
        <v>898</v>
      </c>
      <c r="N29" s="8" t="s">
        <v>66</v>
      </c>
      <c r="O29" s="8" t="s">
        <v>361</v>
      </c>
      <c r="P29" s="8" t="s">
        <v>145</v>
      </c>
      <c r="Q29" s="11" t="s">
        <v>66</v>
      </c>
      <c r="R29" s="8" t="s">
        <v>66</v>
      </c>
      <c r="S29" s="8" t="s">
        <v>55</v>
      </c>
      <c r="T29" s="8" t="s">
        <v>55</v>
      </c>
      <c r="U29" s="8" t="s">
        <v>55</v>
      </c>
      <c r="V29" s="8" t="s">
        <v>55</v>
      </c>
      <c r="W29" s="8" t="s">
        <v>70</v>
      </c>
      <c r="X29" s="8" t="s">
        <v>55</v>
      </c>
      <c r="Y29" s="8">
        <v>217.86</v>
      </c>
      <c r="Z29" s="8">
        <v>1</v>
      </c>
      <c r="AA29" s="8" t="s">
        <v>63</v>
      </c>
      <c r="AB29" s="8" t="s">
        <v>63</v>
      </c>
    </row>
    <row r="30" spans="1:28" s="20" customFormat="1" ht="25.5" customHeight="1">
      <c r="A30" s="50" t="s">
        <v>146</v>
      </c>
      <c r="B30" s="29" t="s">
        <v>251</v>
      </c>
      <c r="C30" s="8" t="s">
        <v>209</v>
      </c>
      <c r="D30" s="21" t="s">
        <v>62</v>
      </c>
      <c r="E30" s="21" t="s">
        <v>63</v>
      </c>
      <c r="F30" s="21" t="s">
        <v>63</v>
      </c>
      <c r="G30" s="8" t="s">
        <v>66</v>
      </c>
      <c r="H30" s="83">
        <v>28123.7</v>
      </c>
      <c r="I30" s="132">
        <v>0</v>
      </c>
      <c r="J30" s="122" t="s">
        <v>547</v>
      </c>
      <c r="K30" s="8" t="s">
        <v>66</v>
      </c>
      <c r="L30" s="8" t="s">
        <v>262</v>
      </c>
      <c r="M30" s="8" t="s">
        <v>66</v>
      </c>
      <c r="N30" s="8" t="s">
        <v>66</v>
      </c>
      <c r="O30" s="8" t="s">
        <v>66</v>
      </c>
      <c r="P30" s="8" t="s">
        <v>146</v>
      </c>
      <c r="Q30" s="8" t="s">
        <v>66</v>
      </c>
      <c r="R30" s="8" t="s">
        <v>66</v>
      </c>
      <c r="S30" s="8" t="s">
        <v>66</v>
      </c>
      <c r="T30" s="8" t="s">
        <v>66</v>
      </c>
      <c r="U30" s="8" t="s">
        <v>66</v>
      </c>
      <c r="V30" s="8" t="s">
        <v>66</v>
      </c>
      <c r="W30" s="8" t="s">
        <v>66</v>
      </c>
      <c r="X30" s="8" t="s">
        <v>66</v>
      </c>
      <c r="Y30" s="8" t="s">
        <v>66</v>
      </c>
      <c r="Z30" s="8" t="s">
        <v>66</v>
      </c>
      <c r="AA30" s="8" t="s">
        <v>66</v>
      </c>
      <c r="AB30" s="51" t="s">
        <v>66</v>
      </c>
    </row>
    <row r="31" spans="1:28" s="20" customFormat="1" ht="25.5" customHeight="1">
      <c r="A31" s="50" t="s">
        <v>147</v>
      </c>
      <c r="B31" s="29" t="s">
        <v>252</v>
      </c>
      <c r="C31" s="8" t="s">
        <v>209</v>
      </c>
      <c r="D31" s="8" t="s">
        <v>62</v>
      </c>
      <c r="E31" s="8" t="s">
        <v>63</v>
      </c>
      <c r="F31" s="8" t="s">
        <v>63</v>
      </c>
      <c r="G31" s="8" t="s">
        <v>66</v>
      </c>
      <c r="H31" s="64">
        <v>41106.04</v>
      </c>
      <c r="I31" s="132">
        <v>0</v>
      </c>
      <c r="J31" s="122" t="s">
        <v>547</v>
      </c>
      <c r="K31" s="8" t="s">
        <v>66</v>
      </c>
      <c r="L31" s="8" t="s">
        <v>263</v>
      </c>
      <c r="M31" s="8" t="s">
        <v>66</v>
      </c>
      <c r="N31" s="8" t="s">
        <v>66</v>
      </c>
      <c r="O31" s="8" t="s">
        <v>66</v>
      </c>
      <c r="P31" s="8" t="s">
        <v>147</v>
      </c>
      <c r="Q31" s="8" t="s">
        <v>66</v>
      </c>
      <c r="R31" s="8" t="s">
        <v>66</v>
      </c>
      <c r="S31" s="8" t="s">
        <v>66</v>
      </c>
      <c r="T31" s="8" t="s">
        <v>66</v>
      </c>
      <c r="U31" s="8" t="s">
        <v>66</v>
      </c>
      <c r="V31" s="8" t="s">
        <v>66</v>
      </c>
      <c r="W31" s="8" t="s">
        <v>66</v>
      </c>
      <c r="X31" s="8" t="s">
        <v>66</v>
      </c>
      <c r="Y31" s="8" t="s">
        <v>66</v>
      </c>
      <c r="Z31" s="8" t="s">
        <v>66</v>
      </c>
      <c r="AA31" s="8" t="s">
        <v>66</v>
      </c>
      <c r="AB31" s="51" t="s">
        <v>66</v>
      </c>
    </row>
    <row r="32" spans="1:28" s="20" customFormat="1" ht="25.5" customHeight="1">
      <c r="A32" s="50" t="s">
        <v>148</v>
      </c>
      <c r="B32" s="29" t="s">
        <v>254</v>
      </c>
      <c r="C32" s="8" t="s">
        <v>209</v>
      </c>
      <c r="D32" s="21" t="s">
        <v>62</v>
      </c>
      <c r="E32" s="21" t="s">
        <v>63</v>
      </c>
      <c r="F32" s="21" t="s">
        <v>63</v>
      </c>
      <c r="G32" s="8" t="s">
        <v>66</v>
      </c>
      <c r="H32" s="64">
        <v>57266.05</v>
      </c>
      <c r="I32" s="132">
        <v>0</v>
      </c>
      <c r="J32" s="122" t="s">
        <v>547</v>
      </c>
      <c r="K32" s="8" t="s">
        <v>66</v>
      </c>
      <c r="L32" s="8" t="s">
        <v>264</v>
      </c>
      <c r="M32" s="8" t="s">
        <v>66</v>
      </c>
      <c r="N32" s="8" t="s">
        <v>66</v>
      </c>
      <c r="O32" s="8" t="s">
        <v>66</v>
      </c>
      <c r="P32" s="8" t="s">
        <v>148</v>
      </c>
      <c r="Q32" s="8" t="s">
        <v>66</v>
      </c>
      <c r="R32" s="8" t="s">
        <v>66</v>
      </c>
      <c r="S32" s="8" t="s">
        <v>66</v>
      </c>
      <c r="T32" s="8" t="s">
        <v>66</v>
      </c>
      <c r="U32" s="8" t="s">
        <v>66</v>
      </c>
      <c r="V32" s="8" t="s">
        <v>66</v>
      </c>
      <c r="W32" s="8" t="s">
        <v>66</v>
      </c>
      <c r="X32" s="8" t="s">
        <v>66</v>
      </c>
      <c r="Y32" s="8" t="s">
        <v>66</v>
      </c>
      <c r="Z32" s="8" t="s">
        <v>66</v>
      </c>
      <c r="AA32" s="8" t="s">
        <v>66</v>
      </c>
      <c r="AB32" s="51" t="s">
        <v>66</v>
      </c>
    </row>
    <row r="33" spans="1:28" s="20" customFormat="1" ht="25.5" customHeight="1">
      <c r="A33" s="50" t="s">
        <v>149</v>
      </c>
      <c r="B33" s="29" t="s">
        <v>253</v>
      </c>
      <c r="C33" s="8" t="s">
        <v>209</v>
      </c>
      <c r="D33" s="21" t="s">
        <v>62</v>
      </c>
      <c r="E33" s="21" t="s">
        <v>63</v>
      </c>
      <c r="F33" s="21" t="s">
        <v>63</v>
      </c>
      <c r="G33" s="8" t="s">
        <v>66</v>
      </c>
      <c r="H33" s="64">
        <v>42038.28</v>
      </c>
      <c r="I33" s="132">
        <v>0</v>
      </c>
      <c r="J33" s="122" t="s">
        <v>547</v>
      </c>
      <c r="K33" s="8" t="s">
        <v>66</v>
      </c>
      <c r="L33" s="8" t="s">
        <v>265</v>
      </c>
      <c r="M33" s="8" t="s">
        <v>66</v>
      </c>
      <c r="N33" s="8" t="s">
        <v>66</v>
      </c>
      <c r="O33" s="8" t="s">
        <v>66</v>
      </c>
      <c r="P33" s="8" t="s">
        <v>149</v>
      </c>
      <c r="Q33" s="8" t="s">
        <v>66</v>
      </c>
      <c r="R33" s="8" t="s">
        <v>66</v>
      </c>
      <c r="S33" s="8" t="s">
        <v>66</v>
      </c>
      <c r="T33" s="8" t="s">
        <v>66</v>
      </c>
      <c r="U33" s="8" t="s">
        <v>66</v>
      </c>
      <c r="V33" s="8" t="s">
        <v>66</v>
      </c>
      <c r="W33" s="8" t="s">
        <v>66</v>
      </c>
      <c r="X33" s="8" t="s">
        <v>66</v>
      </c>
      <c r="Y33" s="8" t="s">
        <v>66</v>
      </c>
      <c r="Z33" s="8" t="s">
        <v>66</v>
      </c>
      <c r="AA33" s="8" t="s">
        <v>66</v>
      </c>
      <c r="AB33" s="51" t="s">
        <v>66</v>
      </c>
    </row>
    <row r="34" spans="1:28" s="20" customFormat="1" ht="25.5" customHeight="1">
      <c r="A34" s="50" t="s">
        <v>150</v>
      </c>
      <c r="B34" s="29" t="s">
        <v>255</v>
      </c>
      <c r="C34" s="8" t="s">
        <v>209</v>
      </c>
      <c r="D34" s="21" t="s">
        <v>62</v>
      </c>
      <c r="E34" s="21" t="s">
        <v>63</v>
      </c>
      <c r="F34" s="21" t="s">
        <v>63</v>
      </c>
      <c r="G34" s="8" t="s">
        <v>66</v>
      </c>
      <c r="H34" s="83">
        <v>5781</v>
      </c>
      <c r="I34" s="132">
        <v>0</v>
      </c>
      <c r="J34" s="122" t="s">
        <v>547</v>
      </c>
      <c r="K34" s="8" t="s">
        <v>66</v>
      </c>
      <c r="L34" s="8" t="s">
        <v>266</v>
      </c>
      <c r="M34" s="8" t="s">
        <v>66</v>
      </c>
      <c r="N34" s="8" t="s">
        <v>66</v>
      </c>
      <c r="O34" s="8" t="s">
        <v>66</v>
      </c>
      <c r="P34" s="8" t="s">
        <v>150</v>
      </c>
      <c r="Q34" s="8" t="s">
        <v>66</v>
      </c>
      <c r="R34" s="8" t="s">
        <v>66</v>
      </c>
      <c r="S34" s="8" t="s">
        <v>66</v>
      </c>
      <c r="T34" s="8" t="s">
        <v>66</v>
      </c>
      <c r="U34" s="8" t="s">
        <v>66</v>
      </c>
      <c r="V34" s="8" t="s">
        <v>66</v>
      </c>
      <c r="W34" s="8" t="s">
        <v>66</v>
      </c>
      <c r="X34" s="8" t="s">
        <v>66</v>
      </c>
      <c r="Y34" s="8" t="s">
        <v>66</v>
      </c>
      <c r="Z34" s="8" t="s">
        <v>66</v>
      </c>
      <c r="AA34" s="8" t="s">
        <v>66</v>
      </c>
      <c r="AB34" s="51" t="s">
        <v>66</v>
      </c>
    </row>
    <row r="35" spans="1:28" s="20" customFormat="1" ht="25.5" customHeight="1">
      <c r="A35" s="50" t="s">
        <v>151</v>
      </c>
      <c r="B35" s="29" t="s">
        <v>256</v>
      </c>
      <c r="C35" s="8" t="s">
        <v>209</v>
      </c>
      <c r="D35" s="21" t="s">
        <v>62</v>
      </c>
      <c r="E35" s="21" t="s">
        <v>63</v>
      </c>
      <c r="F35" s="21" t="s">
        <v>63</v>
      </c>
      <c r="G35" s="8" t="s">
        <v>66</v>
      </c>
      <c r="H35" s="64">
        <v>90452.44</v>
      </c>
      <c r="I35" s="132">
        <v>0</v>
      </c>
      <c r="J35" s="122" t="s">
        <v>547</v>
      </c>
      <c r="K35" s="8" t="s">
        <v>66</v>
      </c>
      <c r="L35" s="8" t="s">
        <v>267</v>
      </c>
      <c r="M35" s="8" t="s">
        <v>66</v>
      </c>
      <c r="N35" s="8" t="s">
        <v>66</v>
      </c>
      <c r="O35" s="8" t="s">
        <v>66</v>
      </c>
      <c r="P35" s="8" t="s">
        <v>151</v>
      </c>
      <c r="Q35" s="8" t="s">
        <v>66</v>
      </c>
      <c r="R35" s="8" t="s">
        <v>66</v>
      </c>
      <c r="S35" s="8" t="s">
        <v>66</v>
      </c>
      <c r="T35" s="8" t="s">
        <v>66</v>
      </c>
      <c r="U35" s="8" t="s">
        <v>66</v>
      </c>
      <c r="V35" s="8" t="s">
        <v>66</v>
      </c>
      <c r="W35" s="8" t="s">
        <v>66</v>
      </c>
      <c r="X35" s="8" t="s">
        <v>66</v>
      </c>
      <c r="Y35" s="8" t="s">
        <v>66</v>
      </c>
      <c r="Z35" s="8" t="s">
        <v>66</v>
      </c>
      <c r="AA35" s="8" t="s">
        <v>66</v>
      </c>
      <c r="AB35" s="51" t="s">
        <v>66</v>
      </c>
    </row>
    <row r="36" spans="1:28" s="20" customFormat="1" ht="25.5" customHeight="1">
      <c r="A36" s="50" t="s">
        <v>152</v>
      </c>
      <c r="B36" s="29" t="s">
        <v>257</v>
      </c>
      <c r="C36" s="8" t="s">
        <v>209</v>
      </c>
      <c r="D36" s="21" t="s">
        <v>62</v>
      </c>
      <c r="E36" s="21" t="s">
        <v>63</v>
      </c>
      <c r="F36" s="21" t="s">
        <v>63</v>
      </c>
      <c r="G36" s="8" t="s">
        <v>66</v>
      </c>
      <c r="H36" s="83">
        <v>30471.59</v>
      </c>
      <c r="I36" s="132">
        <v>0</v>
      </c>
      <c r="J36" s="122" t="s">
        <v>547</v>
      </c>
      <c r="K36" s="8" t="s">
        <v>66</v>
      </c>
      <c r="L36" s="8" t="s">
        <v>268</v>
      </c>
      <c r="M36" s="8" t="s">
        <v>66</v>
      </c>
      <c r="N36" s="8" t="s">
        <v>66</v>
      </c>
      <c r="O36" s="8" t="s">
        <v>66</v>
      </c>
      <c r="P36" s="8" t="s">
        <v>152</v>
      </c>
      <c r="Q36" s="8" t="s">
        <v>66</v>
      </c>
      <c r="R36" s="8" t="s">
        <v>66</v>
      </c>
      <c r="S36" s="8" t="s">
        <v>66</v>
      </c>
      <c r="T36" s="8" t="s">
        <v>66</v>
      </c>
      <c r="U36" s="8" t="s">
        <v>66</v>
      </c>
      <c r="V36" s="8" t="s">
        <v>66</v>
      </c>
      <c r="W36" s="8" t="s">
        <v>66</v>
      </c>
      <c r="X36" s="8" t="s">
        <v>66</v>
      </c>
      <c r="Y36" s="8" t="s">
        <v>66</v>
      </c>
      <c r="Z36" s="8" t="s">
        <v>66</v>
      </c>
      <c r="AA36" s="8" t="s">
        <v>66</v>
      </c>
      <c r="AB36" s="51" t="s">
        <v>66</v>
      </c>
    </row>
    <row r="37" spans="1:28" s="20" customFormat="1" ht="25.5" customHeight="1">
      <c r="A37" s="50" t="s">
        <v>153</v>
      </c>
      <c r="B37" s="29" t="s">
        <v>258</v>
      </c>
      <c r="C37" s="8" t="s">
        <v>209</v>
      </c>
      <c r="D37" s="21" t="s">
        <v>62</v>
      </c>
      <c r="E37" s="21" t="s">
        <v>63</v>
      </c>
      <c r="F37" s="21" t="s">
        <v>63</v>
      </c>
      <c r="G37" s="8" t="s">
        <v>66</v>
      </c>
      <c r="H37" s="64">
        <v>44458.01</v>
      </c>
      <c r="I37" s="132">
        <v>0</v>
      </c>
      <c r="J37" s="122" t="s">
        <v>547</v>
      </c>
      <c r="K37" s="8" t="s">
        <v>66</v>
      </c>
      <c r="L37" s="8" t="s">
        <v>269</v>
      </c>
      <c r="M37" s="8" t="s">
        <v>66</v>
      </c>
      <c r="N37" s="8" t="s">
        <v>66</v>
      </c>
      <c r="O37" s="8" t="s">
        <v>66</v>
      </c>
      <c r="P37" s="8" t="s">
        <v>153</v>
      </c>
      <c r="Q37" s="8" t="s">
        <v>66</v>
      </c>
      <c r="R37" s="8" t="s">
        <v>66</v>
      </c>
      <c r="S37" s="8" t="s">
        <v>66</v>
      </c>
      <c r="T37" s="8" t="s">
        <v>66</v>
      </c>
      <c r="U37" s="8" t="s">
        <v>66</v>
      </c>
      <c r="V37" s="8" t="s">
        <v>66</v>
      </c>
      <c r="W37" s="8" t="s">
        <v>66</v>
      </c>
      <c r="X37" s="8" t="s">
        <v>66</v>
      </c>
      <c r="Y37" s="8" t="s">
        <v>66</v>
      </c>
      <c r="Z37" s="8" t="s">
        <v>66</v>
      </c>
      <c r="AA37" s="8" t="s">
        <v>66</v>
      </c>
      <c r="AB37" s="51" t="s">
        <v>66</v>
      </c>
    </row>
    <row r="38" spans="1:28" s="20" customFormat="1" ht="25.5" customHeight="1">
      <c r="A38" s="50" t="s">
        <v>154</v>
      </c>
      <c r="B38" s="29" t="s">
        <v>259</v>
      </c>
      <c r="C38" s="8" t="s">
        <v>209</v>
      </c>
      <c r="D38" s="21" t="s">
        <v>62</v>
      </c>
      <c r="E38" s="21" t="s">
        <v>63</v>
      </c>
      <c r="F38" s="21" t="s">
        <v>63</v>
      </c>
      <c r="G38" s="8" t="s">
        <v>66</v>
      </c>
      <c r="H38" s="64">
        <v>39379.12</v>
      </c>
      <c r="I38" s="132">
        <v>0</v>
      </c>
      <c r="J38" s="122" t="s">
        <v>547</v>
      </c>
      <c r="K38" s="8" t="s">
        <v>66</v>
      </c>
      <c r="L38" s="8" t="s">
        <v>270</v>
      </c>
      <c r="M38" s="8" t="s">
        <v>66</v>
      </c>
      <c r="N38" s="8" t="s">
        <v>66</v>
      </c>
      <c r="O38" s="8" t="s">
        <v>66</v>
      </c>
      <c r="P38" s="8" t="s">
        <v>154</v>
      </c>
      <c r="Q38" s="8" t="s">
        <v>66</v>
      </c>
      <c r="R38" s="8" t="s">
        <v>66</v>
      </c>
      <c r="S38" s="8" t="s">
        <v>66</v>
      </c>
      <c r="T38" s="8" t="s">
        <v>66</v>
      </c>
      <c r="U38" s="8" t="s">
        <v>66</v>
      </c>
      <c r="V38" s="8" t="s">
        <v>66</v>
      </c>
      <c r="W38" s="8" t="s">
        <v>66</v>
      </c>
      <c r="X38" s="8" t="s">
        <v>66</v>
      </c>
      <c r="Y38" s="8" t="s">
        <v>66</v>
      </c>
      <c r="Z38" s="8" t="s">
        <v>66</v>
      </c>
      <c r="AA38" s="8" t="s">
        <v>66</v>
      </c>
      <c r="AB38" s="51" t="s">
        <v>66</v>
      </c>
    </row>
    <row r="39" spans="1:28" s="20" customFormat="1" ht="25.5" customHeight="1">
      <c r="A39" s="50" t="s">
        <v>155</v>
      </c>
      <c r="B39" s="29" t="s">
        <v>260</v>
      </c>
      <c r="C39" s="8" t="s">
        <v>209</v>
      </c>
      <c r="D39" s="21" t="s">
        <v>62</v>
      </c>
      <c r="E39" s="21" t="s">
        <v>63</v>
      </c>
      <c r="F39" s="21" t="s">
        <v>63</v>
      </c>
      <c r="G39" s="8" t="s">
        <v>66</v>
      </c>
      <c r="H39" s="83">
        <v>23657.3</v>
      </c>
      <c r="I39" s="132">
        <v>0</v>
      </c>
      <c r="J39" s="122" t="s">
        <v>547</v>
      </c>
      <c r="K39" s="8" t="s">
        <v>66</v>
      </c>
      <c r="L39" s="8" t="s">
        <v>271</v>
      </c>
      <c r="M39" s="8" t="s">
        <v>66</v>
      </c>
      <c r="N39" s="8" t="s">
        <v>66</v>
      </c>
      <c r="O39" s="8" t="s">
        <v>66</v>
      </c>
      <c r="P39" s="8" t="s">
        <v>155</v>
      </c>
      <c r="Q39" s="8" t="s">
        <v>66</v>
      </c>
      <c r="R39" s="8" t="s">
        <v>66</v>
      </c>
      <c r="S39" s="8" t="s">
        <v>66</v>
      </c>
      <c r="T39" s="8" t="s">
        <v>66</v>
      </c>
      <c r="U39" s="8" t="s">
        <v>66</v>
      </c>
      <c r="V39" s="8" t="s">
        <v>66</v>
      </c>
      <c r="W39" s="8" t="s">
        <v>66</v>
      </c>
      <c r="X39" s="8" t="s">
        <v>66</v>
      </c>
      <c r="Y39" s="8" t="s">
        <v>66</v>
      </c>
      <c r="Z39" s="8" t="s">
        <v>66</v>
      </c>
      <c r="AA39" s="8" t="s">
        <v>66</v>
      </c>
      <c r="AB39" s="51" t="s">
        <v>66</v>
      </c>
    </row>
    <row r="40" spans="1:28" s="20" customFormat="1" ht="25.5" customHeight="1">
      <c r="A40" s="50" t="s">
        <v>156</v>
      </c>
      <c r="B40" s="29" t="s">
        <v>261</v>
      </c>
      <c r="C40" s="8" t="s">
        <v>209</v>
      </c>
      <c r="D40" s="21" t="s">
        <v>62</v>
      </c>
      <c r="E40" s="21" t="s">
        <v>63</v>
      </c>
      <c r="F40" s="21" t="s">
        <v>63</v>
      </c>
      <c r="G40" s="8" t="s">
        <v>66</v>
      </c>
      <c r="H40" s="83">
        <v>28401.28</v>
      </c>
      <c r="I40" s="132">
        <v>0</v>
      </c>
      <c r="J40" s="122" t="s">
        <v>547</v>
      </c>
      <c r="K40" s="8" t="s">
        <v>66</v>
      </c>
      <c r="L40" s="8" t="s">
        <v>272</v>
      </c>
      <c r="M40" s="8" t="s">
        <v>66</v>
      </c>
      <c r="N40" s="8" t="s">
        <v>66</v>
      </c>
      <c r="O40" s="8" t="s">
        <v>66</v>
      </c>
      <c r="P40" s="8" t="s">
        <v>156</v>
      </c>
      <c r="Q40" s="8" t="s">
        <v>66</v>
      </c>
      <c r="R40" s="8" t="s">
        <v>66</v>
      </c>
      <c r="S40" s="8" t="s">
        <v>66</v>
      </c>
      <c r="T40" s="8" t="s">
        <v>66</v>
      </c>
      <c r="U40" s="8" t="s">
        <v>66</v>
      </c>
      <c r="V40" s="8" t="s">
        <v>66</v>
      </c>
      <c r="W40" s="8" t="s">
        <v>66</v>
      </c>
      <c r="X40" s="8" t="s">
        <v>66</v>
      </c>
      <c r="Y40" s="8" t="s">
        <v>66</v>
      </c>
      <c r="Z40" s="8" t="s">
        <v>66</v>
      </c>
      <c r="AA40" s="8" t="s">
        <v>66</v>
      </c>
      <c r="AB40" s="51" t="s">
        <v>66</v>
      </c>
    </row>
    <row r="41" spans="1:28" s="20" customFormat="1" ht="25.5" customHeight="1">
      <c r="A41" s="50" t="s">
        <v>157</v>
      </c>
      <c r="B41" s="29" t="s">
        <v>902</v>
      </c>
      <c r="C41" s="21" t="s">
        <v>209</v>
      </c>
      <c r="D41" s="21" t="s">
        <v>62</v>
      </c>
      <c r="E41" s="21" t="s">
        <v>63</v>
      </c>
      <c r="F41" s="21" t="s">
        <v>63</v>
      </c>
      <c r="G41" s="8" t="s">
        <v>66</v>
      </c>
      <c r="H41" s="277">
        <v>43583.1</v>
      </c>
      <c r="I41" s="132">
        <v>0</v>
      </c>
      <c r="J41" s="122" t="s">
        <v>547</v>
      </c>
      <c r="K41" s="8" t="s">
        <v>66</v>
      </c>
      <c r="L41" s="8" t="s">
        <v>900</v>
      </c>
      <c r="M41" s="8" t="s">
        <v>66</v>
      </c>
      <c r="N41" s="8" t="s">
        <v>66</v>
      </c>
      <c r="O41" s="8" t="s">
        <v>66</v>
      </c>
      <c r="P41" s="8" t="s">
        <v>157</v>
      </c>
      <c r="Q41" s="8" t="s">
        <v>66</v>
      </c>
      <c r="R41" s="8" t="s">
        <v>66</v>
      </c>
      <c r="S41" s="8" t="s">
        <v>66</v>
      </c>
      <c r="T41" s="8" t="s">
        <v>66</v>
      </c>
      <c r="U41" s="8" t="s">
        <v>66</v>
      </c>
      <c r="V41" s="8" t="s">
        <v>66</v>
      </c>
      <c r="W41" s="8" t="s">
        <v>66</v>
      </c>
      <c r="X41" s="8" t="s">
        <v>66</v>
      </c>
      <c r="Y41" s="8" t="s">
        <v>66</v>
      </c>
      <c r="Z41" s="8" t="s">
        <v>66</v>
      </c>
      <c r="AA41" s="8" t="s">
        <v>66</v>
      </c>
      <c r="AB41" s="51" t="s">
        <v>66</v>
      </c>
    </row>
    <row r="42" spans="1:28" ht="25.5" customHeight="1">
      <c r="A42" s="50" t="s">
        <v>158</v>
      </c>
      <c r="B42" s="29" t="s">
        <v>418</v>
      </c>
      <c r="C42" s="8" t="s">
        <v>209</v>
      </c>
      <c r="D42" s="8" t="s">
        <v>62</v>
      </c>
      <c r="E42" s="8" t="s">
        <v>63</v>
      </c>
      <c r="F42" s="8" t="s">
        <v>63</v>
      </c>
      <c r="G42" s="8">
        <v>2014</v>
      </c>
      <c r="H42" s="62">
        <v>14637</v>
      </c>
      <c r="I42" s="132">
        <v>0</v>
      </c>
      <c r="J42" s="122" t="s">
        <v>547</v>
      </c>
      <c r="K42" s="8" t="s">
        <v>66</v>
      </c>
      <c r="L42" s="8" t="s">
        <v>275</v>
      </c>
      <c r="M42" s="8" t="s">
        <v>66</v>
      </c>
      <c r="N42" s="8" t="s">
        <v>66</v>
      </c>
      <c r="O42" s="8" t="s">
        <v>66</v>
      </c>
      <c r="P42" s="8" t="s">
        <v>158</v>
      </c>
      <c r="Q42" s="8" t="s">
        <v>66</v>
      </c>
      <c r="R42" s="8" t="s">
        <v>66</v>
      </c>
      <c r="S42" s="8" t="s">
        <v>66</v>
      </c>
      <c r="T42" s="8" t="s">
        <v>66</v>
      </c>
      <c r="U42" s="8" t="s">
        <v>66</v>
      </c>
      <c r="V42" s="8" t="s">
        <v>66</v>
      </c>
      <c r="W42" s="8" t="s">
        <v>66</v>
      </c>
      <c r="X42" s="8" t="s">
        <v>66</v>
      </c>
      <c r="Y42" s="65" t="s">
        <v>66</v>
      </c>
      <c r="Z42" s="11" t="s">
        <v>66</v>
      </c>
      <c r="AA42" s="11" t="s">
        <v>66</v>
      </c>
      <c r="AB42" s="81" t="s">
        <v>66</v>
      </c>
    </row>
    <row r="43" spans="1:28" ht="25.5" customHeight="1">
      <c r="A43" s="50" t="s">
        <v>159</v>
      </c>
      <c r="B43" s="29" t="s">
        <v>419</v>
      </c>
      <c r="C43" s="8" t="s">
        <v>209</v>
      </c>
      <c r="D43" s="8" t="s">
        <v>62</v>
      </c>
      <c r="E43" s="8" t="s">
        <v>63</v>
      </c>
      <c r="F43" s="8" t="s">
        <v>63</v>
      </c>
      <c r="G43" s="8">
        <v>2014</v>
      </c>
      <c r="H43" s="64">
        <v>6592.8</v>
      </c>
      <c r="I43" s="132">
        <v>0</v>
      </c>
      <c r="J43" s="122" t="s">
        <v>547</v>
      </c>
      <c r="K43" s="8" t="s">
        <v>66</v>
      </c>
      <c r="L43" s="8" t="s">
        <v>274</v>
      </c>
      <c r="M43" s="8" t="s">
        <v>66</v>
      </c>
      <c r="N43" s="8" t="s">
        <v>66</v>
      </c>
      <c r="O43" s="8" t="s">
        <v>66</v>
      </c>
      <c r="P43" s="8" t="s">
        <v>159</v>
      </c>
      <c r="Q43" s="8" t="s">
        <v>66</v>
      </c>
      <c r="R43" s="8" t="s">
        <v>66</v>
      </c>
      <c r="S43" s="8" t="s">
        <v>66</v>
      </c>
      <c r="T43" s="8" t="s">
        <v>66</v>
      </c>
      <c r="U43" s="8" t="s">
        <v>66</v>
      </c>
      <c r="V43" s="8" t="s">
        <v>66</v>
      </c>
      <c r="W43" s="8" t="s">
        <v>66</v>
      </c>
      <c r="X43" s="8" t="s">
        <v>66</v>
      </c>
      <c r="Y43" s="65" t="s">
        <v>66</v>
      </c>
      <c r="Z43" s="11" t="s">
        <v>66</v>
      </c>
      <c r="AA43" s="11" t="s">
        <v>66</v>
      </c>
      <c r="AB43" s="81" t="s">
        <v>66</v>
      </c>
    </row>
    <row r="44" spans="1:28" ht="25.5" customHeight="1">
      <c r="A44" s="50" t="s">
        <v>160</v>
      </c>
      <c r="B44" s="29" t="s">
        <v>420</v>
      </c>
      <c r="C44" s="8" t="s">
        <v>209</v>
      </c>
      <c r="D44" s="8" t="s">
        <v>62</v>
      </c>
      <c r="E44" s="8" t="s">
        <v>63</v>
      </c>
      <c r="F44" s="8" t="s">
        <v>63</v>
      </c>
      <c r="G44" s="8">
        <v>2014</v>
      </c>
      <c r="H44" s="64">
        <v>6592.8</v>
      </c>
      <c r="I44" s="132">
        <v>0</v>
      </c>
      <c r="J44" s="122" t="s">
        <v>547</v>
      </c>
      <c r="K44" s="8" t="s">
        <v>66</v>
      </c>
      <c r="L44" s="8" t="s">
        <v>273</v>
      </c>
      <c r="M44" s="8" t="s">
        <v>66</v>
      </c>
      <c r="N44" s="8" t="s">
        <v>66</v>
      </c>
      <c r="O44" s="8" t="s">
        <v>66</v>
      </c>
      <c r="P44" s="8" t="s">
        <v>160</v>
      </c>
      <c r="Q44" s="8" t="s">
        <v>66</v>
      </c>
      <c r="R44" s="8" t="s">
        <v>66</v>
      </c>
      <c r="S44" s="8" t="s">
        <v>66</v>
      </c>
      <c r="T44" s="8" t="s">
        <v>66</v>
      </c>
      <c r="U44" s="8" t="s">
        <v>66</v>
      </c>
      <c r="V44" s="8" t="s">
        <v>66</v>
      </c>
      <c r="W44" s="8" t="s">
        <v>66</v>
      </c>
      <c r="X44" s="8" t="s">
        <v>66</v>
      </c>
      <c r="Y44" s="65" t="s">
        <v>66</v>
      </c>
      <c r="Z44" s="11" t="s">
        <v>66</v>
      </c>
      <c r="AA44" s="11" t="s">
        <v>66</v>
      </c>
      <c r="AB44" s="81" t="s">
        <v>66</v>
      </c>
    </row>
    <row r="45" spans="1:28" ht="25.5" customHeight="1">
      <c r="A45" s="50" t="s">
        <v>161</v>
      </c>
      <c r="B45" s="29" t="s">
        <v>421</v>
      </c>
      <c r="C45" s="8" t="s">
        <v>209</v>
      </c>
      <c r="D45" s="8" t="s">
        <v>62</v>
      </c>
      <c r="E45" s="8" t="s">
        <v>63</v>
      </c>
      <c r="F45" s="8" t="s">
        <v>63</v>
      </c>
      <c r="G45" s="8">
        <v>2014</v>
      </c>
      <c r="H45" s="64">
        <v>14637</v>
      </c>
      <c r="I45" s="132">
        <v>0</v>
      </c>
      <c r="J45" s="122" t="s">
        <v>547</v>
      </c>
      <c r="K45" s="8" t="s">
        <v>66</v>
      </c>
      <c r="L45" s="8" t="s">
        <v>270</v>
      </c>
      <c r="M45" s="8" t="s">
        <v>66</v>
      </c>
      <c r="N45" s="8" t="s">
        <v>66</v>
      </c>
      <c r="O45" s="8" t="s">
        <v>66</v>
      </c>
      <c r="P45" s="8" t="s">
        <v>161</v>
      </c>
      <c r="Q45" s="8" t="s">
        <v>66</v>
      </c>
      <c r="R45" s="8" t="s">
        <v>66</v>
      </c>
      <c r="S45" s="8" t="s">
        <v>66</v>
      </c>
      <c r="T45" s="8" t="s">
        <v>66</v>
      </c>
      <c r="U45" s="8" t="s">
        <v>66</v>
      </c>
      <c r="V45" s="8" t="s">
        <v>66</v>
      </c>
      <c r="W45" s="8" t="s">
        <v>66</v>
      </c>
      <c r="X45" s="8" t="s">
        <v>66</v>
      </c>
      <c r="Y45" s="65" t="s">
        <v>66</v>
      </c>
      <c r="Z45" s="11" t="s">
        <v>66</v>
      </c>
      <c r="AA45" s="11" t="s">
        <v>66</v>
      </c>
      <c r="AB45" s="81" t="s">
        <v>66</v>
      </c>
    </row>
    <row r="46" spans="1:28" ht="25.5" customHeight="1">
      <c r="A46" s="50" t="s">
        <v>162</v>
      </c>
      <c r="B46" s="29" t="s">
        <v>909</v>
      </c>
      <c r="C46" s="21" t="s">
        <v>209</v>
      </c>
      <c r="D46" s="21" t="s">
        <v>62</v>
      </c>
      <c r="E46" s="21" t="s">
        <v>63</v>
      </c>
      <c r="F46" s="21" t="s">
        <v>63</v>
      </c>
      <c r="G46" s="21">
        <v>2018</v>
      </c>
      <c r="H46" s="277">
        <v>24884.5</v>
      </c>
      <c r="I46" s="132">
        <v>0</v>
      </c>
      <c r="J46" s="122" t="s">
        <v>547</v>
      </c>
      <c r="K46" s="8" t="s">
        <v>66</v>
      </c>
      <c r="L46" s="21" t="s">
        <v>912</v>
      </c>
      <c r="M46" s="8" t="s">
        <v>66</v>
      </c>
      <c r="N46" s="8" t="s">
        <v>66</v>
      </c>
      <c r="O46" s="8" t="s">
        <v>66</v>
      </c>
      <c r="P46" s="8" t="s">
        <v>162</v>
      </c>
      <c r="Q46" s="8" t="s">
        <v>66</v>
      </c>
      <c r="R46" s="8" t="s">
        <v>66</v>
      </c>
      <c r="S46" s="8" t="s">
        <v>66</v>
      </c>
      <c r="T46" s="8" t="s">
        <v>66</v>
      </c>
      <c r="U46" s="8" t="s">
        <v>66</v>
      </c>
      <c r="V46" s="8" t="s">
        <v>66</v>
      </c>
      <c r="W46" s="8" t="s">
        <v>66</v>
      </c>
      <c r="X46" s="8" t="s">
        <v>66</v>
      </c>
      <c r="Y46" s="65" t="s">
        <v>66</v>
      </c>
      <c r="Z46" s="11" t="s">
        <v>66</v>
      </c>
      <c r="AA46" s="11" t="s">
        <v>66</v>
      </c>
      <c r="AB46" s="81" t="s">
        <v>66</v>
      </c>
    </row>
    <row r="47" spans="1:28" ht="25.5" customHeight="1">
      <c r="A47" s="50" t="s">
        <v>163</v>
      </c>
      <c r="B47" s="29" t="s">
        <v>910</v>
      </c>
      <c r="C47" s="21" t="s">
        <v>209</v>
      </c>
      <c r="D47" s="21" t="s">
        <v>62</v>
      </c>
      <c r="E47" s="21" t="s">
        <v>63</v>
      </c>
      <c r="F47" s="21" t="s">
        <v>63</v>
      </c>
      <c r="G47" s="21">
        <v>2017</v>
      </c>
      <c r="H47" s="277">
        <v>18324.05</v>
      </c>
      <c r="I47" s="132">
        <v>0</v>
      </c>
      <c r="J47" s="122" t="s">
        <v>547</v>
      </c>
      <c r="K47" s="8" t="s">
        <v>66</v>
      </c>
      <c r="L47" s="21" t="s">
        <v>913</v>
      </c>
      <c r="M47" s="8" t="s">
        <v>66</v>
      </c>
      <c r="N47" s="8" t="s">
        <v>66</v>
      </c>
      <c r="O47" s="8" t="s">
        <v>66</v>
      </c>
      <c r="P47" s="8" t="s">
        <v>163</v>
      </c>
      <c r="Q47" s="8" t="s">
        <v>66</v>
      </c>
      <c r="R47" s="8" t="s">
        <v>66</v>
      </c>
      <c r="S47" s="8" t="s">
        <v>66</v>
      </c>
      <c r="T47" s="8" t="s">
        <v>66</v>
      </c>
      <c r="U47" s="8" t="s">
        <v>66</v>
      </c>
      <c r="V47" s="8" t="s">
        <v>66</v>
      </c>
      <c r="W47" s="8" t="s">
        <v>66</v>
      </c>
      <c r="X47" s="8" t="s">
        <v>66</v>
      </c>
      <c r="Y47" s="65" t="s">
        <v>66</v>
      </c>
      <c r="Z47" s="11" t="s">
        <v>66</v>
      </c>
      <c r="AA47" s="11" t="s">
        <v>66</v>
      </c>
      <c r="AB47" s="81" t="s">
        <v>66</v>
      </c>
    </row>
    <row r="48" spans="1:28" ht="25.5" customHeight="1">
      <c r="A48" s="50" t="s">
        <v>164</v>
      </c>
      <c r="B48" s="29" t="s">
        <v>940</v>
      </c>
      <c r="C48" s="21" t="s">
        <v>209</v>
      </c>
      <c r="D48" s="21" t="s">
        <v>62</v>
      </c>
      <c r="E48" s="21" t="s">
        <v>63</v>
      </c>
      <c r="F48" s="21" t="s">
        <v>63</v>
      </c>
      <c r="G48" s="21">
        <v>2020</v>
      </c>
      <c r="H48" s="277">
        <v>16299.24</v>
      </c>
      <c r="I48" s="132">
        <v>0</v>
      </c>
      <c r="J48" s="122" t="s">
        <v>547</v>
      </c>
      <c r="K48" s="8" t="s">
        <v>66</v>
      </c>
      <c r="L48" s="21" t="s">
        <v>914</v>
      </c>
      <c r="M48" s="8" t="s">
        <v>66</v>
      </c>
      <c r="N48" s="8" t="s">
        <v>66</v>
      </c>
      <c r="O48" s="8" t="s">
        <v>66</v>
      </c>
      <c r="P48" s="8" t="s">
        <v>164</v>
      </c>
      <c r="Q48" s="8" t="s">
        <v>66</v>
      </c>
      <c r="R48" s="8" t="s">
        <v>66</v>
      </c>
      <c r="S48" s="8" t="s">
        <v>66</v>
      </c>
      <c r="T48" s="8" t="s">
        <v>66</v>
      </c>
      <c r="U48" s="8" t="s">
        <v>66</v>
      </c>
      <c r="V48" s="8" t="s">
        <v>66</v>
      </c>
      <c r="W48" s="8" t="s">
        <v>66</v>
      </c>
      <c r="X48" s="8" t="s">
        <v>66</v>
      </c>
      <c r="Y48" s="65" t="s">
        <v>66</v>
      </c>
      <c r="Z48" s="11" t="s">
        <v>66</v>
      </c>
      <c r="AA48" s="11" t="s">
        <v>66</v>
      </c>
      <c r="AB48" s="81" t="s">
        <v>66</v>
      </c>
    </row>
    <row r="49" spans="1:28" ht="25.5" customHeight="1">
      <c r="A49" s="50" t="s">
        <v>165</v>
      </c>
      <c r="B49" s="29" t="s">
        <v>911</v>
      </c>
      <c r="C49" s="21" t="s">
        <v>209</v>
      </c>
      <c r="D49" s="21" t="s">
        <v>62</v>
      </c>
      <c r="E49" s="21" t="s">
        <v>63</v>
      </c>
      <c r="F49" s="21" t="s">
        <v>63</v>
      </c>
      <c r="G49" s="21">
        <v>2017</v>
      </c>
      <c r="H49" s="277">
        <v>14986.4</v>
      </c>
      <c r="I49" s="132">
        <v>0</v>
      </c>
      <c r="J49" s="122" t="s">
        <v>547</v>
      </c>
      <c r="K49" s="8" t="s">
        <v>66</v>
      </c>
      <c r="L49" s="21" t="s">
        <v>915</v>
      </c>
      <c r="M49" s="8" t="s">
        <v>66</v>
      </c>
      <c r="N49" s="8" t="s">
        <v>66</v>
      </c>
      <c r="O49" s="8" t="s">
        <v>66</v>
      </c>
      <c r="P49" s="8" t="s">
        <v>165</v>
      </c>
      <c r="Q49" s="8" t="s">
        <v>66</v>
      </c>
      <c r="R49" s="8" t="s">
        <v>66</v>
      </c>
      <c r="S49" s="8" t="s">
        <v>66</v>
      </c>
      <c r="T49" s="8" t="s">
        <v>66</v>
      </c>
      <c r="U49" s="8" t="s">
        <v>66</v>
      </c>
      <c r="V49" s="8" t="s">
        <v>66</v>
      </c>
      <c r="W49" s="8" t="s">
        <v>66</v>
      </c>
      <c r="X49" s="8" t="s">
        <v>66</v>
      </c>
      <c r="Y49" s="65" t="s">
        <v>66</v>
      </c>
      <c r="Z49" s="11" t="s">
        <v>66</v>
      </c>
      <c r="AA49" s="11" t="s">
        <v>66</v>
      </c>
      <c r="AB49" s="81" t="s">
        <v>66</v>
      </c>
    </row>
    <row r="50" spans="1:28" ht="25.5" customHeight="1">
      <c r="A50" s="50" t="s">
        <v>166</v>
      </c>
      <c r="B50" s="29" t="s">
        <v>276</v>
      </c>
      <c r="C50" s="8" t="s">
        <v>209</v>
      </c>
      <c r="D50" s="8" t="s">
        <v>62</v>
      </c>
      <c r="E50" s="8" t="s">
        <v>63</v>
      </c>
      <c r="F50" s="8" t="s">
        <v>63</v>
      </c>
      <c r="G50" s="8">
        <v>2016</v>
      </c>
      <c r="H50" s="63">
        <v>18923.18</v>
      </c>
      <c r="I50" s="132">
        <v>0</v>
      </c>
      <c r="J50" s="122" t="s">
        <v>547</v>
      </c>
      <c r="K50" s="8" t="s">
        <v>66</v>
      </c>
      <c r="L50" s="8" t="s">
        <v>270</v>
      </c>
      <c r="M50" s="8" t="s">
        <v>66</v>
      </c>
      <c r="N50" s="8" t="s">
        <v>66</v>
      </c>
      <c r="O50" s="8" t="s">
        <v>66</v>
      </c>
      <c r="P50" s="8" t="s">
        <v>166</v>
      </c>
      <c r="Q50" s="8" t="s">
        <v>66</v>
      </c>
      <c r="R50" s="8" t="s">
        <v>66</v>
      </c>
      <c r="S50" s="8" t="s">
        <v>66</v>
      </c>
      <c r="T50" s="8" t="s">
        <v>66</v>
      </c>
      <c r="U50" s="8" t="s">
        <v>66</v>
      </c>
      <c r="V50" s="8" t="s">
        <v>66</v>
      </c>
      <c r="W50" s="8" t="s">
        <v>66</v>
      </c>
      <c r="X50" s="8" t="s">
        <v>66</v>
      </c>
      <c r="Y50" s="65" t="s">
        <v>66</v>
      </c>
      <c r="Z50" s="11" t="s">
        <v>66</v>
      </c>
      <c r="AA50" s="11" t="s">
        <v>66</v>
      </c>
      <c r="AB50" s="81" t="s">
        <v>66</v>
      </c>
    </row>
    <row r="51" spans="1:28" s="20" customFormat="1" ht="25.5" customHeight="1">
      <c r="A51" s="50" t="s">
        <v>167</v>
      </c>
      <c r="B51" s="29" t="s">
        <v>277</v>
      </c>
      <c r="C51" s="8" t="s">
        <v>209</v>
      </c>
      <c r="D51" s="8" t="s">
        <v>66</v>
      </c>
      <c r="E51" s="8" t="s">
        <v>66</v>
      </c>
      <c r="F51" s="8" t="s">
        <v>66</v>
      </c>
      <c r="G51" s="8" t="s">
        <v>66</v>
      </c>
      <c r="H51" s="64">
        <v>24911</v>
      </c>
      <c r="I51" s="132">
        <v>0</v>
      </c>
      <c r="J51" s="122" t="s">
        <v>547</v>
      </c>
      <c r="K51" s="8" t="s">
        <v>66</v>
      </c>
      <c r="L51" s="8" t="s">
        <v>278</v>
      </c>
      <c r="M51" s="8" t="s">
        <v>66</v>
      </c>
      <c r="N51" s="8" t="s">
        <v>66</v>
      </c>
      <c r="O51" s="8" t="s">
        <v>66</v>
      </c>
      <c r="P51" s="8" t="s">
        <v>167</v>
      </c>
      <c r="Q51" s="8" t="s">
        <v>66</v>
      </c>
      <c r="R51" s="8" t="s">
        <v>66</v>
      </c>
      <c r="S51" s="8" t="s">
        <v>66</v>
      </c>
      <c r="T51" s="8" t="s">
        <v>66</v>
      </c>
      <c r="U51" s="8" t="s">
        <v>66</v>
      </c>
      <c r="V51" s="8" t="s">
        <v>66</v>
      </c>
      <c r="W51" s="8" t="s">
        <v>66</v>
      </c>
      <c r="X51" s="8" t="s">
        <v>66</v>
      </c>
      <c r="Y51" s="8" t="s">
        <v>66</v>
      </c>
      <c r="Z51" s="8" t="s">
        <v>66</v>
      </c>
      <c r="AA51" s="8" t="s">
        <v>66</v>
      </c>
      <c r="AB51" s="51" t="s">
        <v>66</v>
      </c>
    </row>
    <row r="52" spans="1:28" ht="25.5" customHeight="1">
      <c r="A52" s="50" t="s">
        <v>168</v>
      </c>
      <c r="B52" s="29" t="s">
        <v>279</v>
      </c>
      <c r="C52" s="8" t="s">
        <v>209</v>
      </c>
      <c r="D52" s="8" t="s">
        <v>62</v>
      </c>
      <c r="E52" s="8" t="s">
        <v>63</v>
      </c>
      <c r="F52" s="8" t="s">
        <v>63</v>
      </c>
      <c r="G52" s="8">
        <v>2016</v>
      </c>
      <c r="H52" s="83">
        <v>32929.43</v>
      </c>
      <c r="I52" s="132">
        <v>0</v>
      </c>
      <c r="J52" s="122" t="s">
        <v>547</v>
      </c>
      <c r="K52" s="8" t="s">
        <v>66</v>
      </c>
      <c r="L52" s="8" t="s">
        <v>907</v>
      </c>
      <c r="M52" s="8" t="s">
        <v>66</v>
      </c>
      <c r="N52" s="8" t="s">
        <v>66</v>
      </c>
      <c r="O52" s="8" t="s">
        <v>66</v>
      </c>
      <c r="P52" s="8" t="s">
        <v>168</v>
      </c>
      <c r="Q52" s="8" t="s">
        <v>66</v>
      </c>
      <c r="R52" s="8" t="s">
        <v>66</v>
      </c>
      <c r="S52" s="8" t="s">
        <v>66</v>
      </c>
      <c r="T52" s="8" t="s">
        <v>66</v>
      </c>
      <c r="U52" s="8" t="s">
        <v>66</v>
      </c>
      <c r="V52" s="8" t="s">
        <v>66</v>
      </c>
      <c r="W52" s="8" t="s">
        <v>66</v>
      </c>
      <c r="X52" s="8" t="s">
        <v>66</v>
      </c>
      <c r="Y52" s="65" t="s">
        <v>66</v>
      </c>
      <c r="Z52" s="11" t="s">
        <v>66</v>
      </c>
      <c r="AA52" s="11" t="s">
        <v>66</v>
      </c>
      <c r="AB52" s="81" t="s">
        <v>66</v>
      </c>
    </row>
    <row r="53" spans="1:28" ht="25.5" customHeight="1">
      <c r="A53" s="50" t="s">
        <v>169</v>
      </c>
      <c r="B53" s="59" t="s">
        <v>598</v>
      </c>
      <c r="C53" s="112" t="s">
        <v>599</v>
      </c>
      <c r="D53" s="21" t="s">
        <v>62</v>
      </c>
      <c r="E53" s="8" t="s">
        <v>66</v>
      </c>
      <c r="F53" s="8" t="s">
        <v>66</v>
      </c>
      <c r="G53" s="21">
        <v>2018</v>
      </c>
      <c r="H53" s="116">
        <v>14653.15</v>
      </c>
      <c r="I53" s="132">
        <v>0</v>
      </c>
      <c r="J53" s="122" t="s">
        <v>547</v>
      </c>
      <c r="K53" s="64" t="s">
        <v>66</v>
      </c>
      <c r="L53" s="64" t="s">
        <v>908</v>
      </c>
      <c r="M53" s="64" t="s">
        <v>66</v>
      </c>
      <c r="N53" s="64" t="s">
        <v>66</v>
      </c>
      <c r="O53" s="64" t="s">
        <v>66</v>
      </c>
      <c r="P53" s="8" t="s">
        <v>169</v>
      </c>
      <c r="Q53" s="64" t="s">
        <v>66</v>
      </c>
      <c r="R53" s="64" t="s">
        <v>66</v>
      </c>
      <c r="S53" s="64" t="s">
        <v>66</v>
      </c>
      <c r="T53" s="64" t="s">
        <v>66</v>
      </c>
      <c r="U53" s="64" t="s">
        <v>66</v>
      </c>
      <c r="V53" s="64" t="s">
        <v>66</v>
      </c>
      <c r="W53" s="64" t="s">
        <v>66</v>
      </c>
      <c r="X53" s="64" t="s">
        <v>66</v>
      </c>
      <c r="Y53" s="64" t="s">
        <v>66</v>
      </c>
      <c r="Z53" s="64" t="s">
        <v>66</v>
      </c>
      <c r="AA53" s="64" t="s">
        <v>66</v>
      </c>
      <c r="AB53" s="144" t="s">
        <v>66</v>
      </c>
    </row>
    <row r="54" spans="1:28" s="20" customFormat="1" ht="25.5" customHeight="1">
      <c r="A54" s="50" t="s">
        <v>170</v>
      </c>
      <c r="B54" s="29" t="s">
        <v>280</v>
      </c>
      <c r="C54" s="8" t="s">
        <v>57</v>
      </c>
      <c r="D54" s="8" t="s">
        <v>62</v>
      </c>
      <c r="E54" s="8" t="s">
        <v>63</v>
      </c>
      <c r="F54" s="8" t="s">
        <v>63</v>
      </c>
      <c r="G54" s="8" t="s">
        <v>73</v>
      </c>
      <c r="H54" s="132">
        <v>475820.73</v>
      </c>
      <c r="I54" s="132">
        <v>0</v>
      </c>
      <c r="J54" s="122" t="s">
        <v>547</v>
      </c>
      <c r="K54" s="8" t="s">
        <v>66</v>
      </c>
      <c r="L54" s="8" t="s">
        <v>448</v>
      </c>
      <c r="M54" s="8" t="s">
        <v>74</v>
      </c>
      <c r="N54" s="8" t="s">
        <v>75</v>
      </c>
      <c r="O54" s="8" t="s">
        <v>76</v>
      </c>
      <c r="P54" s="8" t="s">
        <v>170</v>
      </c>
      <c r="Q54" s="8" t="s">
        <v>66</v>
      </c>
      <c r="R54" s="8" t="s">
        <v>66</v>
      </c>
      <c r="S54" s="8" t="s">
        <v>55</v>
      </c>
      <c r="T54" s="8" t="s">
        <v>55</v>
      </c>
      <c r="U54" s="8" t="s">
        <v>55</v>
      </c>
      <c r="V54" s="8" t="s">
        <v>55</v>
      </c>
      <c r="W54" s="8" t="s">
        <v>55</v>
      </c>
      <c r="X54" s="8" t="s">
        <v>55</v>
      </c>
      <c r="Y54" s="11">
        <v>91.3</v>
      </c>
      <c r="Z54" s="11">
        <v>1</v>
      </c>
      <c r="AA54" s="11" t="s">
        <v>63</v>
      </c>
      <c r="AB54" s="81" t="s">
        <v>63</v>
      </c>
    </row>
    <row r="55" spans="1:28" s="20" customFormat="1" ht="25.5" customHeight="1">
      <c r="A55" s="50" t="s">
        <v>171</v>
      </c>
      <c r="B55" s="29" t="s">
        <v>282</v>
      </c>
      <c r="C55" s="8" t="s">
        <v>205</v>
      </c>
      <c r="D55" s="8" t="s">
        <v>62</v>
      </c>
      <c r="E55" s="8" t="s">
        <v>63</v>
      </c>
      <c r="F55" s="8" t="s">
        <v>63</v>
      </c>
      <c r="G55" s="8" t="s">
        <v>73</v>
      </c>
      <c r="H55" s="64">
        <v>26906.09</v>
      </c>
      <c r="I55" s="132">
        <v>0</v>
      </c>
      <c r="J55" s="122" t="s">
        <v>547</v>
      </c>
      <c r="K55" s="8" t="s">
        <v>66</v>
      </c>
      <c r="L55" s="8" t="s">
        <v>281</v>
      </c>
      <c r="M55" s="8" t="s">
        <v>66</v>
      </c>
      <c r="N55" s="8" t="s">
        <v>66</v>
      </c>
      <c r="O55" s="8" t="s">
        <v>66</v>
      </c>
      <c r="P55" s="8" t="s">
        <v>171</v>
      </c>
      <c r="Q55" s="8" t="s">
        <v>66</v>
      </c>
      <c r="R55" s="8" t="s">
        <v>66</v>
      </c>
      <c r="S55" s="8" t="s">
        <v>66</v>
      </c>
      <c r="T55" s="8" t="s">
        <v>66</v>
      </c>
      <c r="U55" s="8" t="s">
        <v>66</v>
      </c>
      <c r="V55" s="8" t="s">
        <v>66</v>
      </c>
      <c r="W55" s="8" t="s">
        <v>66</v>
      </c>
      <c r="X55" s="8" t="s">
        <v>66</v>
      </c>
      <c r="Y55" s="65" t="s">
        <v>66</v>
      </c>
      <c r="Z55" s="11" t="s">
        <v>66</v>
      </c>
      <c r="AA55" s="11" t="s">
        <v>66</v>
      </c>
      <c r="AB55" s="81" t="s">
        <v>66</v>
      </c>
    </row>
    <row r="56" spans="1:28" ht="25.5" customHeight="1">
      <c r="A56" s="50" t="s">
        <v>172</v>
      </c>
      <c r="B56" s="29" t="s">
        <v>616</v>
      </c>
      <c r="C56" s="8" t="s">
        <v>209</v>
      </c>
      <c r="D56" s="8" t="s">
        <v>62</v>
      </c>
      <c r="E56" s="8" t="s">
        <v>63</v>
      </c>
      <c r="F56" s="8" t="s">
        <v>63</v>
      </c>
      <c r="G56" s="11">
        <v>2016</v>
      </c>
      <c r="H56" s="83">
        <v>11687</v>
      </c>
      <c r="I56" s="132">
        <v>0</v>
      </c>
      <c r="J56" s="122" t="s">
        <v>547</v>
      </c>
      <c r="K56" s="8" t="s">
        <v>66</v>
      </c>
      <c r="L56" s="8" t="s">
        <v>905</v>
      </c>
      <c r="M56" s="8" t="s">
        <v>66</v>
      </c>
      <c r="N56" s="8" t="s">
        <v>66</v>
      </c>
      <c r="O56" s="8" t="s">
        <v>66</v>
      </c>
      <c r="P56" s="8" t="s">
        <v>172</v>
      </c>
      <c r="Q56" s="8" t="s">
        <v>66</v>
      </c>
      <c r="R56" s="8" t="s">
        <v>66</v>
      </c>
      <c r="S56" s="8" t="s">
        <v>66</v>
      </c>
      <c r="T56" s="8" t="s">
        <v>66</v>
      </c>
      <c r="U56" s="8" t="s">
        <v>66</v>
      </c>
      <c r="V56" s="8" t="s">
        <v>66</v>
      </c>
      <c r="W56" s="8" t="s">
        <v>66</v>
      </c>
      <c r="X56" s="8" t="s">
        <v>66</v>
      </c>
      <c r="Y56" s="65" t="s">
        <v>66</v>
      </c>
      <c r="Z56" s="11" t="s">
        <v>66</v>
      </c>
      <c r="AA56" s="11" t="s">
        <v>66</v>
      </c>
      <c r="AB56" s="81" t="s">
        <v>66</v>
      </c>
    </row>
    <row r="57" spans="1:28" ht="25.5" customHeight="1">
      <c r="A57" s="50" t="s">
        <v>173</v>
      </c>
      <c r="B57" s="29" t="s">
        <v>283</v>
      </c>
      <c r="C57" s="8" t="s">
        <v>209</v>
      </c>
      <c r="D57" s="8" t="s">
        <v>62</v>
      </c>
      <c r="E57" s="8" t="s">
        <v>63</v>
      </c>
      <c r="F57" s="8" t="s">
        <v>63</v>
      </c>
      <c r="G57" s="11">
        <v>2016</v>
      </c>
      <c r="H57" s="83">
        <v>9748.03</v>
      </c>
      <c r="I57" s="132">
        <v>0</v>
      </c>
      <c r="J57" s="122" t="s">
        <v>547</v>
      </c>
      <c r="K57" s="8" t="s">
        <v>66</v>
      </c>
      <c r="L57" s="8" t="s">
        <v>906</v>
      </c>
      <c r="M57" s="8" t="s">
        <v>66</v>
      </c>
      <c r="N57" s="8" t="s">
        <v>66</v>
      </c>
      <c r="O57" s="8" t="s">
        <v>66</v>
      </c>
      <c r="P57" s="8" t="s">
        <v>173</v>
      </c>
      <c r="Q57" s="8" t="s">
        <v>66</v>
      </c>
      <c r="R57" s="8" t="s">
        <v>66</v>
      </c>
      <c r="S57" s="8" t="s">
        <v>66</v>
      </c>
      <c r="T57" s="8" t="s">
        <v>66</v>
      </c>
      <c r="U57" s="8" t="s">
        <v>66</v>
      </c>
      <c r="V57" s="8" t="s">
        <v>66</v>
      </c>
      <c r="W57" s="8" t="s">
        <v>66</v>
      </c>
      <c r="X57" s="8" t="s">
        <v>66</v>
      </c>
      <c r="Y57" s="65" t="s">
        <v>66</v>
      </c>
      <c r="Z57" s="11" t="s">
        <v>66</v>
      </c>
      <c r="AA57" s="11" t="s">
        <v>66</v>
      </c>
      <c r="AB57" s="81" t="s">
        <v>66</v>
      </c>
    </row>
    <row r="58" spans="1:28" ht="25.5" customHeight="1">
      <c r="A58" s="50" t="s">
        <v>174</v>
      </c>
      <c r="B58" s="29" t="s">
        <v>302</v>
      </c>
      <c r="C58" s="8" t="s">
        <v>216</v>
      </c>
      <c r="D58" s="8" t="s">
        <v>62</v>
      </c>
      <c r="E58" s="8" t="s">
        <v>63</v>
      </c>
      <c r="F58" s="8" t="s">
        <v>63</v>
      </c>
      <c r="G58" s="8">
        <v>2015</v>
      </c>
      <c r="H58" s="62">
        <v>147748.24</v>
      </c>
      <c r="I58" s="132">
        <v>0</v>
      </c>
      <c r="J58" s="122" t="s">
        <v>547</v>
      </c>
      <c r="K58" s="8" t="s">
        <v>66</v>
      </c>
      <c r="L58" s="8" t="s">
        <v>904</v>
      </c>
      <c r="M58" s="8" t="s">
        <v>66</v>
      </c>
      <c r="N58" s="8" t="s">
        <v>66</v>
      </c>
      <c r="O58" s="8" t="s">
        <v>66</v>
      </c>
      <c r="P58" s="8" t="s">
        <v>174</v>
      </c>
      <c r="Q58" s="8" t="s">
        <v>66</v>
      </c>
      <c r="R58" s="8" t="s">
        <v>66</v>
      </c>
      <c r="S58" s="8" t="s">
        <v>66</v>
      </c>
      <c r="T58" s="8" t="s">
        <v>66</v>
      </c>
      <c r="U58" s="8" t="s">
        <v>66</v>
      </c>
      <c r="V58" s="8" t="s">
        <v>66</v>
      </c>
      <c r="W58" s="8" t="s">
        <v>66</v>
      </c>
      <c r="X58" s="8" t="s">
        <v>66</v>
      </c>
      <c r="Y58" s="65" t="s">
        <v>66</v>
      </c>
      <c r="Z58" s="11" t="s">
        <v>66</v>
      </c>
      <c r="AA58" s="11" t="s">
        <v>66</v>
      </c>
      <c r="AB58" s="81" t="s">
        <v>66</v>
      </c>
    </row>
    <row r="59" spans="1:28" ht="25.5" customHeight="1">
      <c r="A59" s="50" t="s">
        <v>175</v>
      </c>
      <c r="B59" s="29" t="s">
        <v>303</v>
      </c>
      <c r="C59" s="8" t="s">
        <v>216</v>
      </c>
      <c r="D59" s="8" t="s">
        <v>62</v>
      </c>
      <c r="E59" s="8" t="s">
        <v>63</v>
      </c>
      <c r="F59" s="8" t="s">
        <v>63</v>
      </c>
      <c r="G59" s="8" t="s">
        <v>66</v>
      </c>
      <c r="H59" s="63">
        <v>36115.21</v>
      </c>
      <c r="I59" s="132">
        <v>0</v>
      </c>
      <c r="J59" s="122" t="s">
        <v>547</v>
      </c>
      <c r="K59" s="8" t="s">
        <v>66</v>
      </c>
      <c r="L59" s="8" t="s">
        <v>541</v>
      </c>
      <c r="M59" s="8" t="s">
        <v>66</v>
      </c>
      <c r="N59" s="8" t="s">
        <v>66</v>
      </c>
      <c r="O59" s="8" t="s">
        <v>66</v>
      </c>
      <c r="P59" s="8" t="s">
        <v>175</v>
      </c>
      <c r="Q59" s="8" t="s">
        <v>66</v>
      </c>
      <c r="R59" s="8" t="s">
        <v>66</v>
      </c>
      <c r="S59" s="8" t="s">
        <v>66</v>
      </c>
      <c r="T59" s="8" t="s">
        <v>66</v>
      </c>
      <c r="U59" s="8" t="s">
        <v>66</v>
      </c>
      <c r="V59" s="8" t="s">
        <v>66</v>
      </c>
      <c r="W59" s="8" t="s">
        <v>66</v>
      </c>
      <c r="X59" s="8" t="s">
        <v>66</v>
      </c>
      <c r="Y59" s="65" t="s">
        <v>66</v>
      </c>
      <c r="Z59" s="11" t="s">
        <v>66</v>
      </c>
      <c r="AA59" s="11" t="s">
        <v>66</v>
      </c>
      <c r="AB59" s="81" t="s">
        <v>66</v>
      </c>
    </row>
    <row r="60" spans="1:28" ht="25.5" customHeight="1">
      <c r="A60" s="50" t="s">
        <v>176</v>
      </c>
      <c r="B60" s="29" t="s">
        <v>304</v>
      </c>
      <c r="C60" s="8" t="s">
        <v>216</v>
      </c>
      <c r="D60" s="8" t="s">
        <v>62</v>
      </c>
      <c r="E60" s="8" t="s">
        <v>63</v>
      </c>
      <c r="F60" s="8" t="s">
        <v>63</v>
      </c>
      <c r="G60" s="8">
        <v>2015</v>
      </c>
      <c r="H60" s="63">
        <v>9999</v>
      </c>
      <c r="I60" s="132">
        <v>0</v>
      </c>
      <c r="J60" s="122" t="s">
        <v>547</v>
      </c>
      <c r="K60" s="8" t="s">
        <v>66</v>
      </c>
      <c r="L60" s="8" t="s">
        <v>903</v>
      </c>
      <c r="M60" s="8" t="s">
        <v>66</v>
      </c>
      <c r="N60" s="8" t="s">
        <v>66</v>
      </c>
      <c r="O60" s="8" t="s">
        <v>66</v>
      </c>
      <c r="P60" s="8" t="s">
        <v>176</v>
      </c>
      <c r="Q60" s="8" t="s">
        <v>66</v>
      </c>
      <c r="R60" s="8" t="s">
        <v>66</v>
      </c>
      <c r="S60" s="8" t="s">
        <v>66</v>
      </c>
      <c r="T60" s="8" t="s">
        <v>66</v>
      </c>
      <c r="U60" s="8" t="s">
        <v>66</v>
      </c>
      <c r="V60" s="8" t="s">
        <v>66</v>
      </c>
      <c r="W60" s="8" t="s">
        <v>66</v>
      </c>
      <c r="X60" s="8" t="s">
        <v>66</v>
      </c>
      <c r="Y60" s="65" t="s">
        <v>66</v>
      </c>
      <c r="Z60" s="11" t="s">
        <v>66</v>
      </c>
      <c r="AA60" s="11" t="s">
        <v>66</v>
      </c>
      <c r="AB60" s="81" t="s">
        <v>66</v>
      </c>
    </row>
    <row r="61" spans="1:28" s="20" customFormat="1" ht="25.5" customHeight="1">
      <c r="A61" s="50" t="s">
        <v>177</v>
      </c>
      <c r="B61" s="29" t="s">
        <v>617</v>
      </c>
      <c r="C61" s="8" t="s">
        <v>66</v>
      </c>
      <c r="D61" s="8" t="s">
        <v>66</v>
      </c>
      <c r="E61" s="8" t="s">
        <v>66</v>
      </c>
      <c r="F61" s="8" t="s">
        <v>66</v>
      </c>
      <c r="G61" s="8" t="s">
        <v>66</v>
      </c>
      <c r="H61" s="64">
        <v>1745544.21</v>
      </c>
      <c r="I61" s="132">
        <v>0</v>
      </c>
      <c r="J61" s="122" t="s">
        <v>547</v>
      </c>
      <c r="K61" s="8" t="s">
        <v>66</v>
      </c>
      <c r="L61" s="8" t="s">
        <v>66</v>
      </c>
      <c r="M61" s="8" t="s">
        <v>66</v>
      </c>
      <c r="N61" s="8" t="s">
        <v>66</v>
      </c>
      <c r="O61" s="8" t="s">
        <v>66</v>
      </c>
      <c r="P61" s="8" t="s">
        <v>177</v>
      </c>
      <c r="Q61" s="8" t="s">
        <v>66</v>
      </c>
      <c r="R61" s="8" t="s">
        <v>66</v>
      </c>
      <c r="S61" s="8" t="s">
        <v>66</v>
      </c>
      <c r="T61" s="8" t="s">
        <v>66</v>
      </c>
      <c r="U61" s="8" t="s">
        <v>66</v>
      </c>
      <c r="V61" s="8" t="s">
        <v>66</v>
      </c>
      <c r="W61" s="8" t="s">
        <v>66</v>
      </c>
      <c r="X61" s="8" t="s">
        <v>66</v>
      </c>
      <c r="Y61" s="65" t="s">
        <v>66</v>
      </c>
      <c r="Z61" s="11" t="s">
        <v>66</v>
      </c>
      <c r="AA61" s="11" t="s">
        <v>66</v>
      </c>
      <c r="AB61" s="81" t="s">
        <v>66</v>
      </c>
    </row>
    <row r="62" spans="1:28" ht="25.5" customHeight="1">
      <c r="A62" s="50" t="s">
        <v>178</v>
      </c>
      <c r="B62" s="29" t="s">
        <v>291</v>
      </c>
      <c r="C62" s="8" t="s">
        <v>195</v>
      </c>
      <c r="D62" s="8" t="s">
        <v>66</v>
      </c>
      <c r="E62" s="8" t="s">
        <v>66</v>
      </c>
      <c r="F62" s="8" t="s">
        <v>66</v>
      </c>
      <c r="G62" s="21">
        <v>2008</v>
      </c>
      <c r="H62" s="100">
        <v>4721.4</v>
      </c>
      <c r="I62" s="132">
        <v>0</v>
      </c>
      <c r="J62" s="122" t="s">
        <v>547</v>
      </c>
      <c r="K62" s="8" t="s">
        <v>66</v>
      </c>
      <c r="L62" s="21" t="s">
        <v>86</v>
      </c>
      <c r="M62" s="8" t="s">
        <v>66</v>
      </c>
      <c r="N62" s="8" t="s">
        <v>66</v>
      </c>
      <c r="O62" s="8" t="s">
        <v>66</v>
      </c>
      <c r="P62" s="8" t="s">
        <v>178</v>
      </c>
      <c r="Q62" s="8" t="s">
        <v>66</v>
      </c>
      <c r="R62" s="8" t="s">
        <v>66</v>
      </c>
      <c r="S62" s="8" t="s">
        <v>66</v>
      </c>
      <c r="T62" s="8" t="s">
        <v>66</v>
      </c>
      <c r="U62" s="8" t="s">
        <v>66</v>
      </c>
      <c r="V62" s="8" t="s">
        <v>66</v>
      </c>
      <c r="W62" s="8" t="s">
        <v>66</v>
      </c>
      <c r="X62" s="8" t="s">
        <v>66</v>
      </c>
      <c r="Y62" s="65" t="s">
        <v>66</v>
      </c>
      <c r="Z62" s="11" t="s">
        <v>66</v>
      </c>
      <c r="AA62" s="11" t="s">
        <v>66</v>
      </c>
      <c r="AB62" s="81" t="s">
        <v>66</v>
      </c>
    </row>
    <row r="63" spans="1:28" ht="25.5" customHeight="1">
      <c r="A63" s="50" t="s">
        <v>179</v>
      </c>
      <c r="B63" s="29" t="s">
        <v>292</v>
      </c>
      <c r="C63" s="8" t="s">
        <v>195</v>
      </c>
      <c r="D63" s="8" t="s">
        <v>66</v>
      </c>
      <c r="E63" s="8" t="s">
        <v>66</v>
      </c>
      <c r="F63" s="8" t="s">
        <v>66</v>
      </c>
      <c r="G63" s="21">
        <v>2008</v>
      </c>
      <c r="H63" s="100">
        <v>5026.4</v>
      </c>
      <c r="I63" s="132">
        <v>0</v>
      </c>
      <c r="J63" s="122" t="s">
        <v>547</v>
      </c>
      <c r="K63" s="8" t="s">
        <v>66</v>
      </c>
      <c r="L63" s="21" t="s">
        <v>87</v>
      </c>
      <c r="M63" s="8" t="s">
        <v>66</v>
      </c>
      <c r="N63" s="8" t="s">
        <v>66</v>
      </c>
      <c r="O63" s="8" t="s">
        <v>66</v>
      </c>
      <c r="P63" s="8" t="s">
        <v>179</v>
      </c>
      <c r="Q63" s="8" t="s">
        <v>66</v>
      </c>
      <c r="R63" s="8" t="s">
        <v>66</v>
      </c>
      <c r="S63" s="8" t="s">
        <v>66</v>
      </c>
      <c r="T63" s="8" t="s">
        <v>66</v>
      </c>
      <c r="U63" s="8" t="s">
        <v>66</v>
      </c>
      <c r="V63" s="8" t="s">
        <v>66</v>
      </c>
      <c r="W63" s="8" t="s">
        <v>66</v>
      </c>
      <c r="X63" s="8" t="s">
        <v>66</v>
      </c>
      <c r="Y63" s="65" t="s">
        <v>66</v>
      </c>
      <c r="Z63" s="11" t="s">
        <v>66</v>
      </c>
      <c r="AA63" s="11" t="s">
        <v>66</v>
      </c>
      <c r="AB63" s="81" t="s">
        <v>66</v>
      </c>
    </row>
    <row r="64" spans="1:28" ht="25.5" customHeight="1">
      <c r="A64" s="50" t="s">
        <v>183</v>
      </c>
      <c r="B64" s="29" t="s">
        <v>294</v>
      </c>
      <c r="C64" s="8" t="s">
        <v>195</v>
      </c>
      <c r="D64" s="8" t="s">
        <v>66</v>
      </c>
      <c r="E64" s="8" t="s">
        <v>66</v>
      </c>
      <c r="F64" s="8" t="s">
        <v>66</v>
      </c>
      <c r="G64" s="21">
        <v>2008</v>
      </c>
      <c r="H64" s="100">
        <v>4672.6</v>
      </c>
      <c r="I64" s="132">
        <v>0</v>
      </c>
      <c r="J64" s="122" t="s">
        <v>547</v>
      </c>
      <c r="K64" s="8" t="s">
        <v>66</v>
      </c>
      <c r="L64" s="21" t="s">
        <v>196</v>
      </c>
      <c r="M64" s="8" t="s">
        <v>66</v>
      </c>
      <c r="N64" s="8" t="s">
        <v>66</v>
      </c>
      <c r="O64" s="8" t="s">
        <v>66</v>
      </c>
      <c r="P64" s="8" t="s">
        <v>183</v>
      </c>
      <c r="Q64" s="8" t="s">
        <v>66</v>
      </c>
      <c r="R64" s="8" t="s">
        <v>66</v>
      </c>
      <c r="S64" s="8" t="s">
        <v>66</v>
      </c>
      <c r="T64" s="8" t="s">
        <v>66</v>
      </c>
      <c r="U64" s="8" t="s">
        <v>66</v>
      </c>
      <c r="V64" s="8" t="s">
        <v>66</v>
      </c>
      <c r="W64" s="8" t="s">
        <v>66</v>
      </c>
      <c r="X64" s="8" t="s">
        <v>66</v>
      </c>
      <c r="Y64" s="65" t="s">
        <v>66</v>
      </c>
      <c r="Z64" s="11" t="s">
        <v>66</v>
      </c>
      <c r="AA64" s="11" t="s">
        <v>66</v>
      </c>
      <c r="AB64" s="81" t="s">
        <v>66</v>
      </c>
    </row>
    <row r="65" spans="1:28" ht="25.5" customHeight="1">
      <c r="A65" s="50" t="s">
        <v>184</v>
      </c>
      <c r="B65" s="29" t="s">
        <v>293</v>
      </c>
      <c r="C65" s="8" t="s">
        <v>195</v>
      </c>
      <c r="D65" s="8" t="s">
        <v>66</v>
      </c>
      <c r="E65" s="8" t="s">
        <v>66</v>
      </c>
      <c r="F65" s="8" t="s">
        <v>66</v>
      </c>
      <c r="G65" s="21">
        <v>2008</v>
      </c>
      <c r="H65" s="100">
        <v>4672.6</v>
      </c>
      <c r="I65" s="132">
        <v>0</v>
      </c>
      <c r="J65" s="122" t="s">
        <v>547</v>
      </c>
      <c r="K65" s="8" t="s">
        <v>66</v>
      </c>
      <c r="L65" s="21" t="s">
        <v>90</v>
      </c>
      <c r="M65" s="8" t="s">
        <v>66</v>
      </c>
      <c r="N65" s="8" t="s">
        <v>66</v>
      </c>
      <c r="O65" s="8" t="s">
        <v>66</v>
      </c>
      <c r="P65" s="8" t="s">
        <v>184</v>
      </c>
      <c r="Q65" s="8" t="s">
        <v>66</v>
      </c>
      <c r="R65" s="8" t="s">
        <v>66</v>
      </c>
      <c r="S65" s="8" t="s">
        <v>66</v>
      </c>
      <c r="T65" s="8" t="s">
        <v>66</v>
      </c>
      <c r="U65" s="8" t="s">
        <v>66</v>
      </c>
      <c r="V65" s="8" t="s">
        <v>66</v>
      </c>
      <c r="W65" s="8" t="s">
        <v>66</v>
      </c>
      <c r="X65" s="8" t="s">
        <v>66</v>
      </c>
      <c r="Y65" s="65" t="s">
        <v>66</v>
      </c>
      <c r="Z65" s="11" t="s">
        <v>66</v>
      </c>
      <c r="AA65" s="11" t="s">
        <v>66</v>
      </c>
      <c r="AB65" s="81" t="s">
        <v>66</v>
      </c>
    </row>
    <row r="66" spans="1:28" ht="25.5" customHeight="1">
      <c r="A66" s="50" t="s">
        <v>185</v>
      </c>
      <c r="B66" s="114" t="s">
        <v>295</v>
      </c>
      <c r="C66" s="8" t="s">
        <v>195</v>
      </c>
      <c r="D66" s="8" t="s">
        <v>66</v>
      </c>
      <c r="E66" s="8" t="s">
        <v>66</v>
      </c>
      <c r="F66" s="8" t="s">
        <v>66</v>
      </c>
      <c r="G66" s="42">
        <v>2010</v>
      </c>
      <c r="H66" s="100">
        <v>5063</v>
      </c>
      <c r="I66" s="132">
        <v>0</v>
      </c>
      <c r="J66" s="122" t="s">
        <v>547</v>
      </c>
      <c r="K66" s="8" t="s">
        <v>66</v>
      </c>
      <c r="L66" s="42" t="s">
        <v>91</v>
      </c>
      <c r="M66" s="8" t="s">
        <v>66</v>
      </c>
      <c r="N66" s="8" t="s">
        <v>66</v>
      </c>
      <c r="O66" s="8" t="s">
        <v>66</v>
      </c>
      <c r="P66" s="8" t="s">
        <v>185</v>
      </c>
      <c r="Q66" s="8" t="s">
        <v>66</v>
      </c>
      <c r="R66" s="8" t="s">
        <v>66</v>
      </c>
      <c r="S66" s="8" t="s">
        <v>66</v>
      </c>
      <c r="T66" s="8" t="s">
        <v>66</v>
      </c>
      <c r="U66" s="8" t="s">
        <v>66</v>
      </c>
      <c r="V66" s="8" t="s">
        <v>66</v>
      </c>
      <c r="W66" s="8" t="s">
        <v>66</v>
      </c>
      <c r="X66" s="8" t="s">
        <v>66</v>
      </c>
      <c r="Y66" s="65" t="s">
        <v>66</v>
      </c>
      <c r="Z66" s="11" t="s">
        <v>66</v>
      </c>
      <c r="AA66" s="11" t="s">
        <v>66</v>
      </c>
      <c r="AB66" s="81" t="s">
        <v>66</v>
      </c>
    </row>
    <row r="67" spans="1:28" ht="25.5" customHeight="1">
      <c r="A67" s="50" t="s">
        <v>186</v>
      </c>
      <c r="B67" s="114" t="s">
        <v>296</v>
      </c>
      <c r="C67" s="8" t="s">
        <v>195</v>
      </c>
      <c r="D67" s="8" t="s">
        <v>66</v>
      </c>
      <c r="E67" s="8" t="s">
        <v>66</v>
      </c>
      <c r="F67" s="8" t="s">
        <v>66</v>
      </c>
      <c r="G67" s="42">
        <v>2010</v>
      </c>
      <c r="H67" s="100">
        <v>5063</v>
      </c>
      <c r="I67" s="132">
        <v>0</v>
      </c>
      <c r="J67" s="122" t="s">
        <v>547</v>
      </c>
      <c r="K67" s="8" t="s">
        <v>66</v>
      </c>
      <c r="L67" s="42" t="s">
        <v>132</v>
      </c>
      <c r="M67" s="8" t="s">
        <v>66</v>
      </c>
      <c r="N67" s="8" t="s">
        <v>66</v>
      </c>
      <c r="O67" s="8" t="s">
        <v>66</v>
      </c>
      <c r="P67" s="8" t="s">
        <v>186</v>
      </c>
      <c r="Q67" s="8" t="s">
        <v>66</v>
      </c>
      <c r="R67" s="8" t="s">
        <v>66</v>
      </c>
      <c r="S67" s="8" t="s">
        <v>66</v>
      </c>
      <c r="T67" s="8" t="s">
        <v>66</v>
      </c>
      <c r="U67" s="8" t="s">
        <v>66</v>
      </c>
      <c r="V67" s="8" t="s">
        <v>66</v>
      </c>
      <c r="W67" s="8" t="s">
        <v>66</v>
      </c>
      <c r="X67" s="8" t="s">
        <v>66</v>
      </c>
      <c r="Y67" s="65" t="s">
        <v>66</v>
      </c>
      <c r="Z67" s="11" t="s">
        <v>66</v>
      </c>
      <c r="AA67" s="11" t="s">
        <v>66</v>
      </c>
      <c r="AB67" s="81" t="s">
        <v>66</v>
      </c>
    </row>
    <row r="68" spans="1:28" ht="25.5" customHeight="1">
      <c r="A68" s="50" t="s">
        <v>187</v>
      </c>
      <c r="B68" s="283" t="s">
        <v>373</v>
      </c>
      <c r="C68" s="8" t="s">
        <v>195</v>
      </c>
      <c r="D68" s="8" t="s">
        <v>66</v>
      </c>
      <c r="E68" s="8" t="s">
        <v>66</v>
      </c>
      <c r="F68" s="8" t="s">
        <v>66</v>
      </c>
      <c r="G68" s="42">
        <v>2013</v>
      </c>
      <c r="H68" s="100">
        <v>3751.5</v>
      </c>
      <c r="I68" s="132">
        <v>0</v>
      </c>
      <c r="J68" s="122" t="s">
        <v>547</v>
      </c>
      <c r="K68" s="8" t="s">
        <v>66</v>
      </c>
      <c r="L68" s="8" t="s">
        <v>849</v>
      </c>
      <c r="M68" s="8" t="s">
        <v>66</v>
      </c>
      <c r="N68" s="8" t="s">
        <v>66</v>
      </c>
      <c r="O68" s="8" t="s">
        <v>66</v>
      </c>
      <c r="P68" s="8" t="s">
        <v>187</v>
      </c>
      <c r="Q68" s="8" t="s">
        <v>66</v>
      </c>
      <c r="R68" s="8" t="s">
        <v>66</v>
      </c>
      <c r="S68" s="8" t="s">
        <v>66</v>
      </c>
      <c r="T68" s="8" t="s">
        <v>66</v>
      </c>
      <c r="U68" s="8" t="s">
        <v>66</v>
      </c>
      <c r="V68" s="8" t="s">
        <v>66</v>
      </c>
      <c r="W68" s="8" t="s">
        <v>66</v>
      </c>
      <c r="X68" s="8" t="s">
        <v>66</v>
      </c>
      <c r="Y68" s="65" t="s">
        <v>66</v>
      </c>
      <c r="Z68" s="11" t="s">
        <v>66</v>
      </c>
      <c r="AA68" s="11" t="s">
        <v>66</v>
      </c>
      <c r="AB68" s="81" t="s">
        <v>66</v>
      </c>
    </row>
    <row r="69" spans="1:28" ht="25.5" customHeight="1">
      <c r="A69" s="50" t="s">
        <v>188</v>
      </c>
      <c r="B69" s="114" t="s">
        <v>297</v>
      </c>
      <c r="C69" s="8" t="s">
        <v>195</v>
      </c>
      <c r="D69" s="8" t="s">
        <v>66</v>
      </c>
      <c r="E69" s="8" t="s">
        <v>66</v>
      </c>
      <c r="F69" s="8" t="s">
        <v>66</v>
      </c>
      <c r="G69" s="42">
        <v>2015</v>
      </c>
      <c r="H69" s="100">
        <v>4674</v>
      </c>
      <c r="I69" s="132">
        <v>0</v>
      </c>
      <c r="J69" s="122" t="s">
        <v>547</v>
      </c>
      <c r="K69" s="8" t="s">
        <v>66</v>
      </c>
      <c r="L69" s="42" t="s">
        <v>131</v>
      </c>
      <c r="M69" s="8" t="s">
        <v>66</v>
      </c>
      <c r="N69" s="8" t="s">
        <v>66</v>
      </c>
      <c r="O69" s="8" t="s">
        <v>66</v>
      </c>
      <c r="P69" s="8" t="s">
        <v>188</v>
      </c>
      <c r="Q69" s="8" t="s">
        <v>66</v>
      </c>
      <c r="R69" s="8" t="s">
        <v>66</v>
      </c>
      <c r="S69" s="8" t="s">
        <v>66</v>
      </c>
      <c r="T69" s="8" t="s">
        <v>66</v>
      </c>
      <c r="U69" s="8" t="s">
        <v>66</v>
      </c>
      <c r="V69" s="8" t="s">
        <v>66</v>
      </c>
      <c r="W69" s="8" t="s">
        <v>66</v>
      </c>
      <c r="X69" s="8" t="s">
        <v>66</v>
      </c>
      <c r="Y69" s="65" t="s">
        <v>66</v>
      </c>
      <c r="Z69" s="11" t="s">
        <v>66</v>
      </c>
      <c r="AA69" s="11" t="s">
        <v>66</v>
      </c>
      <c r="AB69" s="81" t="s">
        <v>66</v>
      </c>
    </row>
    <row r="70" spans="1:28" ht="25.5" customHeight="1">
      <c r="A70" s="50" t="s">
        <v>189</v>
      </c>
      <c r="B70" s="114" t="s">
        <v>298</v>
      </c>
      <c r="C70" s="8" t="s">
        <v>195</v>
      </c>
      <c r="D70" s="8" t="s">
        <v>66</v>
      </c>
      <c r="E70" s="8" t="s">
        <v>66</v>
      </c>
      <c r="F70" s="8" t="s">
        <v>66</v>
      </c>
      <c r="G70" s="42">
        <v>2015</v>
      </c>
      <c r="H70" s="100">
        <v>4674</v>
      </c>
      <c r="I70" s="132">
        <v>0</v>
      </c>
      <c r="J70" s="122" t="s">
        <v>547</v>
      </c>
      <c r="K70" s="8" t="s">
        <v>66</v>
      </c>
      <c r="L70" s="42" t="s">
        <v>89</v>
      </c>
      <c r="M70" s="8" t="s">
        <v>66</v>
      </c>
      <c r="N70" s="8" t="s">
        <v>66</v>
      </c>
      <c r="O70" s="8" t="s">
        <v>66</v>
      </c>
      <c r="P70" s="8" t="s">
        <v>189</v>
      </c>
      <c r="Q70" s="8" t="s">
        <v>66</v>
      </c>
      <c r="R70" s="8" t="s">
        <v>66</v>
      </c>
      <c r="S70" s="8" t="s">
        <v>66</v>
      </c>
      <c r="T70" s="8" t="s">
        <v>66</v>
      </c>
      <c r="U70" s="8" t="s">
        <v>66</v>
      </c>
      <c r="V70" s="8" t="s">
        <v>66</v>
      </c>
      <c r="W70" s="8" t="s">
        <v>66</v>
      </c>
      <c r="X70" s="8" t="s">
        <v>66</v>
      </c>
      <c r="Y70" s="65" t="s">
        <v>66</v>
      </c>
      <c r="Z70" s="11" t="s">
        <v>66</v>
      </c>
      <c r="AA70" s="11" t="s">
        <v>66</v>
      </c>
      <c r="AB70" s="81" t="s">
        <v>66</v>
      </c>
    </row>
    <row r="71" spans="1:28" ht="25.5" customHeight="1">
      <c r="A71" s="50" t="s">
        <v>190</v>
      </c>
      <c r="B71" s="29" t="s">
        <v>293</v>
      </c>
      <c r="C71" s="8" t="s">
        <v>195</v>
      </c>
      <c r="D71" s="8" t="s">
        <v>66</v>
      </c>
      <c r="E71" s="8" t="s">
        <v>66</v>
      </c>
      <c r="F71" s="8" t="s">
        <v>66</v>
      </c>
      <c r="G71" s="21">
        <v>2015</v>
      </c>
      <c r="H71" s="100">
        <v>4428</v>
      </c>
      <c r="I71" s="132">
        <v>0</v>
      </c>
      <c r="J71" s="122" t="s">
        <v>547</v>
      </c>
      <c r="K71" s="8" t="s">
        <v>66</v>
      </c>
      <c r="L71" s="21" t="s">
        <v>90</v>
      </c>
      <c r="M71" s="8" t="s">
        <v>66</v>
      </c>
      <c r="N71" s="8" t="s">
        <v>66</v>
      </c>
      <c r="O71" s="8" t="s">
        <v>66</v>
      </c>
      <c r="P71" s="8" t="s">
        <v>190</v>
      </c>
      <c r="Q71" s="8" t="s">
        <v>66</v>
      </c>
      <c r="R71" s="8" t="s">
        <v>66</v>
      </c>
      <c r="S71" s="8" t="s">
        <v>66</v>
      </c>
      <c r="T71" s="8" t="s">
        <v>66</v>
      </c>
      <c r="U71" s="8" t="s">
        <v>66</v>
      </c>
      <c r="V71" s="8" t="s">
        <v>66</v>
      </c>
      <c r="W71" s="8" t="s">
        <v>66</v>
      </c>
      <c r="X71" s="8" t="s">
        <v>66</v>
      </c>
      <c r="Y71" s="65" t="s">
        <v>66</v>
      </c>
      <c r="Z71" s="11" t="s">
        <v>66</v>
      </c>
      <c r="AA71" s="11" t="s">
        <v>66</v>
      </c>
      <c r="AB71" s="81" t="s">
        <v>66</v>
      </c>
    </row>
    <row r="72" spans="1:28" ht="25.5" customHeight="1">
      <c r="A72" s="50" t="s">
        <v>191</v>
      </c>
      <c r="B72" s="29" t="s">
        <v>299</v>
      </c>
      <c r="C72" s="8" t="s">
        <v>195</v>
      </c>
      <c r="D72" s="8" t="s">
        <v>66</v>
      </c>
      <c r="E72" s="8" t="s">
        <v>66</v>
      </c>
      <c r="F72" s="8" t="s">
        <v>66</v>
      </c>
      <c r="G72" s="21">
        <v>2015</v>
      </c>
      <c r="H72" s="100">
        <v>4428</v>
      </c>
      <c r="I72" s="132">
        <v>0</v>
      </c>
      <c r="J72" s="122" t="s">
        <v>547</v>
      </c>
      <c r="K72" s="8" t="s">
        <v>66</v>
      </c>
      <c r="L72" s="21" t="s">
        <v>83</v>
      </c>
      <c r="M72" s="8" t="s">
        <v>66</v>
      </c>
      <c r="N72" s="8" t="s">
        <v>66</v>
      </c>
      <c r="O72" s="8" t="s">
        <v>66</v>
      </c>
      <c r="P72" s="8" t="s">
        <v>191</v>
      </c>
      <c r="Q72" s="8" t="s">
        <v>66</v>
      </c>
      <c r="R72" s="8" t="s">
        <v>66</v>
      </c>
      <c r="S72" s="8" t="s">
        <v>66</v>
      </c>
      <c r="T72" s="8" t="s">
        <v>66</v>
      </c>
      <c r="U72" s="8" t="s">
        <v>66</v>
      </c>
      <c r="V72" s="8" t="s">
        <v>66</v>
      </c>
      <c r="W72" s="8" t="s">
        <v>66</v>
      </c>
      <c r="X72" s="8" t="s">
        <v>66</v>
      </c>
      <c r="Y72" s="65" t="s">
        <v>66</v>
      </c>
      <c r="Z72" s="11" t="s">
        <v>66</v>
      </c>
      <c r="AA72" s="11" t="s">
        <v>66</v>
      </c>
      <c r="AB72" s="81" t="s">
        <v>66</v>
      </c>
    </row>
    <row r="73" spans="1:28" ht="25.5" customHeight="1">
      <c r="A73" s="50" t="s">
        <v>192</v>
      </c>
      <c r="B73" s="29" t="s">
        <v>299</v>
      </c>
      <c r="C73" s="8" t="s">
        <v>195</v>
      </c>
      <c r="D73" s="8" t="s">
        <v>66</v>
      </c>
      <c r="E73" s="8" t="s">
        <v>66</v>
      </c>
      <c r="F73" s="8" t="s">
        <v>66</v>
      </c>
      <c r="G73" s="21">
        <v>2015</v>
      </c>
      <c r="H73" s="100">
        <v>4920</v>
      </c>
      <c r="I73" s="132">
        <v>0</v>
      </c>
      <c r="J73" s="122" t="s">
        <v>547</v>
      </c>
      <c r="K73" s="8" t="s">
        <v>66</v>
      </c>
      <c r="L73" s="21" t="s">
        <v>83</v>
      </c>
      <c r="M73" s="8" t="s">
        <v>66</v>
      </c>
      <c r="N73" s="8" t="s">
        <v>66</v>
      </c>
      <c r="O73" s="8" t="s">
        <v>66</v>
      </c>
      <c r="P73" s="8" t="s">
        <v>192</v>
      </c>
      <c r="Q73" s="8" t="s">
        <v>66</v>
      </c>
      <c r="R73" s="8" t="s">
        <v>66</v>
      </c>
      <c r="S73" s="8" t="s">
        <v>66</v>
      </c>
      <c r="T73" s="8" t="s">
        <v>66</v>
      </c>
      <c r="U73" s="8" t="s">
        <v>66</v>
      </c>
      <c r="V73" s="8" t="s">
        <v>66</v>
      </c>
      <c r="W73" s="8" t="s">
        <v>66</v>
      </c>
      <c r="X73" s="8" t="s">
        <v>66</v>
      </c>
      <c r="Y73" s="65" t="s">
        <v>66</v>
      </c>
      <c r="Z73" s="11" t="s">
        <v>66</v>
      </c>
      <c r="AA73" s="11" t="s">
        <v>66</v>
      </c>
      <c r="AB73" s="81" t="s">
        <v>66</v>
      </c>
    </row>
    <row r="74" spans="1:28" ht="25.5" customHeight="1">
      <c r="A74" s="50" t="s">
        <v>193</v>
      </c>
      <c r="B74" s="29" t="s">
        <v>300</v>
      </c>
      <c r="C74" s="8" t="s">
        <v>195</v>
      </c>
      <c r="D74" s="8" t="s">
        <v>66</v>
      </c>
      <c r="E74" s="8" t="s">
        <v>66</v>
      </c>
      <c r="F74" s="8" t="s">
        <v>66</v>
      </c>
      <c r="G74" s="21">
        <v>2015</v>
      </c>
      <c r="H74" s="100">
        <v>4428</v>
      </c>
      <c r="I74" s="132">
        <v>0</v>
      </c>
      <c r="J74" s="122" t="s">
        <v>547</v>
      </c>
      <c r="K74" s="8" t="s">
        <v>66</v>
      </c>
      <c r="L74" s="21" t="s">
        <v>197</v>
      </c>
      <c r="M74" s="8" t="s">
        <v>66</v>
      </c>
      <c r="N74" s="8" t="s">
        <v>66</v>
      </c>
      <c r="O74" s="8" t="s">
        <v>66</v>
      </c>
      <c r="P74" s="8" t="s">
        <v>193</v>
      </c>
      <c r="Q74" s="8" t="s">
        <v>66</v>
      </c>
      <c r="R74" s="8" t="s">
        <v>66</v>
      </c>
      <c r="S74" s="8" t="s">
        <v>66</v>
      </c>
      <c r="T74" s="8" t="s">
        <v>66</v>
      </c>
      <c r="U74" s="8" t="s">
        <v>66</v>
      </c>
      <c r="V74" s="8" t="s">
        <v>66</v>
      </c>
      <c r="W74" s="8" t="s">
        <v>66</v>
      </c>
      <c r="X74" s="8" t="s">
        <v>66</v>
      </c>
      <c r="Y74" s="65" t="s">
        <v>66</v>
      </c>
      <c r="Z74" s="11" t="s">
        <v>66</v>
      </c>
      <c r="AA74" s="11" t="s">
        <v>66</v>
      </c>
      <c r="AB74" s="81" t="s">
        <v>66</v>
      </c>
    </row>
    <row r="75" spans="1:28" ht="25.5" customHeight="1">
      <c r="A75" s="50" t="s">
        <v>194</v>
      </c>
      <c r="B75" s="29" t="s">
        <v>294</v>
      </c>
      <c r="C75" s="8" t="s">
        <v>195</v>
      </c>
      <c r="D75" s="8" t="s">
        <v>66</v>
      </c>
      <c r="E75" s="8" t="s">
        <v>66</v>
      </c>
      <c r="F75" s="8" t="s">
        <v>66</v>
      </c>
      <c r="G75" s="21">
        <v>2015</v>
      </c>
      <c r="H75" s="100">
        <v>4428</v>
      </c>
      <c r="I75" s="132">
        <v>0</v>
      </c>
      <c r="J75" s="122" t="s">
        <v>547</v>
      </c>
      <c r="K75" s="8" t="s">
        <v>66</v>
      </c>
      <c r="L75" s="21" t="s">
        <v>196</v>
      </c>
      <c r="M75" s="8" t="s">
        <v>66</v>
      </c>
      <c r="N75" s="8" t="s">
        <v>66</v>
      </c>
      <c r="O75" s="8" t="s">
        <v>66</v>
      </c>
      <c r="P75" s="8" t="s">
        <v>194</v>
      </c>
      <c r="Q75" s="8" t="s">
        <v>66</v>
      </c>
      <c r="R75" s="8" t="s">
        <v>66</v>
      </c>
      <c r="S75" s="8" t="s">
        <v>66</v>
      </c>
      <c r="T75" s="8" t="s">
        <v>66</v>
      </c>
      <c r="U75" s="8" t="s">
        <v>66</v>
      </c>
      <c r="V75" s="8" t="s">
        <v>66</v>
      </c>
      <c r="W75" s="8" t="s">
        <v>66</v>
      </c>
      <c r="X75" s="8" t="s">
        <v>66</v>
      </c>
      <c r="Y75" s="65" t="s">
        <v>66</v>
      </c>
      <c r="Z75" s="11" t="s">
        <v>66</v>
      </c>
      <c r="AA75" s="11" t="s">
        <v>66</v>
      </c>
      <c r="AB75" s="81" t="s">
        <v>66</v>
      </c>
    </row>
    <row r="76" spans="1:28" ht="25.5" customHeight="1">
      <c r="A76" s="50" t="s">
        <v>377</v>
      </c>
      <c r="B76" s="114" t="s">
        <v>294</v>
      </c>
      <c r="C76" s="8" t="s">
        <v>195</v>
      </c>
      <c r="D76" s="8" t="s">
        <v>66</v>
      </c>
      <c r="E76" s="8" t="s">
        <v>66</v>
      </c>
      <c r="F76" s="8" t="s">
        <v>66</v>
      </c>
      <c r="G76" s="21">
        <v>2015</v>
      </c>
      <c r="H76" s="100">
        <v>4428</v>
      </c>
      <c r="I76" s="132">
        <v>0</v>
      </c>
      <c r="J76" s="122" t="s">
        <v>547</v>
      </c>
      <c r="K76" s="8" t="s">
        <v>66</v>
      </c>
      <c r="L76" s="42" t="s">
        <v>196</v>
      </c>
      <c r="M76" s="8" t="s">
        <v>66</v>
      </c>
      <c r="N76" s="8" t="s">
        <v>66</v>
      </c>
      <c r="O76" s="8" t="s">
        <v>66</v>
      </c>
      <c r="P76" s="8" t="s">
        <v>377</v>
      </c>
      <c r="Q76" s="8" t="s">
        <v>66</v>
      </c>
      <c r="R76" s="8" t="s">
        <v>66</v>
      </c>
      <c r="S76" s="8" t="s">
        <v>66</v>
      </c>
      <c r="T76" s="8" t="s">
        <v>66</v>
      </c>
      <c r="U76" s="8" t="s">
        <v>66</v>
      </c>
      <c r="V76" s="8" t="s">
        <v>66</v>
      </c>
      <c r="W76" s="8" t="s">
        <v>66</v>
      </c>
      <c r="X76" s="8" t="s">
        <v>66</v>
      </c>
      <c r="Y76" s="65" t="s">
        <v>66</v>
      </c>
      <c r="Z76" s="11" t="s">
        <v>66</v>
      </c>
      <c r="AA76" s="11" t="s">
        <v>66</v>
      </c>
      <c r="AB76" s="81" t="s">
        <v>66</v>
      </c>
    </row>
    <row r="77" spans="1:28" ht="25.5" customHeight="1">
      <c r="A77" s="50" t="s">
        <v>378</v>
      </c>
      <c r="B77" s="114" t="s">
        <v>301</v>
      </c>
      <c r="C77" s="8" t="s">
        <v>195</v>
      </c>
      <c r="D77" s="8" t="s">
        <v>66</v>
      </c>
      <c r="E77" s="8" t="s">
        <v>66</v>
      </c>
      <c r="F77" s="8" t="s">
        <v>66</v>
      </c>
      <c r="G77" s="21">
        <v>2015</v>
      </c>
      <c r="H77" s="100">
        <v>4428</v>
      </c>
      <c r="I77" s="132">
        <v>0</v>
      </c>
      <c r="J77" s="122" t="s">
        <v>547</v>
      </c>
      <c r="K77" s="8" t="s">
        <v>66</v>
      </c>
      <c r="L77" s="42" t="s">
        <v>129</v>
      </c>
      <c r="M77" s="8" t="s">
        <v>66</v>
      </c>
      <c r="N77" s="8" t="s">
        <v>66</v>
      </c>
      <c r="O77" s="8" t="s">
        <v>66</v>
      </c>
      <c r="P77" s="8" t="s">
        <v>378</v>
      </c>
      <c r="Q77" s="8" t="s">
        <v>66</v>
      </c>
      <c r="R77" s="8" t="s">
        <v>66</v>
      </c>
      <c r="S77" s="8" t="s">
        <v>66</v>
      </c>
      <c r="T77" s="8" t="s">
        <v>66</v>
      </c>
      <c r="U77" s="8" t="s">
        <v>66</v>
      </c>
      <c r="V77" s="8" t="s">
        <v>66</v>
      </c>
      <c r="W77" s="8" t="s">
        <v>66</v>
      </c>
      <c r="X77" s="8" t="s">
        <v>66</v>
      </c>
      <c r="Y77" s="65" t="s">
        <v>66</v>
      </c>
      <c r="Z77" s="11" t="s">
        <v>66</v>
      </c>
      <c r="AA77" s="11" t="s">
        <v>66</v>
      </c>
      <c r="AB77" s="81" t="s">
        <v>66</v>
      </c>
    </row>
    <row r="78" spans="1:28" ht="25.5" customHeight="1">
      <c r="A78" s="50" t="s">
        <v>379</v>
      </c>
      <c r="B78" s="114" t="s">
        <v>301</v>
      </c>
      <c r="C78" s="8" t="s">
        <v>195</v>
      </c>
      <c r="D78" s="8" t="s">
        <v>66</v>
      </c>
      <c r="E78" s="8" t="s">
        <v>66</v>
      </c>
      <c r="F78" s="8" t="s">
        <v>66</v>
      </c>
      <c r="G78" s="21">
        <v>2015</v>
      </c>
      <c r="H78" s="100">
        <v>4428</v>
      </c>
      <c r="I78" s="132">
        <v>0</v>
      </c>
      <c r="J78" s="122" t="s">
        <v>547</v>
      </c>
      <c r="K78" s="8" t="s">
        <v>66</v>
      </c>
      <c r="L78" s="42" t="s">
        <v>129</v>
      </c>
      <c r="M78" s="8" t="s">
        <v>66</v>
      </c>
      <c r="N78" s="8" t="s">
        <v>66</v>
      </c>
      <c r="O78" s="8" t="s">
        <v>66</v>
      </c>
      <c r="P78" s="8" t="s">
        <v>379</v>
      </c>
      <c r="Q78" s="8" t="s">
        <v>66</v>
      </c>
      <c r="R78" s="8" t="s">
        <v>66</v>
      </c>
      <c r="S78" s="8" t="s">
        <v>66</v>
      </c>
      <c r="T78" s="8" t="s">
        <v>66</v>
      </c>
      <c r="U78" s="8" t="s">
        <v>66</v>
      </c>
      <c r="V78" s="8" t="s">
        <v>66</v>
      </c>
      <c r="W78" s="8" t="s">
        <v>66</v>
      </c>
      <c r="X78" s="8" t="s">
        <v>66</v>
      </c>
      <c r="Y78" s="65" t="s">
        <v>66</v>
      </c>
      <c r="Z78" s="11" t="s">
        <v>66</v>
      </c>
      <c r="AA78" s="11" t="s">
        <v>66</v>
      </c>
      <c r="AB78" s="81" t="s">
        <v>66</v>
      </c>
    </row>
    <row r="79" spans="1:28" ht="25.5" customHeight="1">
      <c r="A79" s="50" t="s">
        <v>380</v>
      </c>
      <c r="B79" s="114" t="s">
        <v>301</v>
      </c>
      <c r="C79" s="111" t="s">
        <v>195</v>
      </c>
      <c r="D79" s="8" t="s">
        <v>66</v>
      </c>
      <c r="E79" s="8" t="s">
        <v>66</v>
      </c>
      <c r="F79" s="8" t="s">
        <v>66</v>
      </c>
      <c r="G79" s="21">
        <v>2016</v>
      </c>
      <c r="H79" s="116">
        <v>3640.8</v>
      </c>
      <c r="I79" s="132">
        <v>0</v>
      </c>
      <c r="J79" s="122" t="s">
        <v>547</v>
      </c>
      <c r="K79" s="8" t="s">
        <v>66</v>
      </c>
      <c r="L79" s="21" t="s">
        <v>457</v>
      </c>
      <c r="M79" s="8" t="s">
        <v>66</v>
      </c>
      <c r="N79" s="8" t="s">
        <v>66</v>
      </c>
      <c r="O79" s="8" t="s">
        <v>66</v>
      </c>
      <c r="P79" s="8" t="s">
        <v>380</v>
      </c>
      <c r="Q79" s="8" t="s">
        <v>66</v>
      </c>
      <c r="R79" s="8" t="s">
        <v>66</v>
      </c>
      <c r="S79" s="8" t="s">
        <v>66</v>
      </c>
      <c r="T79" s="8" t="s">
        <v>66</v>
      </c>
      <c r="U79" s="8" t="s">
        <v>66</v>
      </c>
      <c r="V79" s="8" t="s">
        <v>66</v>
      </c>
      <c r="W79" s="8" t="s">
        <v>66</v>
      </c>
      <c r="X79" s="8" t="s">
        <v>66</v>
      </c>
      <c r="Y79" s="65" t="s">
        <v>66</v>
      </c>
      <c r="Z79" s="11" t="s">
        <v>66</v>
      </c>
      <c r="AA79" s="11" t="s">
        <v>66</v>
      </c>
      <c r="AB79" s="81" t="s">
        <v>66</v>
      </c>
    </row>
    <row r="80" spans="1:28" ht="25.5" customHeight="1">
      <c r="A80" s="50" t="s">
        <v>381</v>
      </c>
      <c r="B80" s="114" t="s">
        <v>301</v>
      </c>
      <c r="C80" s="112" t="s">
        <v>195</v>
      </c>
      <c r="D80" s="8" t="s">
        <v>66</v>
      </c>
      <c r="E80" s="8" t="s">
        <v>66</v>
      </c>
      <c r="F80" s="8" t="s">
        <v>66</v>
      </c>
      <c r="G80" s="21">
        <v>2016</v>
      </c>
      <c r="H80" s="116">
        <v>3640.8</v>
      </c>
      <c r="I80" s="132">
        <v>0</v>
      </c>
      <c r="J80" s="122" t="s">
        <v>547</v>
      </c>
      <c r="K80" s="8" t="s">
        <v>66</v>
      </c>
      <c r="L80" s="21" t="s">
        <v>458</v>
      </c>
      <c r="M80" s="8" t="s">
        <v>66</v>
      </c>
      <c r="N80" s="8" t="s">
        <v>66</v>
      </c>
      <c r="O80" s="8" t="s">
        <v>66</v>
      </c>
      <c r="P80" s="8" t="s">
        <v>381</v>
      </c>
      <c r="Q80" s="8" t="s">
        <v>66</v>
      </c>
      <c r="R80" s="8" t="s">
        <v>66</v>
      </c>
      <c r="S80" s="8" t="s">
        <v>66</v>
      </c>
      <c r="T80" s="8" t="s">
        <v>66</v>
      </c>
      <c r="U80" s="8" t="s">
        <v>66</v>
      </c>
      <c r="V80" s="8" t="s">
        <v>66</v>
      </c>
      <c r="W80" s="8" t="s">
        <v>66</v>
      </c>
      <c r="X80" s="8" t="s">
        <v>66</v>
      </c>
      <c r="Y80" s="65" t="s">
        <v>66</v>
      </c>
      <c r="Z80" s="11" t="s">
        <v>66</v>
      </c>
      <c r="AA80" s="11" t="s">
        <v>66</v>
      </c>
      <c r="AB80" s="81" t="s">
        <v>66</v>
      </c>
    </row>
    <row r="81" spans="1:28" ht="25.5" customHeight="1">
      <c r="A81" s="50" t="s">
        <v>382</v>
      </c>
      <c r="B81" s="114" t="s">
        <v>301</v>
      </c>
      <c r="C81" s="112" t="s">
        <v>195</v>
      </c>
      <c r="D81" s="8" t="s">
        <v>66</v>
      </c>
      <c r="E81" s="8" t="s">
        <v>66</v>
      </c>
      <c r="F81" s="8" t="s">
        <v>66</v>
      </c>
      <c r="G81" s="21">
        <v>2016</v>
      </c>
      <c r="H81" s="116">
        <v>3640.8</v>
      </c>
      <c r="I81" s="132">
        <v>0</v>
      </c>
      <c r="J81" s="122" t="s">
        <v>547</v>
      </c>
      <c r="K81" s="8" t="s">
        <v>66</v>
      </c>
      <c r="L81" s="21" t="s">
        <v>459</v>
      </c>
      <c r="M81" s="8" t="s">
        <v>66</v>
      </c>
      <c r="N81" s="8" t="s">
        <v>66</v>
      </c>
      <c r="O81" s="8" t="s">
        <v>66</v>
      </c>
      <c r="P81" s="8" t="s">
        <v>382</v>
      </c>
      <c r="Q81" s="8" t="s">
        <v>66</v>
      </c>
      <c r="R81" s="8" t="s">
        <v>66</v>
      </c>
      <c r="S81" s="8" t="s">
        <v>66</v>
      </c>
      <c r="T81" s="8" t="s">
        <v>66</v>
      </c>
      <c r="U81" s="8" t="s">
        <v>66</v>
      </c>
      <c r="V81" s="8" t="s">
        <v>66</v>
      </c>
      <c r="W81" s="8" t="s">
        <v>66</v>
      </c>
      <c r="X81" s="8" t="s">
        <v>66</v>
      </c>
      <c r="Y81" s="65" t="s">
        <v>66</v>
      </c>
      <c r="Z81" s="11" t="s">
        <v>66</v>
      </c>
      <c r="AA81" s="11" t="s">
        <v>66</v>
      </c>
      <c r="AB81" s="81" t="s">
        <v>66</v>
      </c>
    </row>
    <row r="82" spans="1:28" ht="25.5" customHeight="1">
      <c r="A82" s="50" t="s">
        <v>383</v>
      </c>
      <c r="B82" s="114" t="s">
        <v>301</v>
      </c>
      <c r="C82" s="112" t="s">
        <v>195</v>
      </c>
      <c r="D82" s="8" t="s">
        <v>66</v>
      </c>
      <c r="E82" s="8" t="s">
        <v>66</v>
      </c>
      <c r="F82" s="8" t="s">
        <v>66</v>
      </c>
      <c r="G82" s="21">
        <v>2016</v>
      </c>
      <c r="H82" s="116">
        <v>3640.8</v>
      </c>
      <c r="I82" s="132">
        <v>0</v>
      </c>
      <c r="J82" s="122" t="s">
        <v>547</v>
      </c>
      <c r="K82" s="8" t="s">
        <v>66</v>
      </c>
      <c r="L82" s="21" t="s">
        <v>459</v>
      </c>
      <c r="M82" s="8" t="s">
        <v>66</v>
      </c>
      <c r="N82" s="8" t="s">
        <v>66</v>
      </c>
      <c r="O82" s="8" t="s">
        <v>66</v>
      </c>
      <c r="P82" s="8" t="s">
        <v>383</v>
      </c>
      <c r="Q82" s="8" t="s">
        <v>66</v>
      </c>
      <c r="R82" s="8" t="s">
        <v>66</v>
      </c>
      <c r="S82" s="8" t="s">
        <v>66</v>
      </c>
      <c r="T82" s="8" t="s">
        <v>66</v>
      </c>
      <c r="U82" s="8" t="s">
        <v>66</v>
      </c>
      <c r="V82" s="8" t="s">
        <v>66</v>
      </c>
      <c r="W82" s="8" t="s">
        <v>66</v>
      </c>
      <c r="X82" s="8" t="s">
        <v>66</v>
      </c>
      <c r="Y82" s="65" t="s">
        <v>66</v>
      </c>
      <c r="Z82" s="11" t="s">
        <v>66</v>
      </c>
      <c r="AA82" s="11" t="s">
        <v>66</v>
      </c>
      <c r="AB82" s="81" t="s">
        <v>66</v>
      </c>
    </row>
    <row r="83" spans="1:28" ht="25.5" customHeight="1">
      <c r="A83" s="50" t="s">
        <v>384</v>
      </c>
      <c r="B83" s="114" t="s">
        <v>301</v>
      </c>
      <c r="C83" s="112" t="s">
        <v>195</v>
      </c>
      <c r="D83" s="8" t="s">
        <v>66</v>
      </c>
      <c r="E83" s="8" t="s">
        <v>66</v>
      </c>
      <c r="F83" s="8" t="s">
        <v>66</v>
      </c>
      <c r="G83" s="21">
        <v>2016</v>
      </c>
      <c r="H83" s="116">
        <v>3640.8</v>
      </c>
      <c r="I83" s="132">
        <v>0</v>
      </c>
      <c r="J83" s="122" t="s">
        <v>547</v>
      </c>
      <c r="K83" s="8" t="s">
        <v>66</v>
      </c>
      <c r="L83" s="21" t="s">
        <v>459</v>
      </c>
      <c r="M83" s="8" t="s">
        <v>66</v>
      </c>
      <c r="N83" s="8" t="s">
        <v>66</v>
      </c>
      <c r="O83" s="8" t="s">
        <v>66</v>
      </c>
      <c r="P83" s="8" t="s">
        <v>384</v>
      </c>
      <c r="Q83" s="8" t="s">
        <v>66</v>
      </c>
      <c r="R83" s="8" t="s">
        <v>66</v>
      </c>
      <c r="S83" s="8" t="s">
        <v>66</v>
      </c>
      <c r="T83" s="8" t="s">
        <v>66</v>
      </c>
      <c r="U83" s="8" t="s">
        <v>66</v>
      </c>
      <c r="V83" s="8" t="s">
        <v>66</v>
      </c>
      <c r="W83" s="8" t="s">
        <v>66</v>
      </c>
      <c r="X83" s="8" t="s">
        <v>66</v>
      </c>
      <c r="Y83" s="65" t="s">
        <v>66</v>
      </c>
      <c r="Z83" s="11" t="s">
        <v>66</v>
      </c>
      <c r="AA83" s="11" t="s">
        <v>66</v>
      </c>
      <c r="AB83" s="81" t="s">
        <v>66</v>
      </c>
    </row>
    <row r="84" spans="1:28" ht="25.5" customHeight="1">
      <c r="A84" s="50" t="s">
        <v>385</v>
      </c>
      <c r="B84" s="29" t="s">
        <v>300</v>
      </c>
      <c r="C84" s="112" t="s">
        <v>195</v>
      </c>
      <c r="D84" s="8" t="s">
        <v>66</v>
      </c>
      <c r="E84" s="8" t="s">
        <v>66</v>
      </c>
      <c r="F84" s="8" t="s">
        <v>66</v>
      </c>
      <c r="G84" s="21">
        <v>2016</v>
      </c>
      <c r="H84" s="116">
        <v>3640.8</v>
      </c>
      <c r="I84" s="132">
        <v>0</v>
      </c>
      <c r="J84" s="122" t="s">
        <v>547</v>
      </c>
      <c r="K84" s="8" t="s">
        <v>66</v>
      </c>
      <c r="L84" s="21" t="s">
        <v>460</v>
      </c>
      <c r="M84" s="8" t="s">
        <v>66</v>
      </c>
      <c r="N84" s="8" t="s">
        <v>66</v>
      </c>
      <c r="O84" s="8" t="s">
        <v>66</v>
      </c>
      <c r="P84" s="8" t="s">
        <v>385</v>
      </c>
      <c r="Q84" s="8" t="s">
        <v>66</v>
      </c>
      <c r="R84" s="8" t="s">
        <v>66</v>
      </c>
      <c r="S84" s="8" t="s">
        <v>66</v>
      </c>
      <c r="T84" s="8" t="s">
        <v>66</v>
      </c>
      <c r="U84" s="8" t="s">
        <v>66</v>
      </c>
      <c r="V84" s="8" t="s">
        <v>66</v>
      </c>
      <c r="W84" s="8" t="s">
        <v>66</v>
      </c>
      <c r="X84" s="8" t="s">
        <v>66</v>
      </c>
      <c r="Y84" s="65" t="s">
        <v>66</v>
      </c>
      <c r="Z84" s="11" t="s">
        <v>66</v>
      </c>
      <c r="AA84" s="11" t="s">
        <v>66</v>
      </c>
      <c r="AB84" s="81" t="s">
        <v>66</v>
      </c>
    </row>
    <row r="85" spans="1:28" ht="25.5" customHeight="1">
      <c r="A85" s="50" t="s">
        <v>450</v>
      </c>
      <c r="B85" s="114" t="s">
        <v>297</v>
      </c>
      <c r="C85" s="112" t="s">
        <v>195</v>
      </c>
      <c r="D85" s="8" t="s">
        <v>66</v>
      </c>
      <c r="E85" s="8" t="s">
        <v>66</v>
      </c>
      <c r="F85" s="8" t="s">
        <v>66</v>
      </c>
      <c r="G85" s="21">
        <v>2016</v>
      </c>
      <c r="H85" s="116">
        <v>3640.8</v>
      </c>
      <c r="I85" s="132">
        <v>0</v>
      </c>
      <c r="J85" s="122" t="s">
        <v>547</v>
      </c>
      <c r="K85" s="8" t="s">
        <v>66</v>
      </c>
      <c r="L85" s="21" t="s">
        <v>461</v>
      </c>
      <c r="M85" s="8" t="s">
        <v>66</v>
      </c>
      <c r="N85" s="8" t="s">
        <v>66</v>
      </c>
      <c r="O85" s="8" t="s">
        <v>66</v>
      </c>
      <c r="P85" s="8" t="s">
        <v>450</v>
      </c>
      <c r="Q85" s="8" t="s">
        <v>66</v>
      </c>
      <c r="R85" s="8" t="s">
        <v>66</v>
      </c>
      <c r="S85" s="8" t="s">
        <v>66</v>
      </c>
      <c r="T85" s="8" t="s">
        <v>66</v>
      </c>
      <c r="U85" s="8" t="s">
        <v>66</v>
      </c>
      <c r="V85" s="8" t="s">
        <v>66</v>
      </c>
      <c r="W85" s="8" t="s">
        <v>66</v>
      </c>
      <c r="X85" s="8" t="s">
        <v>66</v>
      </c>
      <c r="Y85" s="65" t="s">
        <v>66</v>
      </c>
      <c r="Z85" s="11" t="s">
        <v>66</v>
      </c>
      <c r="AA85" s="11" t="s">
        <v>66</v>
      </c>
      <c r="AB85" s="81" t="s">
        <v>66</v>
      </c>
    </row>
    <row r="86" spans="1:28" ht="25.5" customHeight="1">
      <c r="A86" s="50" t="s">
        <v>451</v>
      </c>
      <c r="B86" s="284" t="s">
        <v>372</v>
      </c>
      <c r="C86" s="112" t="s">
        <v>195</v>
      </c>
      <c r="D86" s="8" t="s">
        <v>66</v>
      </c>
      <c r="E86" s="8" t="s">
        <v>66</v>
      </c>
      <c r="F86" s="8" t="s">
        <v>66</v>
      </c>
      <c r="G86" s="21">
        <v>2016</v>
      </c>
      <c r="H86" s="116">
        <v>3640.8</v>
      </c>
      <c r="I86" s="132">
        <v>0</v>
      </c>
      <c r="J86" s="122" t="s">
        <v>547</v>
      </c>
      <c r="K86" s="8" t="s">
        <v>66</v>
      </c>
      <c r="L86" s="21" t="s">
        <v>462</v>
      </c>
      <c r="M86" s="8" t="s">
        <v>66</v>
      </c>
      <c r="N86" s="8" t="s">
        <v>66</v>
      </c>
      <c r="O86" s="8" t="s">
        <v>66</v>
      </c>
      <c r="P86" s="8" t="s">
        <v>451</v>
      </c>
      <c r="Q86" s="8" t="s">
        <v>66</v>
      </c>
      <c r="R86" s="8" t="s">
        <v>66</v>
      </c>
      <c r="S86" s="8" t="s">
        <v>66</v>
      </c>
      <c r="T86" s="8" t="s">
        <v>66</v>
      </c>
      <c r="U86" s="8" t="s">
        <v>66</v>
      </c>
      <c r="V86" s="8" t="s">
        <v>66</v>
      </c>
      <c r="W86" s="8" t="s">
        <v>66</v>
      </c>
      <c r="X86" s="8" t="s">
        <v>66</v>
      </c>
      <c r="Y86" s="65" t="s">
        <v>66</v>
      </c>
      <c r="Z86" s="11" t="s">
        <v>66</v>
      </c>
      <c r="AA86" s="11" t="s">
        <v>66</v>
      </c>
      <c r="AB86" s="81" t="s">
        <v>66</v>
      </c>
    </row>
    <row r="87" spans="1:28" ht="25.5" customHeight="1">
      <c r="A87" s="50" t="s">
        <v>452</v>
      </c>
      <c r="B87" s="284" t="s">
        <v>373</v>
      </c>
      <c r="C87" s="112" t="s">
        <v>195</v>
      </c>
      <c r="D87" s="8" t="s">
        <v>66</v>
      </c>
      <c r="E87" s="8" t="s">
        <v>66</v>
      </c>
      <c r="F87" s="8" t="s">
        <v>66</v>
      </c>
      <c r="G87" s="21">
        <v>2016</v>
      </c>
      <c r="H87" s="116">
        <v>3640.8</v>
      </c>
      <c r="I87" s="132">
        <v>0</v>
      </c>
      <c r="J87" s="122" t="s">
        <v>547</v>
      </c>
      <c r="K87" s="8" t="s">
        <v>66</v>
      </c>
      <c r="L87" s="21" t="s">
        <v>463</v>
      </c>
      <c r="M87" s="8" t="s">
        <v>66</v>
      </c>
      <c r="N87" s="8" t="s">
        <v>66</v>
      </c>
      <c r="O87" s="8" t="s">
        <v>66</v>
      </c>
      <c r="P87" s="8" t="s">
        <v>452</v>
      </c>
      <c r="Q87" s="8" t="s">
        <v>66</v>
      </c>
      <c r="R87" s="8" t="s">
        <v>66</v>
      </c>
      <c r="S87" s="8" t="s">
        <v>66</v>
      </c>
      <c r="T87" s="8" t="s">
        <v>66</v>
      </c>
      <c r="U87" s="8" t="s">
        <v>66</v>
      </c>
      <c r="V87" s="8" t="s">
        <v>66</v>
      </c>
      <c r="W87" s="8" t="s">
        <v>66</v>
      </c>
      <c r="X87" s="8" t="s">
        <v>66</v>
      </c>
      <c r="Y87" s="65" t="s">
        <v>66</v>
      </c>
      <c r="Z87" s="11" t="s">
        <v>66</v>
      </c>
      <c r="AA87" s="11" t="s">
        <v>66</v>
      </c>
      <c r="AB87" s="81" t="s">
        <v>66</v>
      </c>
    </row>
    <row r="88" spans="1:28" ht="25.5" customHeight="1">
      <c r="A88" s="50" t="s">
        <v>453</v>
      </c>
      <c r="B88" s="284" t="s">
        <v>374</v>
      </c>
      <c r="C88" s="112" t="s">
        <v>195</v>
      </c>
      <c r="D88" s="8" t="s">
        <v>66</v>
      </c>
      <c r="E88" s="8" t="s">
        <v>66</v>
      </c>
      <c r="F88" s="8" t="s">
        <v>66</v>
      </c>
      <c r="G88" s="21">
        <v>2016</v>
      </c>
      <c r="H88" s="116">
        <v>6070.05</v>
      </c>
      <c r="I88" s="132">
        <v>0</v>
      </c>
      <c r="J88" s="122" t="s">
        <v>547</v>
      </c>
      <c r="K88" s="8" t="s">
        <v>66</v>
      </c>
      <c r="L88" s="21" t="s">
        <v>464</v>
      </c>
      <c r="M88" s="8" t="s">
        <v>66</v>
      </c>
      <c r="N88" s="8" t="s">
        <v>66</v>
      </c>
      <c r="O88" s="8" t="s">
        <v>66</v>
      </c>
      <c r="P88" s="8" t="s">
        <v>453</v>
      </c>
      <c r="Q88" s="8" t="s">
        <v>66</v>
      </c>
      <c r="R88" s="8" t="s">
        <v>66</v>
      </c>
      <c r="S88" s="8" t="s">
        <v>66</v>
      </c>
      <c r="T88" s="8" t="s">
        <v>66</v>
      </c>
      <c r="U88" s="8" t="s">
        <v>66</v>
      </c>
      <c r="V88" s="8" t="s">
        <v>66</v>
      </c>
      <c r="W88" s="8" t="s">
        <v>66</v>
      </c>
      <c r="X88" s="8" t="s">
        <v>66</v>
      </c>
      <c r="Y88" s="65" t="s">
        <v>66</v>
      </c>
      <c r="Z88" s="11" t="s">
        <v>66</v>
      </c>
      <c r="AA88" s="11" t="s">
        <v>66</v>
      </c>
      <c r="AB88" s="81" t="s">
        <v>66</v>
      </c>
    </row>
    <row r="89" spans="1:28" ht="25.5" customHeight="1">
      <c r="A89" s="50" t="s">
        <v>454</v>
      </c>
      <c r="B89" s="284" t="s">
        <v>375</v>
      </c>
      <c r="C89" s="112" t="s">
        <v>195</v>
      </c>
      <c r="D89" s="8" t="s">
        <v>66</v>
      </c>
      <c r="E89" s="8" t="s">
        <v>66</v>
      </c>
      <c r="F89" s="8" t="s">
        <v>66</v>
      </c>
      <c r="G89" s="21">
        <v>2016</v>
      </c>
      <c r="H89" s="116">
        <v>3640.8</v>
      </c>
      <c r="I89" s="132">
        <v>0</v>
      </c>
      <c r="J89" s="122" t="s">
        <v>547</v>
      </c>
      <c r="K89" s="8" t="s">
        <v>66</v>
      </c>
      <c r="L89" s="21" t="s">
        <v>465</v>
      </c>
      <c r="M89" s="8" t="s">
        <v>66</v>
      </c>
      <c r="N89" s="8" t="s">
        <v>66</v>
      </c>
      <c r="O89" s="8" t="s">
        <v>66</v>
      </c>
      <c r="P89" s="8" t="s">
        <v>454</v>
      </c>
      <c r="Q89" s="8" t="s">
        <v>66</v>
      </c>
      <c r="R89" s="8" t="s">
        <v>66</v>
      </c>
      <c r="S89" s="8" t="s">
        <v>66</v>
      </c>
      <c r="T89" s="8" t="s">
        <v>66</v>
      </c>
      <c r="U89" s="8" t="s">
        <v>66</v>
      </c>
      <c r="V89" s="8" t="s">
        <v>66</v>
      </c>
      <c r="W89" s="8" t="s">
        <v>66</v>
      </c>
      <c r="X89" s="8" t="s">
        <v>66</v>
      </c>
      <c r="Y89" s="65" t="s">
        <v>66</v>
      </c>
      <c r="Z89" s="11" t="s">
        <v>66</v>
      </c>
      <c r="AA89" s="11" t="s">
        <v>66</v>
      </c>
      <c r="AB89" s="81" t="s">
        <v>66</v>
      </c>
    </row>
    <row r="90" spans="1:28" ht="25.5" customHeight="1">
      <c r="A90" s="50" t="s">
        <v>455</v>
      </c>
      <c r="B90" s="284" t="s">
        <v>376</v>
      </c>
      <c r="C90" s="112" t="s">
        <v>195</v>
      </c>
      <c r="D90" s="8" t="s">
        <v>66</v>
      </c>
      <c r="E90" s="8" t="s">
        <v>66</v>
      </c>
      <c r="F90" s="8" t="s">
        <v>66</v>
      </c>
      <c r="G90" s="21">
        <v>2016</v>
      </c>
      <c r="H90" s="116">
        <v>3640.8</v>
      </c>
      <c r="I90" s="132">
        <v>0</v>
      </c>
      <c r="J90" s="122" t="s">
        <v>547</v>
      </c>
      <c r="K90" s="8" t="s">
        <v>66</v>
      </c>
      <c r="L90" s="21" t="s">
        <v>466</v>
      </c>
      <c r="M90" s="8" t="s">
        <v>66</v>
      </c>
      <c r="N90" s="8" t="s">
        <v>66</v>
      </c>
      <c r="O90" s="8" t="s">
        <v>66</v>
      </c>
      <c r="P90" s="8" t="s">
        <v>455</v>
      </c>
      <c r="Q90" s="8" t="s">
        <v>66</v>
      </c>
      <c r="R90" s="8" t="s">
        <v>66</v>
      </c>
      <c r="S90" s="8" t="s">
        <v>66</v>
      </c>
      <c r="T90" s="8" t="s">
        <v>66</v>
      </c>
      <c r="U90" s="8" t="s">
        <v>66</v>
      </c>
      <c r="V90" s="8" t="s">
        <v>66</v>
      </c>
      <c r="W90" s="8" t="s">
        <v>66</v>
      </c>
      <c r="X90" s="8" t="s">
        <v>66</v>
      </c>
      <c r="Y90" s="65" t="s">
        <v>66</v>
      </c>
      <c r="Z90" s="11" t="s">
        <v>66</v>
      </c>
      <c r="AA90" s="11" t="s">
        <v>66</v>
      </c>
      <c r="AB90" s="81" t="s">
        <v>66</v>
      </c>
    </row>
    <row r="91" spans="1:28" ht="25.5" customHeight="1">
      <c r="A91" s="50" t="s">
        <v>456</v>
      </c>
      <c r="B91" s="284" t="s">
        <v>299</v>
      </c>
      <c r="C91" s="112" t="s">
        <v>195</v>
      </c>
      <c r="D91" s="8" t="s">
        <v>66</v>
      </c>
      <c r="E91" s="8" t="s">
        <v>66</v>
      </c>
      <c r="F91" s="8" t="s">
        <v>66</v>
      </c>
      <c r="G91" s="21">
        <v>2017</v>
      </c>
      <c r="H91" s="116">
        <v>4120.5</v>
      </c>
      <c r="I91" s="132">
        <v>0</v>
      </c>
      <c r="J91" s="122" t="s">
        <v>547</v>
      </c>
      <c r="K91" s="64" t="s">
        <v>66</v>
      </c>
      <c r="L91" s="21" t="s">
        <v>467</v>
      </c>
      <c r="M91" s="64" t="s">
        <v>66</v>
      </c>
      <c r="N91" s="64" t="s">
        <v>66</v>
      </c>
      <c r="O91" s="64" t="s">
        <v>66</v>
      </c>
      <c r="P91" s="8" t="s">
        <v>456</v>
      </c>
      <c r="Q91" s="64" t="s">
        <v>66</v>
      </c>
      <c r="R91" s="64" t="s">
        <v>66</v>
      </c>
      <c r="S91" s="64" t="s">
        <v>66</v>
      </c>
      <c r="T91" s="64" t="s">
        <v>66</v>
      </c>
      <c r="U91" s="64" t="s">
        <v>66</v>
      </c>
      <c r="V91" s="64" t="s">
        <v>66</v>
      </c>
      <c r="W91" s="64" t="s">
        <v>66</v>
      </c>
      <c r="X91" s="64" t="s">
        <v>66</v>
      </c>
      <c r="Y91" s="64" t="s">
        <v>66</v>
      </c>
      <c r="Z91" s="64" t="s">
        <v>66</v>
      </c>
      <c r="AA91" s="64" t="s">
        <v>66</v>
      </c>
      <c r="AB91" s="144" t="s">
        <v>66</v>
      </c>
    </row>
    <row r="92" spans="1:28" ht="25.5" customHeight="1">
      <c r="A92" s="50" t="s">
        <v>664</v>
      </c>
      <c r="B92" s="29" t="s">
        <v>300</v>
      </c>
      <c r="C92" s="112" t="s">
        <v>195</v>
      </c>
      <c r="D92" s="8" t="s">
        <v>66</v>
      </c>
      <c r="E92" s="8" t="s">
        <v>66</v>
      </c>
      <c r="F92" s="8" t="s">
        <v>66</v>
      </c>
      <c r="G92" s="21">
        <v>2017</v>
      </c>
      <c r="H92" s="116">
        <v>4120.5</v>
      </c>
      <c r="I92" s="132">
        <v>0</v>
      </c>
      <c r="J92" s="122" t="s">
        <v>547</v>
      </c>
      <c r="K92" s="64" t="s">
        <v>66</v>
      </c>
      <c r="L92" s="21" t="s">
        <v>468</v>
      </c>
      <c r="M92" s="64" t="s">
        <v>66</v>
      </c>
      <c r="N92" s="64" t="s">
        <v>66</v>
      </c>
      <c r="O92" s="64" t="s">
        <v>66</v>
      </c>
      <c r="P92" s="8" t="s">
        <v>664</v>
      </c>
      <c r="Q92" s="64" t="s">
        <v>66</v>
      </c>
      <c r="R92" s="64" t="s">
        <v>66</v>
      </c>
      <c r="S92" s="64" t="s">
        <v>66</v>
      </c>
      <c r="T92" s="64" t="s">
        <v>66</v>
      </c>
      <c r="U92" s="64" t="s">
        <v>66</v>
      </c>
      <c r="V92" s="64" t="s">
        <v>66</v>
      </c>
      <c r="W92" s="64" t="s">
        <v>66</v>
      </c>
      <c r="X92" s="64" t="s">
        <v>66</v>
      </c>
      <c r="Y92" s="64" t="s">
        <v>66</v>
      </c>
      <c r="Z92" s="64" t="s">
        <v>66</v>
      </c>
      <c r="AA92" s="64" t="s">
        <v>66</v>
      </c>
      <c r="AB92" s="144" t="s">
        <v>66</v>
      </c>
    </row>
    <row r="93" spans="1:28" ht="25.5" customHeight="1">
      <c r="A93" s="50" t="s">
        <v>665</v>
      </c>
      <c r="B93" s="114" t="s">
        <v>297</v>
      </c>
      <c r="C93" s="112" t="s">
        <v>195</v>
      </c>
      <c r="D93" s="8" t="s">
        <v>66</v>
      </c>
      <c r="E93" s="8" t="s">
        <v>66</v>
      </c>
      <c r="F93" s="8" t="s">
        <v>66</v>
      </c>
      <c r="G93" s="21">
        <v>2017</v>
      </c>
      <c r="H93" s="116">
        <v>4120.5</v>
      </c>
      <c r="I93" s="132">
        <v>0</v>
      </c>
      <c r="J93" s="122" t="s">
        <v>547</v>
      </c>
      <c r="K93" s="64" t="s">
        <v>66</v>
      </c>
      <c r="L93" s="21" t="s">
        <v>469</v>
      </c>
      <c r="M93" s="64" t="s">
        <v>66</v>
      </c>
      <c r="N93" s="64" t="s">
        <v>66</v>
      </c>
      <c r="O93" s="64" t="s">
        <v>66</v>
      </c>
      <c r="P93" s="8" t="s">
        <v>665</v>
      </c>
      <c r="Q93" s="64" t="s">
        <v>66</v>
      </c>
      <c r="R93" s="64" t="s">
        <v>66</v>
      </c>
      <c r="S93" s="64" t="s">
        <v>66</v>
      </c>
      <c r="T93" s="64" t="s">
        <v>66</v>
      </c>
      <c r="U93" s="64" t="s">
        <v>66</v>
      </c>
      <c r="V93" s="64" t="s">
        <v>66</v>
      </c>
      <c r="W93" s="64" t="s">
        <v>66</v>
      </c>
      <c r="X93" s="64" t="s">
        <v>66</v>
      </c>
      <c r="Y93" s="64" t="s">
        <v>66</v>
      </c>
      <c r="Z93" s="64" t="s">
        <v>66</v>
      </c>
      <c r="AA93" s="64" t="s">
        <v>66</v>
      </c>
      <c r="AB93" s="144" t="s">
        <v>66</v>
      </c>
    </row>
    <row r="94" spans="1:28" ht="25.5" customHeight="1">
      <c r="A94" s="50" t="s">
        <v>666</v>
      </c>
      <c r="B94" s="114" t="s">
        <v>297</v>
      </c>
      <c r="C94" s="112" t="s">
        <v>195</v>
      </c>
      <c r="D94" s="8" t="s">
        <v>66</v>
      </c>
      <c r="E94" s="8" t="s">
        <v>66</v>
      </c>
      <c r="F94" s="8" t="s">
        <v>66</v>
      </c>
      <c r="G94" s="21">
        <v>2017</v>
      </c>
      <c r="H94" s="116">
        <v>4120.5</v>
      </c>
      <c r="I94" s="132">
        <v>0</v>
      </c>
      <c r="J94" s="122" t="s">
        <v>547</v>
      </c>
      <c r="K94" s="64" t="s">
        <v>66</v>
      </c>
      <c r="L94" s="21" t="s">
        <v>470</v>
      </c>
      <c r="M94" s="64" t="s">
        <v>66</v>
      </c>
      <c r="N94" s="64" t="s">
        <v>66</v>
      </c>
      <c r="O94" s="64" t="s">
        <v>66</v>
      </c>
      <c r="P94" s="8" t="s">
        <v>666</v>
      </c>
      <c r="Q94" s="64" t="s">
        <v>66</v>
      </c>
      <c r="R94" s="64" t="s">
        <v>66</v>
      </c>
      <c r="S94" s="64" t="s">
        <v>66</v>
      </c>
      <c r="T94" s="64" t="s">
        <v>66</v>
      </c>
      <c r="U94" s="64" t="s">
        <v>66</v>
      </c>
      <c r="V94" s="64" t="s">
        <v>66</v>
      </c>
      <c r="W94" s="64" t="s">
        <v>66</v>
      </c>
      <c r="X94" s="64" t="s">
        <v>66</v>
      </c>
      <c r="Y94" s="64" t="s">
        <v>66</v>
      </c>
      <c r="Z94" s="64" t="s">
        <v>66</v>
      </c>
      <c r="AA94" s="64" t="s">
        <v>66</v>
      </c>
      <c r="AB94" s="144" t="s">
        <v>66</v>
      </c>
    </row>
    <row r="95" spans="1:28" ht="25.5" customHeight="1">
      <c r="A95" s="50" t="s">
        <v>667</v>
      </c>
      <c r="B95" s="114" t="s">
        <v>297</v>
      </c>
      <c r="C95" s="236" t="s">
        <v>195</v>
      </c>
      <c r="D95" s="8" t="s">
        <v>66</v>
      </c>
      <c r="E95" s="8" t="s">
        <v>66</v>
      </c>
      <c r="F95" s="8" t="s">
        <v>66</v>
      </c>
      <c r="G95" s="21">
        <v>2018</v>
      </c>
      <c r="H95" s="278">
        <v>4120.5</v>
      </c>
      <c r="I95" s="132">
        <v>0</v>
      </c>
      <c r="J95" s="122" t="s">
        <v>547</v>
      </c>
      <c r="K95" s="64" t="s">
        <v>66</v>
      </c>
      <c r="L95" s="21" t="s">
        <v>461</v>
      </c>
      <c r="M95" s="64" t="s">
        <v>66</v>
      </c>
      <c r="N95" s="64" t="s">
        <v>66</v>
      </c>
      <c r="O95" s="64" t="s">
        <v>66</v>
      </c>
      <c r="P95" s="8" t="s">
        <v>667</v>
      </c>
      <c r="Q95" s="64" t="s">
        <v>66</v>
      </c>
      <c r="R95" s="64" t="s">
        <v>66</v>
      </c>
      <c r="S95" s="64" t="s">
        <v>66</v>
      </c>
      <c r="T95" s="64" t="s">
        <v>66</v>
      </c>
      <c r="U95" s="64" t="s">
        <v>66</v>
      </c>
      <c r="V95" s="64" t="s">
        <v>66</v>
      </c>
      <c r="W95" s="64" t="s">
        <v>66</v>
      </c>
      <c r="X95" s="64" t="s">
        <v>66</v>
      </c>
      <c r="Y95" s="64" t="s">
        <v>66</v>
      </c>
      <c r="Z95" s="64" t="s">
        <v>66</v>
      </c>
      <c r="AA95" s="64" t="s">
        <v>66</v>
      </c>
      <c r="AB95" s="144" t="s">
        <v>66</v>
      </c>
    </row>
    <row r="96" spans="1:28" ht="25.5" customHeight="1">
      <c r="A96" s="50" t="s">
        <v>668</v>
      </c>
      <c r="B96" s="114" t="s">
        <v>297</v>
      </c>
      <c r="C96" s="236" t="s">
        <v>195</v>
      </c>
      <c r="D96" s="8" t="s">
        <v>66</v>
      </c>
      <c r="E96" s="8" t="s">
        <v>66</v>
      </c>
      <c r="F96" s="8" t="s">
        <v>66</v>
      </c>
      <c r="G96" s="21">
        <v>2018</v>
      </c>
      <c r="H96" s="278">
        <v>4428</v>
      </c>
      <c r="I96" s="132">
        <v>0</v>
      </c>
      <c r="J96" s="122" t="s">
        <v>547</v>
      </c>
      <c r="K96" s="64" t="s">
        <v>66</v>
      </c>
      <c r="L96" s="21" t="s">
        <v>470</v>
      </c>
      <c r="M96" s="64" t="s">
        <v>66</v>
      </c>
      <c r="N96" s="64" t="s">
        <v>66</v>
      </c>
      <c r="O96" s="64" t="s">
        <v>66</v>
      </c>
      <c r="P96" s="8" t="s">
        <v>668</v>
      </c>
      <c r="Q96" s="64" t="s">
        <v>66</v>
      </c>
      <c r="R96" s="64" t="s">
        <v>66</v>
      </c>
      <c r="S96" s="64" t="s">
        <v>66</v>
      </c>
      <c r="T96" s="64" t="s">
        <v>66</v>
      </c>
      <c r="U96" s="64" t="s">
        <v>66</v>
      </c>
      <c r="V96" s="64" t="s">
        <v>66</v>
      </c>
      <c r="W96" s="64" t="s">
        <v>66</v>
      </c>
      <c r="X96" s="64" t="s">
        <v>66</v>
      </c>
      <c r="Y96" s="64" t="s">
        <v>66</v>
      </c>
      <c r="Z96" s="64" t="s">
        <v>66</v>
      </c>
      <c r="AA96" s="64" t="s">
        <v>66</v>
      </c>
      <c r="AB96" s="144" t="s">
        <v>66</v>
      </c>
    </row>
    <row r="97" spans="1:28" ht="25.5" customHeight="1">
      <c r="A97" s="50" t="s">
        <v>669</v>
      </c>
      <c r="B97" s="59" t="s">
        <v>618</v>
      </c>
      <c r="C97" s="112" t="s">
        <v>209</v>
      </c>
      <c r="D97" s="8" t="s">
        <v>66</v>
      </c>
      <c r="E97" s="8" t="s">
        <v>66</v>
      </c>
      <c r="F97" s="8" t="s">
        <v>66</v>
      </c>
      <c r="G97" s="21">
        <v>2017</v>
      </c>
      <c r="H97" s="116">
        <v>35540.74</v>
      </c>
      <c r="I97" s="132">
        <v>0</v>
      </c>
      <c r="J97" s="122" t="s">
        <v>547</v>
      </c>
      <c r="K97" s="64" t="s">
        <v>66</v>
      </c>
      <c r="L97" s="21" t="s">
        <v>471</v>
      </c>
      <c r="M97" s="64" t="s">
        <v>66</v>
      </c>
      <c r="N97" s="64" t="s">
        <v>66</v>
      </c>
      <c r="O97" s="64" t="s">
        <v>66</v>
      </c>
      <c r="P97" s="8" t="s">
        <v>669</v>
      </c>
      <c r="Q97" s="64" t="s">
        <v>66</v>
      </c>
      <c r="R97" s="64" t="s">
        <v>66</v>
      </c>
      <c r="S97" s="64" t="s">
        <v>66</v>
      </c>
      <c r="T97" s="64" t="s">
        <v>66</v>
      </c>
      <c r="U97" s="64" t="s">
        <v>66</v>
      </c>
      <c r="V97" s="64" t="s">
        <v>66</v>
      </c>
      <c r="W97" s="64" t="s">
        <v>66</v>
      </c>
      <c r="X97" s="64" t="s">
        <v>66</v>
      </c>
      <c r="Y97" s="64" t="s">
        <v>66</v>
      </c>
      <c r="Z97" s="64" t="s">
        <v>66</v>
      </c>
      <c r="AA97" s="64" t="s">
        <v>66</v>
      </c>
      <c r="AB97" s="144" t="s">
        <v>66</v>
      </c>
    </row>
    <row r="98" spans="1:28" ht="25.5" customHeight="1">
      <c r="A98" s="50" t="s">
        <v>670</v>
      </c>
      <c r="B98" s="59" t="s">
        <v>619</v>
      </c>
      <c r="C98" s="112" t="s">
        <v>209</v>
      </c>
      <c r="D98" s="8" t="s">
        <v>66</v>
      </c>
      <c r="E98" s="8" t="s">
        <v>66</v>
      </c>
      <c r="F98" s="8" t="s">
        <v>66</v>
      </c>
      <c r="G98" s="21">
        <v>2017</v>
      </c>
      <c r="H98" s="116">
        <v>35540.73</v>
      </c>
      <c r="I98" s="132">
        <v>0</v>
      </c>
      <c r="J98" s="122" t="s">
        <v>547</v>
      </c>
      <c r="K98" s="64" t="s">
        <v>66</v>
      </c>
      <c r="L98" s="21" t="s">
        <v>472</v>
      </c>
      <c r="M98" s="64" t="s">
        <v>66</v>
      </c>
      <c r="N98" s="64" t="s">
        <v>66</v>
      </c>
      <c r="O98" s="64" t="s">
        <v>66</v>
      </c>
      <c r="P98" s="8" t="s">
        <v>670</v>
      </c>
      <c r="Q98" s="64" t="s">
        <v>66</v>
      </c>
      <c r="R98" s="64" t="s">
        <v>66</v>
      </c>
      <c r="S98" s="64" t="s">
        <v>66</v>
      </c>
      <c r="T98" s="64" t="s">
        <v>66</v>
      </c>
      <c r="U98" s="64" t="s">
        <v>66</v>
      </c>
      <c r="V98" s="64" t="s">
        <v>66</v>
      </c>
      <c r="W98" s="64" t="s">
        <v>66</v>
      </c>
      <c r="X98" s="64" t="s">
        <v>66</v>
      </c>
      <c r="Y98" s="64" t="s">
        <v>66</v>
      </c>
      <c r="Z98" s="64" t="s">
        <v>66</v>
      </c>
      <c r="AA98" s="64" t="s">
        <v>66</v>
      </c>
      <c r="AB98" s="144" t="s">
        <v>66</v>
      </c>
    </row>
    <row r="99" spans="1:28" ht="25.5" customHeight="1">
      <c r="A99" s="50" t="s">
        <v>970</v>
      </c>
      <c r="B99" s="59" t="s">
        <v>620</v>
      </c>
      <c r="C99" s="112" t="s">
        <v>209</v>
      </c>
      <c r="D99" s="8" t="s">
        <v>66</v>
      </c>
      <c r="E99" s="8" t="s">
        <v>66</v>
      </c>
      <c r="F99" s="8" t="s">
        <v>66</v>
      </c>
      <c r="G99" s="21">
        <v>2018</v>
      </c>
      <c r="H99" s="116">
        <v>315393.8</v>
      </c>
      <c r="I99" s="132">
        <v>0</v>
      </c>
      <c r="J99" s="122" t="s">
        <v>547</v>
      </c>
      <c r="K99" s="64" t="s">
        <v>66</v>
      </c>
      <c r="L99" s="21" t="s">
        <v>473</v>
      </c>
      <c r="M99" s="64" t="s">
        <v>66</v>
      </c>
      <c r="N99" s="64" t="s">
        <v>66</v>
      </c>
      <c r="O99" s="64" t="s">
        <v>66</v>
      </c>
      <c r="P99" s="8" t="s">
        <v>970</v>
      </c>
      <c r="Q99" s="64" t="s">
        <v>66</v>
      </c>
      <c r="R99" s="64" t="s">
        <v>66</v>
      </c>
      <c r="S99" s="64" t="s">
        <v>66</v>
      </c>
      <c r="T99" s="64" t="s">
        <v>66</v>
      </c>
      <c r="U99" s="64" t="s">
        <v>66</v>
      </c>
      <c r="V99" s="64" t="s">
        <v>66</v>
      </c>
      <c r="W99" s="64" t="s">
        <v>66</v>
      </c>
      <c r="X99" s="64" t="s">
        <v>66</v>
      </c>
      <c r="Y99" s="64" t="s">
        <v>66</v>
      </c>
      <c r="Z99" s="64" t="s">
        <v>66</v>
      </c>
      <c r="AA99" s="64" t="s">
        <v>66</v>
      </c>
      <c r="AB99" s="144" t="s">
        <v>66</v>
      </c>
    </row>
    <row r="100" spans="1:28" ht="25.5" customHeight="1">
      <c r="A100" s="50" t="s">
        <v>971</v>
      </c>
      <c r="B100" s="59" t="s">
        <v>621</v>
      </c>
      <c r="C100" s="112" t="s">
        <v>209</v>
      </c>
      <c r="D100" s="8" t="s">
        <v>66</v>
      </c>
      <c r="E100" s="8" t="s">
        <v>66</v>
      </c>
      <c r="F100" s="8" t="s">
        <v>66</v>
      </c>
      <c r="G100" s="21">
        <v>2018</v>
      </c>
      <c r="H100" s="116">
        <v>44518.3</v>
      </c>
      <c r="I100" s="132">
        <v>0</v>
      </c>
      <c r="J100" s="122" t="s">
        <v>547</v>
      </c>
      <c r="K100" s="64" t="s">
        <v>66</v>
      </c>
      <c r="L100" s="21" t="s">
        <v>474</v>
      </c>
      <c r="M100" s="64" t="s">
        <v>66</v>
      </c>
      <c r="N100" s="64" t="s">
        <v>66</v>
      </c>
      <c r="O100" s="64" t="s">
        <v>66</v>
      </c>
      <c r="P100" s="8" t="s">
        <v>971</v>
      </c>
      <c r="Q100" s="64" t="s">
        <v>66</v>
      </c>
      <c r="R100" s="64" t="s">
        <v>66</v>
      </c>
      <c r="S100" s="64" t="s">
        <v>66</v>
      </c>
      <c r="T100" s="64" t="s">
        <v>66</v>
      </c>
      <c r="U100" s="64" t="s">
        <v>66</v>
      </c>
      <c r="V100" s="64" t="s">
        <v>66</v>
      </c>
      <c r="W100" s="64" t="s">
        <v>66</v>
      </c>
      <c r="X100" s="64" t="s">
        <v>66</v>
      </c>
      <c r="Y100" s="64" t="s">
        <v>66</v>
      </c>
      <c r="Z100" s="64" t="s">
        <v>66</v>
      </c>
      <c r="AA100" s="64" t="s">
        <v>66</v>
      </c>
      <c r="AB100" s="144" t="s">
        <v>66</v>
      </c>
    </row>
    <row r="101" spans="1:28" ht="25.5" customHeight="1">
      <c r="A101" s="50" t="s">
        <v>972</v>
      </c>
      <c r="B101" s="59" t="s">
        <v>622</v>
      </c>
      <c r="C101" s="112" t="s">
        <v>209</v>
      </c>
      <c r="D101" s="8" t="s">
        <v>66</v>
      </c>
      <c r="E101" s="8" t="s">
        <v>66</v>
      </c>
      <c r="F101" s="8" t="s">
        <v>66</v>
      </c>
      <c r="G101" s="21">
        <v>2017</v>
      </c>
      <c r="H101" s="116">
        <v>35540.73</v>
      </c>
      <c r="I101" s="132">
        <v>0</v>
      </c>
      <c r="J101" s="122" t="s">
        <v>547</v>
      </c>
      <c r="K101" s="64" t="s">
        <v>66</v>
      </c>
      <c r="L101" s="21" t="s">
        <v>475</v>
      </c>
      <c r="M101" s="64" t="s">
        <v>66</v>
      </c>
      <c r="N101" s="64" t="s">
        <v>66</v>
      </c>
      <c r="O101" s="64" t="s">
        <v>66</v>
      </c>
      <c r="P101" s="8" t="s">
        <v>972</v>
      </c>
      <c r="Q101" s="64" t="s">
        <v>66</v>
      </c>
      <c r="R101" s="64" t="s">
        <v>66</v>
      </c>
      <c r="S101" s="64" t="s">
        <v>66</v>
      </c>
      <c r="T101" s="64" t="s">
        <v>66</v>
      </c>
      <c r="U101" s="64" t="s">
        <v>66</v>
      </c>
      <c r="V101" s="64" t="s">
        <v>66</v>
      </c>
      <c r="W101" s="64" t="s">
        <v>66</v>
      </c>
      <c r="X101" s="64" t="s">
        <v>66</v>
      </c>
      <c r="Y101" s="64" t="s">
        <v>66</v>
      </c>
      <c r="Z101" s="64" t="s">
        <v>66</v>
      </c>
      <c r="AA101" s="64" t="s">
        <v>66</v>
      </c>
      <c r="AB101" s="144" t="s">
        <v>66</v>
      </c>
    </row>
    <row r="102" spans="1:28" ht="25.5" customHeight="1">
      <c r="A102" s="50" t="s">
        <v>973</v>
      </c>
      <c r="B102" s="59" t="s">
        <v>942</v>
      </c>
      <c r="C102" s="112" t="s">
        <v>653</v>
      </c>
      <c r="D102" s="8" t="s">
        <v>62</v>
      </c>
      <c r="E102" s="8" t="s">
        <v>63</v>
      </c>
      <c r="F102" s="8" t="s">
        <v>63</v>
      </c>
      <c r="G102" s="21">
        <v>2019</v>
      </c>
      <c r="H102" s="116">
        <v>112999.62</v>
      </c>
      <c r="I102" s="132">
        <v>0</v>
      </c>
      <c r="J102" s="122" t="s">
        <v>547</v>
      </c>
      <c r="K102" s="64" t="s">
        <v>66</v>
      </c>
      <c r="L102" s="21" t="s">
        <v>654</v>
      </c>
      <c r="M102" s="64" t="s">
        <v>66</v>
      </c>
      <c r="N102" s="64" t="s">
        <v>66</v>
      </c>
      <c r="O102" s="64" t="s">
        <v>66</v>
      </c>
      <c r="P102" s="8" t="s">
        <v>973</v>
      </c>
      <c r="Q102" s="64" t="s">
        <v>66</v>
      </c>
      <c r="R102" s="64" t="s">
        <v>66</v>
      </c>
      <c r="S102" s="64" t="s">
        <v>66</v>
      </c>
      <c r="T102" s="64" t="s">
        <v>66</v>
      </c>
      <c r="U102" s="64" t="s">
        <v>66</v>
      </c>
      <c r="V102" s="64" t="s">
        <v>66</v>
      </c>
      <c r="W102" s="64" t="s">
        <v>66</v>
      </c>
      <c r="X102" s="64" t="s">
        <v>66</v>
      </c>
      <c r="Y102" s="64" t="s">
        <v>66</v>
      </c>
      <c r="Z102" s="64" t="s">
        <v>66</v>
      </c>
      <c r="AA102" s="64" t="s">
        <v>66</v>
      </c>
      <c r="AB102" s="144" t="s">
        <v>66</v>
      </c>
    </row>
    <row r="103" spans="1:28" ht="25.5" customHeight="1">
      <c r="A103" s="50" t="s">
        <v>974</v>
      </c>
      <c r="B103" s="59" t="s">
        <v>259</v>
      </c>
      <c r="C103" s="112" t="s">
        <v>653</v>
      </c>
      <c r="D103" s="8" t="s">
        <v>62</v>
      </c>
      <c r="E103" s="8" t="s">
        <v>63</v>
      </c>
      <c r="F103" s="8" t="s">
        <v>63</v>
      </c>
      <c r="G103" s="21">
        <v>2019</v>
      </c>
      <c r="H103" s="116">
        <v>131311.14</v>
      </c>
      <c r="I103" s="132">
        <v>0</v>
      </c>
      <c r="J103" s="122" t="s">
        <v>547</v>
      </c>
      <c r="K103" s="64" t="s">
        <v>66</v>
      </c>
      <c r="L103" s="21" t="s">
        <v>655</v>
      </c>
      <c r="M103" s="64" t="s">
        <v>66</v>
      </c>
      <c r="N103" s="64" t="s">
        <v>66</v>
      </c>
      <c r="O103" s="64" t="s">
        <v>66</v>
      </c>
      <c r="P103" s="8" t="s">
        <v>974</v>
      </c>
      <c r="Q103" s="64" t="s">
        <v>66</v>
      </c>
      <c r="R103" s="64" t="s">
        <v>66</v>
      </c>
      <c r="S103" s="64" t="s">
        <v>66</v>
      </c>
      <c r="T103" s="64" t="s">
        <v>66</v>
      </c>
      <c r="U103" s="64" t="s">
        <v>66</v>
      </c>
      <c r="V103" s="64" t="s">
        <v>66</v>
      </c>
      <c r="W103" s="64" t="s">
        <v>66</v>
      </c>
      <c r="X103" s="64" t="s">
        <v>66</v>
      </c>
      <c r="Y103" s="64" t="s">
        <v>66</v>
      </c>
      <c r="Z103" s="64" t="s">
        <v>66</v>
      </c>
      <c r="AA103" s="64" t="s">
        <v>66</v>
      </c>
      <c r="AB103" s="144" t="s">
        <v>66</v>
      </c>
    </row>
    <row r="104" spans="1:28" ht="25.5" customHeight="1">
      <c r="A104" s="50" t="s">
        <v>975</v>
      </c>
      <c r="B104" s="29" t="s">
        <v>943</v>
      </c>
      <c r="C104" s="21" t="s">
        <v>653</v>
      </c>
      <c r="D104" s="21" t="s">
        <v>62</v>
      </c>
      <c r="E104" s="21" t="s">
        <v>63</v>
      </c>
      <c r="F104" s="21" t="s">
        <v>63</v>
      </c>
      <c r="G104" s="21">
        <v>2019</v>
      </c>
      <c r="H104" s="100">
        <v>56816.8</v>
      </c>
      <c r="I104" s="132">
        <v>0</v>
      </c>
      <c r="J104" s="122" t="s">
        <v>547</v>
      </c>
      <c r="K104" s="64" t="s">
        <v>66</v>
      </c>
      <c r="L104" s="21" t="s">
        <v>656</v>
      </c>
      <c r="M104" s="64" t="s">
        <v>66</v>
      </c>
      <c r="N104" s="64" t="s">
        <v>66</v>
      </c>
      <c r="O104" s="64" t="s">
        <v>66</v>
      </c>
      <c r="P104" s="8" t="s">
        <v>975</v>
      </c>
      <c r="Q104" s="64" t="s">
        <v>66</v>
      </c>
      <c r="R104" s="64" t="s">
        <v>66</v>
      </c>
      <c r="S104" s="64" t="s">
        <v>66</v>
      </c>
      <c r="T104" s="64" t="s">
        <v>66</v>
      </c>
      <c r="U104" s="64" t="s">
        <v>66</v>
      </c>
      <c r="V104" s="64" t="s">
        <v>66</v>
      </c>
      <c r="W104" s="64" t="s">
        <v>66</v>
      </c>
      <c r="X104" s="64" t="s">
        <v>66</v>
      </c>
      <c r="Y104" s="64" t="s">
        <v>66</v>
      </c>
      <c r="Z104" s="64" t="s">
        <v>66</v>
      </c>
      <c r="AA104" s="64" t="s">
        <v>66</v>
      </c>
      <c r="AB104" s="144" t="s">
        <v>66</v>
      </c>
    </row>
    <row r="105" spans="1:28" ht="51">
      <c r="A105" s="50" t="s">
        <v>976</v>
      </c>
      <c r="B105" s="29" t="s">
        <v>663</v>
      </c>
      <c r="C105" s="21" t="s">
        <v>653</v>
      </c>
      <c r="D105" s="21" t="s">
        <v>62</v>
      </c>
      <c r="E105" s="21" t="s">
        <v>63</v>
      </c>
      <c r="F105" s="21" t="s">
        <v>63</v>
      </c>
      <c r="G105" s="21">
        <v>2019</v>
      </c>
      <c r="H105" s="100">
        <v>1739271.32</v>
      </c>
      <c r="I105" s="132">
        <v>0</v>
      </c>
      <c r="J105" s="122" t="s">
        <v>547</v>
      </c>
      <c r="K105" s="217" t="s">
        <v>657</v>
      </c>
      <c r="L105" s="21" t="s">
        <v>658</v>
      </c>
      <c r="M105" s="64" t="s">
        <v>66</v>
      </c>
      <c r="N105" s="64" t="s">
        <v>66</v>
      </c>
      <c r="O105" s="64" t="s">
        <v>66</v>
      </c>
      <c r="P105" s="8" t="s">
        <v>976</v>
      </c>
      <c r="Q105" s="64" t="s">
        <v>66</v>
      </c>
      <c r="R105" s="64" t="s">
        <v>66</v>
      </c>
      <c r="S105" s="64" t="s">
        <v>66</v>
      </c>
      <c r="T105" s="64" t="s">
        <v>66</v>
      </c>
      <c r="U105" s="64" t="s">
        <v>66</v>
      </c>
      <c r="V105" s="64" t="s">
        <v>66</v>
      </c>
      <c r="W105" s="64" t="s">
        <v>66</v>
      </c>
      <c r="X105" s="64" t="s">
        <v>66</v>
      </c>
      <c r="Y105" s="64" t="s">
        <v>66</v>
      </c>
      <c r="Z105" s="64" t="s">
        <v>66</v>
      </c>
      <c r="AA105" s="64" t="s">
        <v>66</v>
      </c>
      <c r="AB105" s="144" t="s">
        <v>66</v>
      </c>
    </row>
    <row r="106" spans="1:28" ht="25.5" customHeight="1">
      <c r="A106" s="50" t="s">
        <v>977</v>
      </c>
      <c r="B106" s="29" t="s">
        <v>941</v>
      </c>
      <c r="C106" s="21" t="s">
        <v>659</v>
      </c>
      <c r="D106" s="21" t="s">
        <v>62</v>
      </c>
      <c r="E106" s="21" t="s">
        <v>63</v>
      </c>
      <c r="F106" s="21" t="s">
        <v>63</v>
      </c>
      <c r="G106" s="21">
        <v>2019</v>
      </c>
      <c r="H106" s="100">
        <v>180683.54</v>
      </c>
      <c r="I106" s="132">
        <v>0</v>
      </c>
      <c r="J106" s="122" t="s">
        <v>547</v>
      </c>
      <c r="K106" s="64" t="s">
        <v>66</v>
      </c>
      <c r="L106" s="21" t="s">
        <v>660</v>
      </c>
      <c r="M106" s="64" t="s">
        <v>66</v>
      </c>
      <c r="N106" s="64" t="s">
        <v>66</v>
      </c>
      <c r="O106" s="64" t="s">
        <v>66</v>
      </c>
      <c r="P106" s="8" t="s">
        <v>977</v>
      </c>
      <c r="Q106" s="64" t="s">
        <v>66</v>
      </c>
      <c r="R106" s="64" t="s">
        <v>66</v>
      </c>
      <c r="S106" s="64" t="s">
        <v>66</v>
      </c>
      <c r="T106" s="64" t="s">
        <v>66</v>
      </c>
      <c r="U106" s="64" t="s">
        <v>66</v>
      </c>
      <c r="V106" s="64" t="s">
        <v>66</v>
      </c>
      <c r="W106" s="64" t="s">
        <v>66</v>
      </c>
      <c r="X106" s="64" t="s">
        <v>66</v>
      </c>
      <c r="Y106" s="64" t="s">
        <v>66</v>
      </c>
      <c r="Z106" s="64" t="s">
        <v>66</v>
      </c>
      <c r="AA106" s="64" t="s">
        <v>66</v>
      </c>
      <c r="AB106" s="144" t="s">
        <v>66</v>
      </c>
    </row>
    <row r="107" spans="1:28" ht="51">
      <c r="A107" s="50" t="s">
        <v>1049</v>
      </c>
      <c r="B107" s="29" t="s">
        <v>661</v>
      </c>
      <c r="C107" s="21" t="s">
        <v>653</v>
      </c>
      <c r="D107" s="21" t="s">
        <v>62</v>
      </c>
      <c r="E107" s="21" t="s">
        <v>63</v>
      </c>
      <c r="F107" s="21" t="s">
        <v>63</v>
      </c>
      <c r="G107" s="21">
        <v>2019</v>
      </c>
      <c r="H107" s="100">
        <v>174498.15</v>
      </c>
      <c r="I107" s="132">
        <v>0</v>
      </c>
      <c r="J107" s="122" t="s">
        <v>547</v>
      </c>
      <c r="K107" s="64" t="s">
        <v>66</v>
      </c>
      <c r="L107" s="21" t="s">
        <v>662</v>
      </c>
      <c r="M107" s="64" t="s">
        <v>66</v>
      </c>
      <c r="N107" s="64" t="s">
        <v>66</v>
      </c>
      <c r="O107" s="64" t="s">
        <v>66</v>
      </c>
      <c r="P107" s="8" t="s">
        <v>1049</v>
      </c>
      <c r="Q107" s="64" t="s">
        <v>66</v>
      </c>
      <c r="R107" s="64" t="s">
        <v>66</v>
      </c>
      <c r="S107" s="64" t="s">
        <v>66</v>
      </c>
      <c r="T107" s="64" t="s">
        <v>66</v>
      </c>
      <c r="U107" s="64" t="s">
        <v>66</v>
      </c>
      <c r="V107" s="64" t="s">
        <v>66</v>
      </c>
      <c r="W107" s="64" t="s">
        <v>66</v>
      </c>
      <c r="X107" s="64" t="s">
        <v>66</v>
      </c>
      <c r="Y107" s="64" t="s">
        <v>66</v>
      </c>
      <c r="Z107" s="64" t="s">
        <v>66</v>
      </c>
      <c r="AA107" s="64" t="s">
        <v>66</v>
      </c>
      <c r="AB107" s="144" t="s">
        <v>66</v>
      </c>
    </row>
    <row r="108" spans="1:28" ht="25.5" customHeight="1">
      <c r="A108" s="361" t="s">
        <v>449</v>
      </c>
      <c r="B108" s="362"/>
      <c r="C108" s="362"/>
      <c r="D108" s="362"/>
      <c r="E108" s="362"/>
      <c r="F108" s="362"/>
      <c r="G108" s="362"/>
      <c r="H108" s="127">
        <f>SUM(H6:H107)</f>
        <v>10238846.609999998</v>
      </c>
      <c r="I108" s="127">
        <f>SUM(I6:I107)</f>
        <v>11220000</v>
      </c>
      <c r="J108" s="344">
        <f>SUM(H108:I108)</f>
        <v>21458846.61</v>
      </c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60"/>
    </row>
    <row r="109" spans="1:28" s="32" customFormat="1" ht="12.75">
      <c r="A109" s="356" t="s">
        <v>219</v>
      </c>
      <c r="B109" s="368"/>
      <c r="C109" s="368"/>
      <c r="D109" s="357"/>
      <c r="E109" s="357"/>
      <c r="F109" s="357"/>
      <c r="G109" s="357"/>
      <c r="H109" s="368"/>
      <c r="I109" s="368"/>
      <c r="J109" s="368"/>
      <c r="K109" s="357"/>
      <c r="L109" s="368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8"/>
    </row>
    <row r="110" spans="1:28" s="20" customFormat="1" ht="25.5" customHeight="1">
      <c r="A110" s="50" t="s">
        <v>8</v>
      </c>
      <c r="B110" s="29" t="s">
        <v>476</v>
      </c>
      <c r="C110" s="8" t="s">
        <v>77</v>
      </c>
      <c r="D110" s="8" t="s">
        <v>62</v>
      </c>
      <c r="E110" s="8" t="s">
        <v>63</v>
      </c>
      <c r="F110" s="58" t="s">
        <v>66</v>
      </c>
      <c r="G110" s="58" t="s">
        <v>66</v>
      </c>
      <c r="H110" s="64">
        <v>0</v>
      </c>
      <c r="I110" s="64">
        <v>35000</v>
      </c>
      <c r="J110" s="122" t="s">
        <v>546</v>
      </c>
      <c r="K110" s="58" t="s">
        <v>66</v>
      </c>
      <c r="L110" s="8" t="s">
        <v>477</v>
      </c>
      <c r="M110" s="8" t="s">
        <v>61</v>
      </c>
      <c r="N110" s="8" t="s">
        <v>66</v>
      </c>
      <c r="O110" s="8" t="s">
        <v>66</v>
      </c>
      <c r="P110" s="8" t="s">
        <v>8</v>
      </c>
      <c r="Q110" s="8" t="s">
        <v>66</v>
      </c>
      <c r="R110" s="8" t="s">
        <v>66</v>
      </c>
      <c r="S110" s="21" t="s">
        <v>290</v>
      </c>
      <c r="T110" s="21" t="s">
        <v>364</v>
      </c>
      <c r="U110" s="21" t="s">
        <v>944</v>
      </c>
      <c r="V110" s="21" t="s">
        <v>945</v>
      </c>
      <c r="W110" s="21" t="s">
        <v>70</v>
      </c>
      <c r="X110" s="21" t="s">
        <v>364</v>
      </c>
      <c r="Y110" s="285">
        <v>12</v>
      </c>
      <c r="Z110" s="42" t="s">
        <v>946</v>
      </c>
      <c r="AA110" s="42" t="s">
        <v>63</v>
      </c>
      <c r="AB110" s="21" t="s">
        <v>63</v>
      </c>
    </row>
    <row r="111" spans="1:28" s="20" customFormat="1" ht="25.5" customHeight="1">
      <c r="A111" s="50" t="s">
        <v>9</v>
      </c>
      <c r="B111" s="29" t="s">
        <v>478</v>
      </c>
      <c r="C111" s="8" t="s">
        <v>77</v>
      </c>
      <c r="D111" s="8" t="s">
        <v>62</v>
      </c>
      <c r="E111" s="8" t="s">
        <v>63</v>
      </c>
      <c r="F111" s="58" t="s">
        <v>66</v>
      </c>
      <c r="G111" s="58" t="s">
        <v>66</v>
      </c>
      <c r="H111" s="64">
        <v>0</v>
      </c>
      <c r="I111" s="64">
        <v>113000</v>
      </c>
      <c r="J111" s="122" t="s">
        <v>546</v>
      </c>
      <c r="K111" s="58" t="s">
        <v>66</v>
      </c>
      <c r="L111" s="8" t="s">
        <v>479</v>
      </c>
      <c r="M111" s="21" t="s">
        <v>61</v>
      </c>
      <c r="N111" s="21" t="s">
        <v>66</v>
      </c>
      <c r="O111" s="21" t="s">
        <v>614</v>
      </c>
      <c r="P111" s="8" t="s">
        <v>9</v>
      </c>
      <c r="Q111" s="8" t="s">
        <v>66</v>
      </c>
      <c r="R111" s="8" t="s">
        <v>66</v>
      </c>
      <c r="S111" s="21" t="s">
        <v>948</v>
      </c>
      <c r="T111" s="21" t="s">
        <v>364</v>
      </c>
      <c r="U111" s="21" t="s">
        <v>949</v>
      </c>
      <c r="V111" s="21" t="s">
        <v>945</v>
      </c>
      <c r="W111" s="21" t="s">
        <v>951</v>
      </c>
      <c r="X111" s="21" t="s">
        <v>948</v>
      </c>
      <c r="Y111" s="285">
        <v>39.11</v>
      </c>
      <c r="Z111" s="42" t="s">
        <v>946</v>
      </c>
      <c r="AA111" s="42" t="s">
        <v>62</v>
      </c>
      <c r="AB111" s="51" t="s">
        <v>63</v>
      </c>
    </row>
    <row r="112" spans="1:28" s="20" customFormat="1" ht="25.5" customHeight="1">
      <c r="A112" s="50" t="s">
        <v>10</v>
      </c>
      <c r="B112" s="29" t="s">
        <v>483</v>
      </c>
      <c r="C112" s="8" t="s">
        <v>77</v>
      </c>
      <c r="D112" s="8" t="s">
        <v>62</v>
      </c>
      <c r="E112" s="8" t="s">
        <v>63</v>
      </c>
      <c r="F112" s="58" t="s">
        <v>66</v>
      </c>
      <c r="G112" s="58" t="s">
        <v>66</v>
      </c>
      <c r="H112" s="64">
        <v>0</v>
      </c>
      <c r="I112" s="64">
        <v>218000</v>
      </c>
      <c r="J112" s="122" t="s">
        <v>546</v>
      </c>
      <c r="K112" s="58" t="s">
        <v>66</v>
      </c>
      <c r="L112" s="8" t="s">
        <v>480</v>
      </c>
      <c r="M112" s="21" t="s">
        <v>61</v>
      </c>
      <c r="N112" s="21" t="s">
        <v>66</v>
      </c>
      <c r="O112" s="21" t="s">
        <v>947</v>
      </c>
      <c r="P112" s="8" t="s">
        <v>10</v>
      </c>
      <c r="Q112" s="8" t="s">
        <v>66</v>
      </c>
      <c r="R112" s="8" t="s">
        <v>66</v>
      </c>
      <c r="S112" s="21" t="s">
        <v>60</v>
      </c>
      <c r="T112" s="21" t="s">
        <v>290</v>
      </c>
      <c r="U112" s="21" t="s">
        <v>950</v>
      </c>
      <c r="V112" s="21" t="s">
        <v>945</v>
      </c>
      <c r="W112" s="21" t="s">
        <v>951</v>
      </c>
      <c r="X112" s="21" t="s">
        <v>364</v>
      </c>
      <c r="Y112" s="285">
        <v>65.96</v>
      </c>
      <c r="Z112" s="42" t="s">
        <v>946</v>
      </c>
      <c r="AA112" s="42" t="s">
        <v>62</v>
      </c>
      <c r="AB112" s="51" t="s">
        <v>63</v>
      </c>
    </row>
    <row r="113" spans="1:28" s="20" customFormat="1" ht="57.75" customHeight="1">
      <c r="A113" s="50" t="s">
        <v>11</v>
      </c>
      <c r="B113" s="29" t="s">
        <v>481</v>
      </c>
      <c r="C113" s="8" t="s">
        <v>77</v>
      </c>
      <c r="D113" s="8" t="s">
        <v>62</v>
      </c>
      <c r="E113" s="8" t="s">
        <v>63</v>
      </c>
      <c r="F113" s="58" t="s">
        <v>66</v>
      </c>
      <c r="G113" s="58" t="s">
        <v>66</v>
      </c>
      <c r="H113" s="64">
        <v>0</v>
      </c>
      <c r="I113" s="64">
        <v>325000</v>
      </c>
      <c r="J113" s="122" t="s">
        <v>546</v>
      </c>
      <c r="K113" s="58" t="s">
        <v>66</v>
      </c>
      <c r="L113" s="8" t="s">
        <v>482</v>
      </c>
      <c r="M113" s="21" t="s">
        <v>61</v>
      </c>
      <c r="N113" s="21" t="s">
        <v>66</v>
      </c>
      <c r="O113" s="21" t="s">
        <v>614</v>
      </c>
      <c r="P113" s="8" t="s">
        <v>11</v>
      </c>
      <c r="Q113" s="8" t="s">
        <v>66</v>
      </c>
      <c r="R113" s="8" t="s">
        <v>66</v>
      </c>
      <c r="S113" s="21" t="s">
        <v>290</v>
      </c>
      <c r="T113" s="21" t="s">
        <v>290</v>
      </c>
      <c r="U113" s="21" t="s">
        <v>950</v>
      </c>
      <c r="V113" s="21" t="s">
        <v>945</v>
      </c>
      <c r="W113" s="21" t="s">
        <v>951</v>
      </c>
      <c r="X113" s="21" t="s">
        <v>364</v>
      </c>
      <c r="Y113" s="285" t="s">
        <v>952</v>
      </c>
      <c r="Z113" s="42" t="s">
        <v>66</v>
      </c>
      <c r="AA113" s="42" t="s">
        <v>62</v>
      </c>
      <c r="AB113" s="21" t="s">
        <v>63</v>
      </c>
    </row>
    <row r="114" spans="1:28" s="20" customFormat="1" ht="25.5" customHeight="1">
      <c r="A114" s="50" t="s">
        <v>12</v>
      </c>
      <c r="B114" s="29" t="s">
        <v>953</v>
      </c>
      <c r="C114" s="8" t="s">
        <v>77</v>
      </c>
      <c r="D114" s="8" t="s">
        <v>62</v>
      </c>
      <c r="E114" s="8" t="s">
        <v>63</v>
      </c>
      <c r="F114" s="58" t="s">
        <v>66</v>
      </c>
      <c r="G114" s="58" t="s">
        <v>66</v>
      </c>
      <c r="H114" s="64">
        <v>0</v>
      </c>
      <c r="I114" s="64">
        <v>105000</v>
      </c>
      <c r="J114" s="122" t="s">
        <v>546</v>
      </c>
      <c r="K114" s="58" t="s">
        <v>66</v>
      </c>
      <c r="L114" s="8" t="s">
        <v>954</v>
      </c>
      <c r="M114" s="21" t="s">
        <v>61</v>
      </c>
      <c r="N114" s="21" t="s">
        <v>66</v>
      </c>
      <c r="O114" s="21" t="s">
        <v>614</v>
      </c>
      <c r="P114" s="8" t="s">
        <v>12</v>
      </c>
      <c r="Q114" s="8" t="s">
        <v>66</v>
      </c>
      <c r="R114" s="8" t="s">
        <v>66</v>
      </c>
      <c r="S114" s="21" t="s">
        <v>948</v>
      </c>
      <c r="T114" s="21" t="s">
        <v>364</v>
      </c>
      <c r="U114" s="21" t="s">
        <v>290</v>
      </c>
      <c r="V114" s="21" t="s">
        <v>945</v>
      </c>
      <c r="W114" s="21" t="s">
        <v>951</v>
      </c>
      <c r="X114" s="21" t="s">
        <v>364</v>
      </c>
      <c r="Y114" s="285">
        <v>51.06</v>
      </c>
      <c r="Z114" s="42" t="s">
        <v>66</v>
      </c>
      <c r="AA114" s="234" t="s">
        <v>62</v>
      </c>
      <c r="AB114" s="21" t="s">
        <v>63</v>
      </c>
    </row>
    <row r="115" spans="1:28" s="20" customFormat="1" ht="25.5" customHeight="1">
      <c r="A115" s="50" t="s">
        <v>13</v>
      </c>
      <c r="B115" s="29" t="s">
        <v>484</v>
      </c>
      <c r="C115" s="8" t="s">
        <v>77</v>
      </c>
      <c r="D115" s="8" t="s">
        <v>62</v>
      </c>
      <c r="E115" s="8" t="s">
        <v>63</v>
      </c>
      <c r="F115" s="58" t="s">
        <v>66</v>
      </c>
      <c r="G115" s="58" t="s">
        <v>66</v>
      </c>
      <c r="H115" s="64">
        <v>0</v>
      </c>
      <c r="I115" s="64">
        <v>113000</v>
      </c>
      <c r="J115" s="122" t="s">
        <v>546</v>
      </c>
      <c r="K115" s="58" t="s">
        <v>66</v>
      </c>
      <c r="L115" s="8" t="s">
        <v>485</v>
      </c>
      <c r="M115" s="21" t="s">
        <v>61</v>
      </c>
      <c r="N115" s="21" t="s">
        <v>66</v>
      </c>
      <c r="O115" s="21" t="s">
        <v>614</v>
      </c>
      <c r="P115" s="8" t="s">
        <v>13</v>
      </c>
      <c r="Q115" s="8" t="s">
        <v>66</v>
      </c>
      <c r="R115" s="8" t="s">
        <v>66</v>
      </c>
      <c r="S115" s="21" t="s">
        <v>290</v>
      </c>
      <c r="T115" s="21" t="s">
        <v>290</v>
      </c>
      <c r="U115" s="21" t="s">
        <v>1060</v>
      </c>
      <c r="V115" s="21" t="s">
        <v>945</v>
      </c>
      <c r="W115" s="21" t="s">
        <v>951</v>
      </c>
      <c r="X115" s="21" t="s">
        <v>364</v>
      </c>
      <c r="Y115" s="285">
        <v>36.4</v>
      </c>
      <c r="Z115" s="42" t="s">
        <v>66</v>
      </c>
      <c r="AA115" s="42" t="s">
        <v>62</v>
      </c>
      <c r="AB115" s="21" t="s">
        <v>63</v>
      </c>
    </row>
    <row r="116" spans="1:28" s="20" customFormat="1" ht="25.5" customHeight="1">
      <c r="A116" s="50" t="s">
        <v>14</v>
      </c>
      <c r="B116" s="29" t="s">
        <v>486</v>
      </c>
      <c r="C116" s="8" t="s">
        <v>77</v>
      </c>
      <c r="D116" s="8" t="s">
        <v>62</v>
      </c>
      <c r="E116" s="8" t="s">
        <v>63</v>
      </c>
      <c r="F116" s="58" t="s">
        <v>66</v>
      </c>
      <c r="G116" s="58" t="s">
        <v>66</v>
      </c>
      <c r="H116" s="64">
        <v>0</v>
      </c>
      <c r="I116" s="64">
        <v>93000</v>
      </c>
      <c r="J116" s="122" t="s">
        <v>546</v>
      </c>
      <c r="K116" s="58" t="s">
        <v>66</v>
      </c>
      <c r="L116" s="8" t="s">
        <v>487</v>
      </c>
      <c r="M116" s="21" t="s">
        <v>61</v>
      </c>
      <c r="N116" s="21" t="s">
        <v>66</v>
      </c>
      <c r="O116" s="21" t="s">
        <v>955</v>
      </c>
      <c r="P116" s="8" t="s">
        <v>14</v>
      </c>
      <c r="Q116" s="8" t="s">
        <v>956</v>
      </c>
      <c r="R116" s="8" t="s">
        <v>66</v>
      </c>
      <c r="S116" s="21" t="s">
        <v>948</v>
      </c>
      <c r="T116" s="21" t="s">
        <v>364</v>
      </c>
      <c r="U116" s="21" t="s">
        <v>949</v>
      </c>
      <c r="V116" s="21" t="s">
        <v>945</v>
      </c>
      <c r="W116" s="21" t="s">
        <v>949</v>
      </c>
      <c r="X116" s="21" t="s">
        <v>364</v>
      </c>
      <c r="Y116" s="285">
        <v>30</v>
      </c>
      <c r="Z116" s="42" t="s">
        <v>66</v>
      </c>
      <c r="AA116" s="42" t="s">
        <v>62</v>
      </c>
      <c r="AB116" s="21" t="s">
        <v>63</v>
      </c>
    </row>
    <row r="117" spans="1:28" s="20" customFormat="1" ht="25.5" customHeight="1">
      <c r="A117" s="50" t="s">
        <v>15</v>
      </c>
      <c r="B117" s="29" t="s">
        <v>957</v>
      </c>
      <c r="C117" s="8" t="s">
        <v>77</v>
      </c>
      <c r="D117" s="8" t="s">
        <v>62</v>
      </c>
      <c r="E117" s="8" t="s">
        <v>63</v>
      </c>
      <c r="F117" s="58" t="s">
        <v>66</v>
      </c>
      <c r="G117" s="58" t="s">
        <v>66</v>
      </c>
      <c r="H117" s="64">
        <v>0</v>
      </c>
      <c r="I117" s="64">
        <v>284000</v>
      </c>
      <c r="J117" s="122" t="s">
        <v>546</v>
      </c>
      <c r="K117" s="58" t="s">
        <v>66</v>
      </c>
      <c r="L117" s="8" t="s">
        <v>925</v>
      </c>
      <c r="M117" s="21" t="s">
        <v>61</v>
      </c>
      <c r="N117" s="21" t="s">
        <v>66</v>
      </c>
      <c r="O117" s="21" t="s">
        <v>947</v>
      </c>
      <c r="P117" s="8" t="s">
        <v>15</v>
      </c>
      <c r="Q117" s="8" t="s">
        <v>956</v>
      </c>
      <c r="R117" s="8" t="s">
        <v>66</v>
      </c>
      <c r="S117" s="21" t="s">
        <v>290</v>
      </c>
      <c r="T117" s="21" t="s">
        <v>364</v>
      </c>
      <c r="U117" s="21" t="s">
        <v>945</v>
      </c>
      <c r="V117" s="21" t="s">
        <v>945</v>
      </c>
      <c r="W117" s="21" t="s">
        <v>949</v>
      </c>
      <c r="X117" s="21" t="s">
        <v>364</v>
      </c>
      <c r="Y117" s="285">
        <v>91.85</v>
      </c>
      <c r="Z117" s="42" t="s">
        <v>66</v>
      </c>
      <c r="AA117" s="42" t="s">
        <v>70</v>
      </c>
      <c r="AB117" s="21" t="s">
        <v>63</v>
      </c>
    </row>
    <row r="118" spans="1:28" s="20" customFormat="1" ht="25.5" customHeight="1">
      <c r="A118" s="50" t="s">
        <v>16</v>
      </c>
      <c r="B118" s="29" t="s">
        <v>916</v>
      </c>
      <c r="C118" s="8" t="s">
        <v>77</v>
      </c>
      <c r="D118" s="8" t="s">
        <v>62</v>
      </c>
      <c r="E118" s="8" t="s">
        <v>63</v>
      </c>
      <c r="F118" s="58" t="s">
        <v>66</v>
      </c>
      <c r="G118" s="58" t="s">
        <v>66</v>
      </c>
      <c r="H118" s="64">
        <v>0</v>
      </c>
      <c r="I118" s="64">
        <v>237000</v>
      </c>
      <c r="J118" s="122" t="s">
        <v>546</v>
      </c>
      <c r="K118" s="58" t="s">
        <v>66</v>
      </c>
      <c r="L118" s="8" t="s">
        <v>917</v>
      </c>
      <c r="M118" s="21" t="s">
        <v>61</v>
      </c>
      <c r="N118" s="21" t="s">
        <v>66</v>
      </c>
      <c r="O118" s="21" t="s">
        <v>947</v>
      </c>
      <c r="P118" s="8" t="s">
        <v>16</v>
      </c>
      <c r="Q118" s="8" t="s">
        <v>956</v>
      </c>
      <c r="R118" s="8" t="s">
        <v>66</v>
      </c>
      <c r="S118" s="21" t="s">
        <v>60</v>
      </c>
      <c r="T118" s="21" t="s">
        <v>60</v>
      </c>
      <c r="U118" s="21" t="s">
        <v>60</v>
      </c>
      <c r="V118" s="21" t="s">
        <v>945</v>
      </c>
      <c r="W118" s="21" t="s">
        <v>60</v>
      </c>
      <c r="X118" s="21" t="s">
        <v>364</v>
      </c>
      <c r="Y118" s="285">
        <v>71.88</v>
      </c>
      <c r="Z118" s="42" t="s">
        <v>66</v>
      </c>
      <c r="AA118" s="42" t="s">
        <v>70</v>
      </c>
      <c r="AB118" s="21" t="s">
        <v>63</v>
      </c>
    </row>
    <row r="119" spans="1:28" s="20" customFormat="1" ht="25.5" customHeight="1">
      <c r="A119" s="50" t="s">
        <v>17</v>
      </c>
      <c r="B119" s="29" t="s">
        <v>958</v>
      </c>
      <c r="C119" s="8" t="s">
        <v>77</v>
      </c>
      <c r="D119" s="8" t="s">
        <v>62</v>
      </c>
      <c r="E119" s="8" t="s">
        <v>63</v>
      </c>
      <c r="F119" s="58" t="s">
        <v>66</v>
      </c>
      <c r="G119" s="58" t="s">
        <v>66</v>
      </c>
      <c r="H119" s="64">
        <v>0</v>
      </c>
      <c r="I119" s="64">
        <v>171000</v>
      </c>
      <c r="J119" s="122" t="s">
        <v>546</v>
      </c>
      <c r="K119" s="58" t="s">
        <v>66</v>
      </c>
      <c r="L119" s="8" t="s">
        <v>959</v>
      </c>
      <c r="M119" s="21" t="s">
        <v>61</v>
      </c>
      <c r="N119" s="21" t="s">
        <v>66</v>
      </c>
      <c r="O119" s="21" t="s">
        <v>614</v>
      </c>
      <c r="P119" s="8" t="s">
        <v>17</v>
      </c>
      <c r="Q119" s="8" t="s">
        <v>66</v>
      </c>
      <c r="R119" s="8" t="s">
        <v>66</v>
      </c>
      <c r="S119" s="21" t="s">
        <v>60</v>
      </c>
      <c r="T119" s="21" t="s">
        <v>290</v>
      </c>
      <c r="U119" s="21" t="s">
        <v>949</v>
      </c>
      <c r="V119" s="21" t="s">
        <v>945</v>
      </c>
      <c r="W119" s="21" t="s">
        <v>70</v>
      </c>
      <c r="X119" s="21" t="s">
        <v>364</v>
      </c>
      <c r="Y119" s="285">
        <v>55.4</v>
      </c>
      <c r="Z119" s="42" t="s">
        <v>66</v>
      </c>
      <c r="AA119" s="42" t="s">
        <v>62</v>
      </c>
      <c r="AB119" s="51" t="s">
        <v>63</v>
      </c>
    </row>
    <row r="120" spans="1:28" s="20" customFormat="1" ht="25.5" customHeight="1">
      <c r="A120" s="50" t="s">
        <v>18</v>
      </c>
      <c r="B120" s="29" t="s">
        <v>488</v>
      </c>
      <c r="C120" s="8" t="s">
        <v>77</v>
      </c>
      <c r="D120" s="8" t="s">
        <v>62</v>
      </c>
      <c r="E120" s="8" t="s">
        <v>63</v>
      </c>
      <c r="F120" s="58" t="s">
        <v>66</v>
      </c>
      <c r="G120" s="58" t="s">
        <v>66</v>
      </c>
      <c r="H120" s="64">
        <v>0</v>
      </c>
      <c r="I120" s="64">
        <v>207000</v>
      </c>
      <c r="J120" s="122" t="s">
        <v>546</v>
      </c>
      <c r="K120" s="58" t="s">
        <v>66</v>
      </c>
      <c r="L120" s="8" t="s">
        <v>489</v>
      </c>
      <c r="M120" s="21" t="s">
        <v>61</v>
      </c>
      <c r="N120" s="21" t="s">
        <v>66</v>
      </c>
      <c r="O120" s="21" t="s">
        <v>614</v>
      </c>
      <c r="P120" s="8" t="s">
        <v>18</v>
      </c>
      <c r="Q120" s="8" t="s">
        <v>66</v>
      </c>
      <c r="R120" s="8" t="s">
        <v>66</v>
      </c>
      <c r="S120" s="21" t="s">
        <v>290</v>
      </c>
      <c r="T120" s="21" t="s">
        <v>364</v>
      </c>
      <c r="U120" s="21" t="s">
        <v>949</v>
      </c>
      <c r="V120" s="21" t="s">
        <v>945</v>
      </c>
      <c r="W120" s="21" t="s">
        <v>70</v>
      </c>
      <c r="X120" s="21" t="s">
        <v>364</v>
      </c>
      <c r="Y120" s="285">
        <v>66.8</v>
      </c>
      <c r="Z120" s="42" t="s">
        <v>66</v>
      </c>
      <c r="AA120" s="42" t="s">
        <v>62</v>
      </c>
      <c r="AB120" s="51" t="s">
        <v>63</v>
      </c>
    </row>
    <row r="121" spans="1:28" s="20" customFormat="1" ht="25.5" customHeight="1">
      <c r="A121" s="50" t="s">
        <v>19</v>
      </c>
      <c r="B121" s="29" t="s">
        <v>490</v>
      </c>
      <c r="C121" s="8" t="s">
        <v>77</v>
      </c>
      <c r="D121" s="8" t="s">
        <v>62</v>
      </c>
      <c r="E121" s="8" t="s">
        <v>63</v>
      </c>
      <c r="F121" s="58" t="s">
        <v>66</v>
      </c>
      <c r="G121" s="58" t="s">
        <v>66</v>
      </c>
      <c r="H121" s="64">
        <v>0</v>
      </c>
      <c r="I121" s="64">
        <v>56000</v>
      </c>
      <c r="J121" s="122" t="s">
        <v>546</v>
      </c>
      <c r="K121" s="58" t="s">
        <v>66</v>
      </c>
      <c r="L121" s="8" t="s">
        <v>491</v>
      </c>
      <c r="M121" s="21" t="s">
        <v>61</v>
      </c>
      <c r="N121" s="316" t="s">
        <v>66</v>
      </c>
      <c r="O121" s="316" t="s">
        <v>614</v>
      </c>
      <c r="P121" s="8" t="s">
        <v>19</v>
      </c>
      <c r="Q121" s="8" t="s">
        <v>66</v>
      </c>
      <c r="R121" s="8" t="s">
        <v>66</v>
      </c>
      <c r="S121" s="316" t="s">
        <v>60</v>
      </c>
      <c r="T121" s="316" t="s">
        <v>60</v>
      </c>
      <c r="U121" s="316" t="s">
        <v>960</v>
      </c>
      <c r="V121" s="316" t="s">
        <v>290</v>
      </c>
      <c r="W121" s="316" t="s">
        <v>951</v>
      </c>
      <c r="X121" s="316" t="s">
        <v>364</v>
      </c>
      <c r="Y121" s="287">
        <v>17.06</v>
      </c>
      <c r="Z121" s="288" t="s">
        <v>66</v>
      </c>
      <c r="AA121" s="288" t="s">
        <v>70</v>
      </c>
      <c r="AB121" s="51" t="s">
        <v>63</v>
      </c>
    </row>
    <row r="122" spans="1:28" s="20" customFormat="1" ht="25.5" customHeight="1">
      <c r="A122" s="50" t="s">
        <v>20</v>
      </c>
      <c r="B122" s="29" t="s">
        <v>492</v>
      </c>
      <c r="C122" s="8" t="s">
        <v>77</v>
      </c>
      <c r="D122" s="8" t="s">
        <v>62</v>
      </c>
      <c r="E122" s="8" t="s">
        <v>63</v>
      </c>
      <c r="F122" s="58" t="s">
        <v>66</v>
      </c>
      <c r="G122" s="58" t="s">
        <v>66</v>
      </c>
      <c r="H122" s="64">
        <v>0</v>
      </c>
      <c r="I122" s="64">
        <v>216000</v>
      </c>
      <c r="J122" s="122" t="s">
        <v>546</v>
      </c>
      <c r="K122" s="58" t="s">
        <v>66</v>
      </c>
      <c r="L122" s="8" t="s">
        <v>493</v>
      </c>
      <c r="M122" s="21" t="s">
        <v>61</v>
      </c>
      <c r="N122" s="21" t="s">
        <v>66</v>
      </c>
      <c r="O122" s="21" t="s">
        <v>614</v>
      </c>
      <c r="P122" s="8" t="s">
        <v>20</v>
      </c>
      <c r="Q122" s="8" t="s">
        <v>66</v>
      </c>
      <c r="R122" s="8" t="s">
        <v>66</v>
      </c>
      <c r="S122" s="21" t="s">
        <v>60</v>
      </c>
      <c r="T122" s="21" t="s">
        <v>364</v>
      </c>
      <c r="U122" s="21" t="s">
        <v>60</v>
      </c>
      <c r="V122" s="21" t="s">
        <v>945</v>
      </c>
      <c r="W122" s="21" t="s">
        <v>60</v>
      </c>
      <c r="X122" s="21" t="s">
        <v>364</v>
      </c>
      <c r="Y122" s="285">
        <v>69.8</v>
      </c>
      <c r="Z122" s="42" t="s">
        <v>66</v>
      </c>
      <c r="AA122" s="42" t="s">
        <v>62</v>
      </c>
      <c r="AB122" s="51" t="s">
        <v>63</v>
      </c>
    </row>
    <row r="123" spans="1:28" s="20" customFormat="1" ht="25.5" customHeight="1">
      <c r="A123" s="50" t="s">
        <v>21</v>
      </c>
      <c r="B123" s="29" t="s">
        <v>494</v>
      </c>
      <c r="C123" s="8" t="s">
        <v>77</v>
      </c>
      <c r="D123" s="8" t="s">
        <v>62</v>
      </c>
      <c r="E123" s="8" t="s">
        <v>63</v>
      </c>
      <c r="F123" s="58" t="s">
        <v>66</v>
      </c>
      <c r="G123" s="58" t="s">
        <v>66</v>
      </c>
      <c r="H123" s="64">
        <v>0</v>
      </c>
      <c r="I123" s="64">
        <v>169000</v>
      </c>
      <c r="J123" s="122" t="s">
        <v>546</v>
      </c>
      <c r="K123" s="58" t="s">
        <v>66</v>
      </c>
      <c r="L123" s="8" t="s">
        <v>495</v>
      </c>
      <c r="M123" s="21" t="s">
        <v>61</v>
      </c>
      <c r="N123" s="21" t="s">
        <v>66</v>
      </c>
      <c r="O123" s="21" t="s">
        <v>955</v>
      </c>
      <c r="P123" s="8" t="s">
        <v>21</v>
      </c>
      <c r="Q123" s="8" t="s">
        <v>66</v>
      </c>
      <c r="R123" s="21" t="s">
        <v>961</v>
      </c>
      <c r="S123" s="21" t="s">
        <v>948</v>
      </c>
      <c r="T123" s="21" t="s">
        <v>364</v>
      </c>
      <c r="U123" s="21" t="s">
        <v>949</v>
      </c>
      <c r="V123" s="21" t="s">
        <v>945</v>
      </c>
      <c r="W123" s="21" t="s">
        <v>949</v>
      </c>
      <c r="X123" s="21" t="s">
        <v>364</v>
      </c>
      <c r="Y123" s="285">
        <v>58.4</v>
      </c>
      <c r="Z123" s="42" t="s">
        <v>946</v>
      </c>
      <c r="AA123" s="42" t="s">
        <v>62</v>
      </c>
      <c r="AB123" s="21" t="s">
        <v>63</v>
      </c>
    </row>
    <row r="124" spans="1:28" s="20" customFormat="1" ht="25.5" customHeight="1">
      <c r="A124" s="50" t="s">
        <v>22</v>
      </c>
      <c r="B124" s="29" t="s">
        <v>496</v>
      </c>
      <c r="C124" s="8" t="s">
        <v>77</v>
      </c>
      <c r="D124" s="8" t="s">
        <v>62</v>
      </c>
      <c r="E124" s="8" t="s">
        <v>63</v>
      </c>
      <c r="F124" s="58" t="s">
        <v>66</v>
      </c>
      <c r="G124" s="58" t="s">
        <v>66</v>
      </c>
      <c r="H124" s="64">
        <v>0</v>
      </c>
      <c r="I124" s="64">
        <v>198000</v>
      </c>
      <c r="J124" s="122" t="s">
        <v>546</v>
      </c>
      <c r="K124" s="58" t="s">
        <v>66</v>
      </c>
      <c r="L124" s="8" t="s">
        <v>497</v>
      </c>
      <c r="M124" s="21" t="s">
        <v>61</v>
      </c>
      <c r="N124" s="21" t="s">
        <v>66</v>
      </c>
      <c r="O124" s="21" t="s">
        <v>955</v>
      </c>
      <c r="P124" s="8" t="s">
        <v>22</v>
      </c>
      <c r="Q124" s="8" t="s">
        <v>66</v>
      </c>
      <c r="R124" s="21" t="s">
        <v>961</v>
      </c>
      <c r="S124" s="21" t="s">
        <v>290</v>
      </c>
      <c r="T124" s="21" t="s">
        <v>364</v>
      </c>
      <c r="U124" s="21" t="s">
        <v>949</v>
      </c>
      <c r="V124" s="21" t="s">
        <v>945</v>
      </c>
      <c r="W124" s="21" t="s">
        <v>949</v>
      </c>
      <c r="X124" s="21" t="s">
        <v>364</v>
      </c>
      <c r="Y124" s="285">
        <v>68.7</v>
      </c>
      <c r="Z124" s="42" t="s">
        <v>946</v>
      </c>
      <c r="AA124" s="42" t="s">
        <v>62</v>
      </c>
      <c r="AB124" s="21" t="s">
        <v>63</v>
      </c>
    </row>
    <row r="125" spans="1:28" s="20" customFormat="1" ht="25.5" customHeight="1">
      <c r="A125" s="50" t="s">
        <v>23</v>
      </c>
      <c r="B125" s="29" t="s">
        <v>918</v>
      </c>
      <c r="C125" s="8" t="s">
        <v>77</v>
      </c>
      <c r="D125" s="8" t="s">
        <v>62</v>
      </c>
      <c r="E125" s="8" t="s">
        <v>63</v>
      </c>
      <c r="F125" s="58" t="s">
        <v>66</v>
      </c>
      <c r="G125" s="58" t="s">
        <v>66</v>
      </c>
      <c r="H125" s="64">
        <v>0</v>
      </c>
      <c r="I125" s="64">
        <v>305000</v>
      </c>
      <c r="J125" s="122" t="s">
        <v>546</v>
      </c>
      <c r="K125" s="58" t="s">
        <v>66</v>
      </c>
      <c r="L125" s="8" t="s">
        <v>919</v>
      </c>
      <c r="M125" s="21" t="s">
        <v>61</v>
      </c>
      <c r="N125" s="21" t="s">
        <v>66</v>
      </c>
      <c r="O125" s="21" t="s">
        <v>955</v>
      </c>
      <c r="P125" s="8" t="s">
        <v>23</v>
      </c>
      <c r="Q125" s="8" t="s">
        <v>66</v>
      </c>
      <c r="R125" s="8" t="s">
        <v>66</v>
      </c>
      <c r="S125" s="21" t="s">
        <v>60</v>
      </c>
      <c r="T125" s="21" t="s">
        <v>60</v>
      </c>
      <c r="U125" s="21" t="s">
        <v>60</v>
      </c>
      <c r="V125" s="21" t="s">
        <v>945</v>
      </c>
      <c r="W125" s="21" t="s">
        <v>60</v>
      </c>
      <c r="X125" s="21" t="s">
        <v>364</v>
      </c>
      <c r="Y125" s="285">
        <v>92.4</v>
      </c>
      <c r="Z125" s="42" t="s">
        <v>66</v>
      </c>
      <c r="AA125" s="42" t="s">
        <v>62</v>
      </c>
      <c r="AB125" s="21" t="s">
        <v>63</v>
      </c>
    </row>
    <row r="126" spans="1:28" s="20" customFormat="1" ht="25.5" customHeight="1">
      <c r="A126" s="50" t="s">
        <v>24</v>
      </c>
      <c r="B126" s="29" t="s">
        <v>498</v>
      </c>
      <c r="C126" s="8" t="s">
        <v>77</v>
      </c>
      <c r="D126" s="8" t="s">
        <v>62</v>
      </c>
      <c r="E126" s="8" t="s">
        <v>63</v>
      </c>
      <c r="F126" s="58" t="s">
        <v>66</v>
      </c>
      <c r="G126" s="58" t="s">
        <v>66</v>
      </c>
      <c r="H126" s="64">
        <v>0</v>
      </c>
      <c r="I126" s="64">
        <v>407000</v>
      </c>
      <c r="J126" s="122" t="s">
        <v>546</v>
      </c>
      <c r="K126" s="58" t="s">
        <v>66</v>
      </c>
      <c r="L126" s="8" t="s">
        <v>499</v>
      </c>
      <c r="M126" s="21" t="s">
        <v>61</v>
      </c>
      <c r="N126" s="21" t="s">
        <v>66</v>
      </c>
      <c r="O126" s="21" t="s">
        <v>955</v>
      </c>
      <c r="P126" s="8" t="s">
        <v>24</v>
      </c>
      <c r="Q126" s="8" t="s">
        <v>66</v>
      </c>
      <c r="R126" s="8" t="s">
        <v>66</v>
      </c>
      <c r="S126" s="21" t="s">
        <v>60</v>
      </c>
      <c r="T126" s="21" t="s">
        <v>945</v>
      </c>
      <c r="U126" s="21" t="s">
        <v>60</v>
      </c>
      <c r="V126" s="21" t="s">
        <v>945</v>
      </c>
      <c r="W126" s="21" t="s">
        <v>949</v>
      </c>
      <c r="X126" s="21" t="s">
        <v>364</v>
      </c>
      <c r="Y126" s="285">
        <v>131.5</v>
      </c>
      <c r="Z126" s="42" t="s">
        <v>66</v>
      </c>
      <c r="AA126" s="42" t="s">
        <v>62</v>
      </c>
      <c r="AB126" s="21" t="s">
        <v>63</v>
      </c>
    </row>
    <row r="127" spans="1:28" s="20" customFormat="1" ht="25.5" customHeight="1">
      <c r="A127" s="50" t="s">
        <v>139</v>
      </c>
      <c r="B127" s="29" t="s">
        <v>500</v>
      </c>
      <c r="C127" s="8" t="s">
        <v>77</v>
      </c>
      <c r="D127" s="8" t="s">
        <v>62</v>
      </c>
      <c r="E127" s="8" t="s">
        <v>63</v>
      </c>
      <c r="F127" s="58" t="s">
        <v>66</v>
      </c>
      <c r="G127" s="58" t="s">
        <v>66</v>
      </c>
      <c r="H127" s="64">
        <v>0</v>
      </c>
      <c r="I127" s="64">
        <v>213000</v>
      </c>
      <c r="J127" s="122" t="s">
        <v>546</v>
      </c>
      <c r="K127" s="58" t="s">
        <v>66</v>
      </c>
      <c r="L127" s="8" t="s">
        <v>501</v>
      </c>
      <c r="M127" s="21" t="s">
        <v>61</v>
      </c>
      <c r="N127" s="21" t="s">
        <v>66</v>
      </c>
      <c r="O127" s="21" t="s">
        <v>955</v>
      </c>
      <c r="P127" s="8" t="s">
        <v>139</v>
      </c>
      <c r="Q127" s="21" t="s">
        <v>962</v>
      </c>
      <c r="R127" s="21" t="s">
        <v>961</v>
      </c>
      <c r="S127" s="21" t="s">
        <v>290</v>
      </c>
      <c r="T127" s="21" t="s">
        <v>945</v>
      </c>
      <c r="U127" s="21" t="s">
        <v>949</v>
      </c>
      <c r="V127" s="21" t="s">
        <v>945</v>
      </c>
      <c r="W127" s="21" t="s">
        <v>949</v>
      </c>
      <c r="X127" s="21" t="s">
        <v>364</v>
      </c>
      <c r="Y127" s="285">
        <v>73.8</v>
      </c>
      <c r="Z127" s="42" t="s">
        <v>946</v>
      </c>
      <c r="AA127" s="42" t="s">
        <v>66</v>
      </c>
      <c r="AB127" s="21" t="s">
        <v>63</v>
      </c>
    </row>
    <row r="128" spans="1:28" s="20" customFormat="1" ht="25.5" customHeight="1">
      <c r="A128" s="50" t="s">
        <v>140</v>
      </c>
      <c r="B128" s="29" t="s">
        <v>502</v>
      </c>
      <c r="C128" s="8" t="s">
        <v>78</v>
      </c>
      <c r="D128" s="8" t="s">
        <v>62</v>
      </c>
      <c r="E128" s="8" t="s">
        <v>63</v>
      </c>
      <c r="F128" s="58" t="s">
        <v>66</v>
      </c>
      <c r="G128" s="58" t="s">
        <v>66</v>
      </c>
      <c r="H128" s="64">
        <v>0</v>
      </c>
      <c r="I128" s="64">
        <v>245000</v>
      </c>
      <c r="J128" s="122" t="s">
        <v>546</v>
      </c>
      <c r="K128" s="58" t="s">
        <v>66</v>
      </c>
      <c r="L128" s="8" t="s">
        <v>504</v>
      </c>
      <c r="M128" s="21" t="s">
        <v>61</v>
      </c>
      <c r="N128" s="21" t="s">
        <v>66</v>
      </c>
      <c r="O128" s="21" t="s">
        <v>614</v>
      </c>
      <c r="P128" s="8" t="s">
        <v>140</v>
      </c>
      <c r="Q128" s="8" t="s">
        <v>66</v>
      </c>
      <c r="R128" s="8" t="s">
        <v>66</v>
      </c>
      <c r="S128" s="21" t="s">
        <v>55</v>
      </c>
      <c r="T128" s="21" t="s">
        <v>945</v>
      </c>
      <c r="U128" s="21" t="s">
        <v>60</v>
      </c>
      <c r="V128" s="21" t="s">
        <v>945</v>
      </c>
      <c r="W128" s="21" t="s">
        <v>60</v>
      </c>
      <c r="X128" s="21" t="s">
        <v>290</v>
      </c>
      <c r="Y128" s="285">
        <v>69.9</v>
      </c>
      <c r="Z128" s="42" t="s">
        <v>66</v>
      </c>
      <c r="AA128" s="42" t="s">
        <v>62</v>
      </c>
      <c r="AB128" s="21" t="s">
        <v>63</v>
      </c>
    </row>
    <row r="129" spans="1:28" s="20" customFormat="1" ht="25.5" customHeight="1">
      <c r="A129" s="50" t="s">
        <v>141</v>
      </c>
      <c r="B129" s="29" t="s">
        <v>503</v>
      </c>
      <c r="C129" s="8" t="s">
        <v>78</v>
      </c>
      <c r="D129" s="8" t="s">
        <v>62</v>
      </c>
      <c r="E129" s="8" t="s">
        <v>63</v>
      </c>
      <c r="F129" s="58" t="s">
        <v>66</v>
      </c>
      <c r="G129" s="58" t="s">
        <v>66</v>
      </c>
      <c r="H129" s="64">
        <v>0</v>
      </c>
      <c r="I129" s="64">
        <v>297000</v>
      </c>
      <c r="J129" s="122" t="s">
        <v>546</v>
      </c>
      <c r="K129" s="58" t="s">
        <v>66</v>
      </c>
      <c r="L129" s="8" t="s">
        <v>505</v>
      </c>
      <c r="M129" s="21" t="s">
        <v>61</v>
      </c>
      <c r="N129" s="21" t="s">
        <v>66</v>
      </c>
      <c r="O129" s="21" t="s">
        <v>614</v>
      </c>
      <c r="P129" s="8" t="s">
        <v>141</v>
      </c>
      <c r="Q129" s="8" t="s">
        <v>66</v>
      </c>
      <c r="R129" s="8" t="s">
        <v>66</v>
      </c>
      <c r="S129" s="21" t="s">
        <v>55</v>
      </c>
      <c r="T129" s="21" t="s">
        <v>60</v>
      </c>
      <c r="U129" s="21" t="s">
        <v>60</v>
      </c>
      <c r="V129" s="21" t="s">
        <v>60</v>
      </c>
      <c r="W129" s="21" t="s">
        <v>60</v>
      </c>
      <c r="X129" s="21" t="s">
        <v>60</v>
      </c>
      <c r="Y129" s="285">
        <v>72</v>
      </c>
      <c r="Z129" s="42" t="s">
        <v>66</v>
      </c>
      <c r="AA129" s="42" t="s">
        <v>62</v>
      </c>
      <c r="AB129" s="21" t="s">
        <v>63</v>
      </c>
    </row>
    <row r="130" spans="1:28" s="20" customFormat="1" ht="25.5" customHeight="1">
      <c r="A130" s="50" t="s">
        <v>142</v>
      </c>
      <c r="B130" s="29" t="s">
        <v>506</v>
      </c>
      <c r="C130" s="8" t="s">
        <v>77</v>
      </c>
      <c r="D130" s="8" t="s">
        <v>62</v>
      </c>
      <c r="E130" s="8" t="s">
        <v>63</v>
      </c>
      <c r="F130" s="58" t="s">
        <v>66</v>
      </c>
      <c r="G130" s="58" t="s">
        <v>66</v>
      </c>
      <c r="H130" s="64">
        <v>0</v>
      </c>
      <c r="I130" s="64">
        <v>184000</v>
      </c>
      <c r="J130" s="122" t="s">
        <v>546</v>
      </c>
      <c r="K130" s="58" t="s">
        <v>66</v>
      </c>
      <c r="L130" s="8" t="s">
        <v>507</v>
      </c>
      <c r="M130" s="21" t="s">
        <v>61</v>
      </c>
      <c r="N130" s="21" t="s">
        <v>66</v>
      </c>
      <c r="O130" s="21" t="s">
        <v>955</v>
      </c>
      <c r="P130" s="8" t="s">
        <v>142</v>
      </c>
      <c r="Q130" s="8" t="s">
        <v>66</v>
      </c>
      <c r="R130" s="21" t="s">
        <v>961</v>
      </c>
      <c r="S130" s="21" t="s">
        <v>290</v>
      </c>
      <c r="T130" s="21" t="s">
        <v>290</v>
      </c>
      <c r="U130" s="21" t="s">
        <v>949</v>
      </c>
      <c r="V130" s="21" t="s">
        <v>963</v>
      </c>
      <c r="W130" s="21" t="s">
        <v>949</v>
      </c>
      <c r="X130" s="21" t="s">
        <v>364</v>
      </c>
      <c r="Y130" s="285">
        <v>55.8</v>
      </c>
      <c r="Z130" s="42" t="s">
        <v>946</v>
      </c>
      <c r="AA130" s="42" t="s">
        <v>66</v>
      </c>
      <c r="AB130" s="21" t="s">
        <v>63</v>
      </c>
    </row>
    <row r="131" spans="1:28" s="20" customFormat="1" ht="25.5" customHeight="1">
      <c r="A131" s="50" t="s">
        <v>143</v>
      </c>
      <c r="B131" s="29" t="s">
        <v>422</v>
      </c>
      <c r="C131" s="8" t="s">
        <v>57</v>
      </c>
      <c r="D131" s="8" t="s">
        <v>62</v>
      </c>
      <c r="E131" s="8" t="s">
        <v>63</v>
      </c>
      <c r="F131" s="58" t="s">
        <v>66</v>
      </c>
      <c r="G131" s="58" t="s">
        <v>66</v>
      </c>
      <c r="H131" s="64">
        <v>3182.96</v>
      </c>
      <c r="I131" s="64">
        <v>0</v>
      </c>
      <c r="J131" s="122" t="s">
        <v>547</v>
      </c>
      <c r="K131" s="58" t="s">
        <v>66</v>
      </c>
      <c r="L131" s="8" t="s">
        <v>508</v>
      </c>
      <c r="M131" s="21" t="s">
        <v>61</v>
      </c>
      <c r="N131" s="21" t="s">
        <v>66</v>
      </c>
      <c r="O131" s="21" t="s">
        <v>955</v>
      </c>
      <c r="P131" s="8" t="s">
        <v>143</v>
      </c>
      <c r="Q131" s="21" t="s">
        <v>964</v>
      </c>
      <c r="R131" s="8" t="s">
        <v>66</v>
      </c>
      <c r="S131" s="21" t="s">
        <v>290</v>
      </c>
      <c r="T131" s="21" t="s">
        <v>949</v>
      </c>
      <c r="U131" s="21" t="s">
        <v>949</v>
      </c>
      <c r="V131" s="21" t="s">
        <v>945</v>
      </c>
      <c r="W131" s="21" t="s">
        <v>949</v>
      </c>
      <c r="X131" s="21" t="s">
        <v>364</v>
      </c>
      <c r="Y131" s="285" t="s">
        <v>66</v>
      </c>
      <c r="Z131" s="42" t="s">
        <v>946</v>
      </c>
      <c r="AA131" s="42" t="s">
        <v>66</v>
      </c>
      <c r="AB131" s="21" t="s">
        <v>63</v>
      </c>
    </row>
    <row r="132" spans="1:28" s="20" customFormat="1" ht="25.5" customHeight="1">
      <c r="A132" s="50" t="s">
        <v>144</v>
      </c>
      <c r="B132" s="29" t="s">
        <v>965</v>
      </c>
      <c r="C132" s="8" t="s">
        <v>57</v>
      </c>
      <c r="D132" s="8" t="s">
        <v>62</v>
      </c>
      <c r="E132" s="8" t="s">
        <v>63</v>
      </c>
      <c r="F132" s="58" t="s">
        <v>66</v>
      </c>
      <c r="G132" s="58" t="s">
        <v>66</v>
      </c>
      <c r="H132" s="64">
        <v>1340</v>
      </c>
      <c r="I132" s="64">
        <v>0</v>
      </c>
      <c r="J132" s="122" t="s">
        <v>547</v>
      </c>
      <c r="K132" s="58" t="s">
        <v>66</v>
      </c>
      <c r="L132" s="21" t="s">
        <v>966</v>
      </c>
      <c r="M132" s="21" t="s">
        <v>61</v>
      </c>
      <c r="N132" s="8" t="s">
        <v>66</v>
      </c>
      <c r="O132" s="8" t="s">
        <v>66</v>
      </c>
      <c r="P132" s="8" t="s">
        <v>144</v>
      </c>
      <c r="Q132" s="8" t="s">
        <v>66</v>
      </c>
      <c r="R132" s="8" t="s">
        <v>66</v>
      </c>
      <c r="S132" s="21" t="s">
        <v>290</v>
      </c>
      <c r="T132" s="21" t="s">
        <v>949</v>
      </c>
      <c r="U132" s="21" t="s">
        <v>949</v>
      </c>
      <c r="V132" s="21" t="s">
        <v>290</v>
      </c>
      <c r="W132" s="21" t="s">
        <v>949</v>
      </c>
      <c r="X132" s="21" t="s">
        <v>290</v>
      </c>
      <c r="Y132" s="285" t="s">
        <v>66</v>
      </c>
      <c r="Z132" s="42" t="s">
        <v>66</v>
      </c>
      <c r="AA132" s="42" t="s">
        <v>66</v>
      </c>
      <c r="AB132" s="21" t="s">
        <v>63</v>
      </c>
    </row>
    <row r="133" spans="1:28" s="20" customFormat="1" ht="25.5" customHeight="1">
      <c r="A133" s="50" t="s">
        <v>145</v>
      </c>
      <c r="B133" s="29" t="s">
        <v>323</v>
      </c>
      <c r="C133" s="8" t="s">
        <v>57</v>
      </c>
      <c r="D133" s="8" t="s">
        <v>62</v>
      </c>
      <c r="E133" s="8" t="s">
        <v>63</v>
      </c>
      <c r="F133" s="58" t="s">
        <v>66</v>
      </c>
      <c r="G133" s="58" t="s">
        <v>66</v>
      </c>
      <c r="H133" s="64">
        <v>0</v>
      </c>
      <c r="I133" s="64">
        <v>121000</v>
      </c>
      <c r="J133" s="122" t="s">
        <v>546</v>
      </c>
      <c r="K133" s="58" t="s">
        <v>66</v>
      </c>
      <c r="L133" s="8" t="s">
        <v>920</v>
      </c>
      <c r="M133" s="21" t="s">
        <v>61</v>
      </c>
      <c r="N133" s="8" t="s">
        <v>66</v>
      </c>
      <c r="O133" s="8" t="s">
        <v>66</v>
      </c>
      <c r="P133" s="8" t="s">
        <v>145</v>
      </c>
      <c r="Q133" s="8" t="s">
        <v>66</v>
      </c>
      <c r="R133" s="8" t="s">
        <v>66</v>
      </c>
      <c r="S133" s="21" t="s">
        <v>290</v>
      </c>
      <c r="T133" s="21" t="s">
        <v>364</v>
      </c>
      <c r="U133" s="21" t="s">
        <v>949</v>
      </c>
      <c r="V133" s="21" t="s">
        <v>945</v>
      </c>
      <c r="W133" s="21" t="s">
        <v>70</v>
      </c>
      <c r="X133" s="21" t="s">
        <v>364</v>
      </c>
      <c r="Y133" s="285">
        <v>71.54</v>
      </c>
      <c r="Z133" s="42" t="s">
        <v>66</v>
      </c>
      <c r="AA133" s="42" t="s">
        <v>66</v>
      </c>
      <c r="AB133" s="21" t="s">
        <v>63</v>
      </c>
    </row>
    <row r="134" spans="1:28" s="20" customFormat="1" ht="25.5" customHeight="1">
      <c r="A134" s="50" t="s">
        <v>146</v>
      </c>
      <c r="B134" s="29" t="s">
        <v>306</v>
      </c>
      <c r="C134" s="8" t="s">
        <v>57</v>
      </c>
      <c r="D134" s="8" t="s">
        <v>62</v>
      </c>
      <c r="E134" s="8" t="s">
        <v>63</v>
      </c>
      <c r="F134" s="58" t="s">
        <v>66</v>
      </c>
      <c r="G134" s="58" t="s">
        <v>66</v>
      </c>
      <c r="H134" s="64">
        <v>0</v>
      </c>
      <c r="I134" s="64">
        <v>124000</v>
      </c>
      <c r="J134" s="122" t="s">
        <v>546</v>
      </c>
      <c r="K134" s="58" t="s">
        <v>66</v>
      </c>
      <c r="L134" s="8" t="s">
        <v>509</v>
      </c>
      <c r="M134" s="21" t="s">
        <v>61</v>
      </c>
      <c r="N134" s="21" t="s">
        <v>66</v>
      </c>
      <c r="O134" s="21" t="s">
        <v>955</v>
      </c>
      <c r="P134" s="8" t="s">
        <v>146</v>
      </c>
      <c r="Q134" s="8" t="s">
        <v>66</v>
      </c>
      <c r="R134" s="8" t="s">
        <v>66</v>
      </c>
      <c r="S134" s="21" t="s">
        <v>290</v>
      </c>
      <c r="T134" s="21" t="s">
        <v>290</v>
      </c>
      <c r="U134" s="21" t="s">
        <v>949</v>
      </c>
      <c r="V134" s="21" t="s">
        <v>290</v>
      </c>
      <c r="W134" s="21" t="s">
        <v>949</v>
      </c>
      <c r="X134" s="21" t="s">
        <v>364</v>
      </c>
      <c r="Y134" s="285">
        <v>68.7</v>
      </c>
      <c r="Z134" s="42" t="s">
        <v>66</v>
      </c>
      <c r="AA134" s="42" t="s">
        <v>66</v>
      </c>
      <c r="AB134" s="21" t="s">
        <v>63</v>
      </c>
    </row>
    <row r="135" spans="1:28" s="20" customFormat="1" ht="25.5" customHeight="1">
      <c r="A135" s="50" t="s">
        <v>147</v>
      </c>
      <c r="B135" s="29" t="s">
        <v>324</v>
      </c>
      <c r="C135" s="8" t="s">
        <v>57</v>
      </c>
      <c r="D135" s="8" t="s">
        <v>62</v>
      </c>
      <c r="E135" s="8" t="s">
        <v>63</v>
      </c>
      <c r="F135" s="58" t="s">
        <v>66</v>
      </c>
      <c r="G135" s="58" t="s">
        <v>66</v>
      </c>
      <c r="H135" s="64">
        <v>106426.4</v>
      </c>
      <c r="I135" s="64">
        <v>0</v>
      </c>
      <c r="J135" s="122" t="s">
        <v>547</v>
      </c>
      <c r="K135" s="58" t="s">
        <v>66</v>
      </c>
      <c r="L135" s="8" t="s">
        <v>921</v>
      </c>
      <c r="M135" s="21" t="s">
        <v>61</v>
      </c>
      <c r="N135" s="8" t="s">
        <v>66</v>
      </c>
      <c r="O135" s="8" t="s">
        <v>66</v>
      </c>
      <c r="P135" s="8" t="s">
        <v>147</v>
      </c>
      <c r="Q135" s="8" t="s">
        <v>66</v>
      </c>
      <c r="R135" s="8" t="s">
        <v>66</v>
      </c>
      <c r="S135" s="21" t="s">
        <v>60</v>
      </c>
      <c r="T135" s="21" t="s">
        <v>290</v>
      </c>
      <c r="U135" s="21" t="s">
        <v>290</v>
      </c>
      <c r="V135" s="21" t="s">
        <v>290</v>
      </c>
      <c r="W135" s="21" t="s">
        <v>290</v>
      </c>
      <c r="X135" s="21" t="s">
        <v>290</v>
      </c>
      <c r="Y135" s="285" t="s">
        <v>66</v>
      </c>
      <c r="Z135" s="42" t="s">
        <v>66</v>
      </c>
      <c r="AA135" s="42" t="s">
        <v>66</v>
      </c>
      <c r="AB135" s="21" t="s">
        <v>63</v>
      </c>
    </row>
    <row r="136" spans="1:28" s="20" customFormat="1" ht="25.5" customHeight="1">
      <c r="A136" s="50" t="s">
        <v>148</v>
      </c>
      <c r="B136" s="29" t="s">
        <v>307</v>
      </c>
      <c r="C136" s="8" t="s">
        <v>57</v>
      </c>
      <c r="D136" s="8" t="s">
        <v>62</v>
      </c>
      <c r="E136" s="8" t="s">
        <v>63</v>
      </c>
      <c r="F136" s="58" t="s">
        <v>66</v>
      </c>
      <c r="G136" s="58" t="s">
        <v>66</v>
      </c>
      <c r="H136" s="64">
        <v>335</v>
      </c>
      <c r="I136" s="64">
        <v>0</v>
      </c>
      <c r="J136" s="122" t="s">
        <v>547</v>
      </c>
      <c r="K136" s="58" t="s">
        <v>66</v>
      </c>
      <c r="L136" s="8" t="s">
        <v>510</v>
      </c>
      <c r="M136" s="8" t="s">
        <v>66</v>
      </c>
      <c r="N136" s="8" t="s">
        <v>66</v>
      </c>
      <c r="O136" s="8" t="s">
        <v>66</v>
      </c>
      <c r="P136" s="8" t="s">
        <v>148</v>
      </c>
      <c r="Q136" s="8" t="s">
        <v>66</v>
      </c>
      <c r="R136" s="8" t="s">
        <v>66</v>
      </c>
      <c r="S136" s="8" t="s">
        <v>66</v>
      </c>
      <c r="T136" s="8" t="s">
        <v>66</v>
      </c>
      <c r="U136" s="8" t="s">
        <v>66</v>
      </c>
      <c r="V136" s="8" t="s">
        <v>66</v>
      </c>
      <c r="W136" s="8" t="s">
        <v>66</v>
      </c>
      <c r="X136" s="8" t="s">
        <v>66</v>
      </c>
      <c r="Y136" s="65" t="s">
        <v>66</v>
      </c>
      <c r="Z136" s="11" t="s">
        <v>66</v>
      </c>
      <c r="AA136" s="11" t="s">
        <v>66</v>
      </c>
      <c r="AB136" s="51" t="s">
        <v>63</v>
      </c>
    </row>
    <row r="137" spans="1:28" s="20" customFormat="1" ht="25.5" customHeight="1">
      <c r="A137" s="50" t="s">
        <v>149</v>
      </c>
      <c r="B137" s="29" t="s">
        <v>308</v>
      </c>
      <c r="C137" s="8" t="s">
        <v>57</v>
      </c>
      <c r="D137" s="8" t="s">
        <v>62</v>
      </c>
      <c r="E137" s="8" t="s">
        <v>63</v>
      </c>
      <c r="F137" s="58" t="s">
        <v>66</v>
      </c>
      <c r="G137" s="58" t="s">
        <v>66</v>
      </c>
      <c r="H137" s="64">
        <v>842.5</v>
      </c>
      <c r="I137" s="64">
        <v>0</v>
      </c>
      <c r="J137" s="122" t="s">
        <v>547</v>
      </c>
      <c r="K137" s="58" t="s">
        <v>66</v>
      </c>
      <c r="L137" s="8" t="s">
        <v>511</v>
      </c>
      <c r="M137" s="21" t="s">
        <v>61</v>
      </c>
      <c r="N137" s="21" t="s">
        <v>66</v>
      </c>
      <c r="O137" s="21" t="s">
        <v>955</v>
      </c>
      <c r="P137" s="8" t="s">
        <v>149</v>
      </c>
      <c r="Q137" s="8" t="s">
        <v>66</v>
      </c>
      <c r="R137" s="8" t="s">
        <v>66</v>
      </c>
      <c r="S137" s="21" t="s">
        <v>948</v>
      </c>
      <c r="T137" s="21" t="s">
        <v>948</v>
      </c>
      <c r="U137" s="21" t="s">
        <v>948</v>
      </c>
      <c r="V137" s="21" t="s">
        <v>948</v>
      </c>
      <c r="W137" s="21" t="s">
        <v>949</v>
      </c>
      <c r="X137" s="21" t="s">
        <v>364</v>
      </c>
      <c r="Y137" s="285" t="s">
        <v>66</v>
      </c>
      <c r="Z137" s="42" t="s">
        <v>66</v>
      </c>
      <c r="AA137" s="42" t="s">
        <v>66</v>
      </c>
      <c r="AB137" s="21" t="s">
        <v>63</v>
      </c>
    </row>
    <row r="138" spans="1:28" s="20" customFormat="1" ht="25.5" customHeight="1">
      <c r="A138" s="50" t="s">
        <v>150</v>
      </c>
      <c r="B138" s="29" t="s">
        <v>967</v>
      </c>
      <c r="C138" s="8" t="s">
        <v>57</v>
      </c>
      <c r="D138" s="8" t="s">
        <v>62</v>
      </c>
      <c r="E138" s="8" t="s">
        <v>63</v>
      </c>
      <c r="F138" s="58" t="s">
        <v>66</v>
      </c>
      <c r="G138" s="58" t="s">
        <v>66</v>
      </c>
      <c r="H138" s="64">
        <v>250</v>
      </c>
      <c r="I138" s="64">
        <v>0</v>
      </c>
      <c r="J138" s="122" t="s">
        <v>547</v>
      </c>
      <c r="K138" s="58" t="s">
        <v>66</v>
      </c>
      <c r="L138" s="8" t="s">
        <v>512</v>
      </c>
      <c r="M138" s="21" t="s">
        <v>61</v>
      </c>
      <c r="N138" s="21" t="s">
        <v>66</v>
      </c>
      <c r="O138" s="21" t="s">
        <v>955</v>
      </c>
      <c r="P138" s="8" t="s">
        <v>150</v>
      </c>
      <c r="Q138" s="8" t="s">
        <v>66</v>
      </c>
      <c r="R138" s="8" t="s">
        <v>66</v>
      </c>
      <c r="S138" s="8" t="s">
        <v>66</v>
      </c>
      <c r="T138" s="8" t="s">
        <v>66</v>
      </c>
      <c r="U138" s="8" t="s">
        <v>66</v>
      </c>
      <c r="V138" s="8" t="s">
        <v>66</v>
      </c>
      <c r="W138" s="8" t="s">
        <v>66</v>
      </c>
      <c r="X138" s="8" t="s">
        <v>66</v>
      </c>
      <c r="Y138" s="65" t="s">
        <v>66</v>
      </c>
      <c r="Z138" s="11" t="s">
        <v>66</v>
      </c>
      <c r="AA138" s="11" t="s">
        <v>66</v>
      </c>
      <c r="AB138" s="51" t="s">
        <v>63</v>
      </c>
    </row>
    <row r="139" spans="1:28" s="20" customFormat="1" ht="25.5" customHeight="1">
      <c r="A139" s="50" t="s">
        <v>151</v>
      </c>
      <c r="B139" s="29" t="s">
        <v>968</v>
      </c>
      <c r="C139" s="8" t="s">
        <v>57</v>
      </c>
      <c r="D139" s="8" t="s">
        <v>62</v>
      </c>
      <c r="E139" s="8" t="s">
        <v>63</v>
      </c>
      <c r="F139" s="58" t="s">
        <v>66</v>
      </c>
      <c r="G139" s="58" t="s">
        <v>66</v>
      </c>
      <c r="H139" s="64">
        <v>0</v>
      </c>
      <c r="I139" s="64">
        <v>259000</v>
      </c>
      <c r="J139" s="122" t="s">
        <v>546</v>
      </c>
      <c r="K139" s="58" t="s">
        <v>66</v>
      </c>
      <c r="L139" s="8" t="s">
        <v>513</v>
      </c>
      <c r="M139" s="21" t="s">
        <v>61</v>
      </c>
      <c r="N139" s="21" t="s">
        <v>66</v>
      </c>
      <c r="O139" s="21" t="s">
        <v>955</v>
      </c>
      <c r="P139" s="8" t="s">
        <v>151</v>
      </c>
      <c r="Q139" s="8" t="s">
        <v>66</v>
      </c>
      <c r="R139" s="8" t="s">
        <v>66</v>
      </c>
      <c r="S139" s="21" t="s">
        <v>290</v>
      </c>
      <c r="T139" s="21" t="s">
        <v>290</v>
      </c>
      <c r="U139" s="21" t="s">
        <v>949</v>
      </c>
      <c r="V139" s="21" t="s">
        <v>945</v>
      </c>
      <c r="W139" s="21" t="s">
        <v>364</v>
      </c>
      <c r="X139" s="21" t="s">
        <v>364</v>
      </c>
      <c r="Y139" s="285">
        <v>153.08</v>
      </c>
      <c r="Z139" s="42" t="s">
        <v>66</v>
      </c>
      <c r="AA139" s="42" t="s">
        <v>63</v>
      </c>
      <c r="AB139" s="21" t="s">
        <v>63</v>
      </c>
    </row>
    <row r="140" spans="1:28" s="20" customFormat="1" ht="25.5" customHeight="1">
      <c r="A140" s="50" t="s">
        <v>152</v>
      </c>
      <c r="B140" s="29" t="s">
        <v>309</v>
      </c>
      <c r="C140" s="8" t="s">
        <v>57</v>
      </c>
      <c r="D140" s="8" t="s">
        <v>62</v>
      </c>
      <c r="E140" s="8" t="s">
        <v>63</v>
      </c>
      <c r="F140" s="58" t="s">
        <v>66</v>
      </c>
      <c r="G140" s="58" t="s">
        <v>66</v>
      </c>
      <c r="H140" s="64">
        <v>0</v>
      </c>
      <c r="I140" s="64">
        <v>26000</v>
      </c>
      <c r="J140" s="122" t="s">
        <v>546</v>
      </c>
      <c r="K140" s="58" t="s">
        <v>66</v>
      </c>
      <c r="L140" s="8" t="s">
        <v>514</v>
      </c>
      <c r="M140" s="21" t="s">
        <v>61</v>
      </c>
      <c r="N140" s="21" t="s">
        <v>66</v>
      </c>
      <c r="O140" s="21" t="s">
        <v>955</v>
      </c>
      <c r="P140" s="8" t="s">
        <v>152</v>
      </c>
      <c r="Q140" s="8" t="s">
        <v>962</v>
      </c>
      <c r="R140" s="8" t="s">
        <v>66</v>
      </c>
      <c r="S140" s="21" t="s">
        <v>290</v>
      </c>
      <c r="T140" s="21" t="s">
        <v>290</v>
      </c>
      <c r="U140" s="21" t="s">
        <v>949</v>
      </c>
      <c r="V140" s="21" t="s">
        <v>945</v>
      </c>
      <c r="W140" s="21" t="s">
        <v>364</v>
      </c>
      <c r="X140" s="21" t="s">
        <v>364</v>
      </c>
      <c r="Y140" s="285">
        <v>15.6</v>
      </c>
      <c r="Z140" s="42" t="s">
        <v>66</v>
      </c>
      <c r="AA140" s="42" t="s">
        <v>66</v>
      </c>
      <c r="AB140" s="21" t="s">
        <v>63</v>
      </c>
    </row>
    <row r="141" spans="1:28" s="20" customFormat="1" ht="25.5" customHeight="1">
      <c r="A141" s="50" t="s">
        <v>153</v>
      </c>
      <c r="B141" s="29" t="s">
        <v>922</v>
      </c>
      <c r="C141" s="8" t="s">
        <v>57</v>
      </c>
      <c r="D141" s="8" t="s">
        <v>62</v>
      </c>
      <c r="E141" s="8" t="s">
        <v>63</v>
      </c>
      <c r="F141" s="8" t="s">
        <v>63</v>
      </c>
      <c r="G141" s="8">
        <v>2016</v>
      </c>
      <c r="H141" s="64">
        <v>15051.28</v>
      </c>
      <c r="I141" s="64"/>
      <c r="J141" s="122" t="s">
        <v>547</v>
      </c>
      <c r="K141" s="58"/>
      <c r="L141" s="8" t="s">
        <v>923</v>
      </c>
      <c r="M141" s="8"/>
      <c r="N141" s="8"/>
      <c r="O141" s="8"/>
      <c r="P141" s="8" t="s">
        <v>153</v>
      </c>
      <c r="Q141" s="8"/>
      <c r="R141" s="8"/>
      <c r="S141" s="8"/>
      <c r="T141" s="8"/>
      <c r="U141" s="8"/>
      <c r="V141" s="8"/>
      <c r="W141" s="8"/>
      <c r="X141" s="8"/>
      <c r="Y141" s="65"/>
      <c r="Z141" s="11"/>
      <c r="AA141" s="11"/>
      <c r="AB141" s="51"/>
    </row>
    <row r="142" spans="1:28" s="20" customFormat="1" ht="25.5" customHeight="1">
      <c r="A142" s="50" t="s">
        <v>154</v>
      </c>
      <c r="B142" s="29" t="s">
        <v>79</v>
      </c>
      <c r="C142" s="8" t="s">
        <v>57</v>
      </c>
      <c r="D142" s="8" t="s">
        <v>62</v>
      </c>
      <c r="E142" s="8" t="s">
        <v>63</v>
      </c>
      <c r="F142" s="58" t="s">
        <v>66</v>
      </c>
      <c r="G142" s="58" t="s">
        <v>66</v>
      </c>
      <c r="H142" s="64">
        <v>560</v>
      </c>
      <c r="I142" s="64">
        <v>0</v>
      </c>
      <c r="J142" s="122" t="s">
        <v>547</v>
      </c>
      <c r="K142" s="58" t="s">
        <v>66</v>
      </c>
      <c r="L142" s="8" t="s">
        <v>66</v>
      </c>
      <c r="M142" s="8" t="s">
        <v>66</v>
      </c>
      <c r="N142" s="8" t="s">
        <v>66</v>
      </c>
      <c r="O142" s="8" t="s">
        <v>66</v>
      </c>
      <c r="P142" s="8" t="s">
        <v>154</v>
      </c>
      <c r="Q142" s="8" t="s">
        <v>66</v>
      </c>
      <c r="R142" s="8" t="s">
        <v>66</v>
      </c>
      <c r="S142" s="8" t="s">
        <v>66</v>
      </c>
      <c r="T142" s="8" t="s">
        <v>66</v>
      </c>
      <c r="U142" s="8" t="s">
        <v>66</v>
      </c>
      <c r="V142" s="8" t="s">
        <v>66</v>
      </c>
      <c r="W142" s="8" t="s">
        <v>66</v>
      </c>
      <c r="X142" s="8" t="s">
        <v>66</v>
      </c>
      <c r="Y142" s="65" t="s">
        <v>66</v>
      </c>
      <c r="Z142" s="11" t="s">
        <v>66</v>
      </c>
      <c r="AA142" s="11" t="s">
        <v>66</v>
      </c>
      <c r="AB142" s="51" t="s">
        <v>63</v>
      </c>
    </row>
    <row r="143" spans="1:28" s="20" customFormat="1" ht="25.5" customHeight="1">
      <c r="A143" s="50" t="s">
        <v>155</v>
      </c>
      <c r="B143" s="29" t="s">
        <v>80</v>
      </c>
      <c r="C143" s="8" t="s">
        <v>57</v>
      </c>
      <c r="D143" s="8" t="s">
        <v>62</v>
      </c>
      <c r="E143" s="8" t="s">
        <v>63</v>
      </c>
      <c r="F143" s="58" t="s">
        <v>66</v>
      </c>
      <c r="G143" s="58" t="s">
        <v>66</v>
      </c>
      <c r="H143" s="64">
        <v>3860</v>
      </c>
      <c r="I143" s="64">
        <v>0</v>
      </c>
      <c r="J143" s="122" t="s">
        <v>547</v>
      </c>
      <c r="K143" s="58" t="s">
        <v>66</v>
      </c>
      <c r="L143" s="8" t="s">
        <v>66</v>
      </c>
      <c r="M143" s="8" t="s">
        <v>66</v>
      </c>
      <c r="N143" s="8" t="s">
        <v>66</v>
      </c>
      <c r="O143" s="8" t="s">
        <v>66</v>
      </c>
      <c r="P143" s="8" t="s">
        <v>155</v>
      </c>
      <c r="Q143" s="8" t="s">
        <v>66</v>
      </c>
      <c r="R143" s="8" t="s">
        <v>66</v>
      </c>
      <c r="S143" s="8" t="s">
        <v>66</v>
      </c>
      <c r="T143" s="8" t="s">
        <v>66</v>
      </c>
      <c r="U143" s="8" t="s">
        <v>66</v>
      </c>
      <c r="V143" s="8" t="s">
        <v>66</v>
      </c>
      <c r="W143" s="8" t="s">
        <v>66</v>
      </c>
      <c r="X143" s="8" t="s">
        <v>66</v>
      </c>
      <c r="Y143" s="65" t="s">
        <v>66</v>
      </c>
      <c r="Z143" s="11" t="s">
        <v>66</v>
      </c>
      <c r="AA143" s="11" t="s">
        <v>66</v>
      </c>
      <c r="AB143" s="51" t="s">
        <v>63</v>
      </c>
    </row>
    <row r="144" spans="1:28" s="20" customFormat="1" ht="25.5" customHeight="1">
      <c r="A144" s="50" t="s">
        <v>156</v>
      </c>
      <c r="B144" s="29" t="s">
        <v>969</v>
      </c>
      <c r="C144" s="8" t="s">
        <v>57</v>
      </c>
      <c r="D144" s="8" t="s">
        <v>62</v>
      </c>
      <c r="E144" s="8" t="s">
        <v>63</v>
      </c>
      <c r="F144" s="58" t="s">
        <v>66</v>
      </c>
      <c r="G144" s="58" t="s">
        <v>66</v>
      </c>
      <c r="H144" s="64">
        <v>53195.96</v>
      </c>
      <c r="I144" s="64">
        <v>0</v>
      </c>
      <c r="J144" s="122" t="s">
        <v>547</v>
      </c>
      <c r="K144" s="58" t="s">
        <v>66</v>
      </c>
      <c r="L144" s="8" t="s">
        <v>66</v>
      </c>
      <c r="M144" s="8" t="s">
        <v>66</v>
      </c>
      <c r="N144" s="8" t="s">
        <v>66</v>
      </c>
      <c r="O144" s="8" t="s">
        <v>66</v>
      </c>
      <c r="P144" s="8" t="s">
        <v>156</v>
      </c>
      <c r="Q144" s="8" t="s">
        <v>66</v>
      </c>
      <c r="R144" s="8" t="s">
        <v>66</v>
      </c>
      <c r="S144" s="8" t="s">
        <v>66</v>
      </c>
      <c r="T144" s="8" t="s">
        <v>66</v>
      </c>
      <c r="U144" s="8" t="s">
        <v>66</v>
      </c>
      <c r="V144" s="8" t="s">
        <v>66</v>
      </c>
      <c r="W144" s="8" t="s">
        <v>66</v>
      </c>
      <c r="X144" s="8" t="s">
        <v>66</v>
      </c>
      <c r="Y144" s="65" t="s">
        <v>66</v>
      </c>
      <c r="Z144" s="11" t="s">
        <v>66</v>
      </c>
      <c r="AA144" s="11" t="s">
        <v>66</v>
      </c>
      <c r="AB144" s="51" t="s">
        <v>63</v>
      </c>
    </row>
    <row r="145" spans="1:28" s="20" customFormat="1" ht="25.5" customHeight="1">
      <c r="A145" s="50" t="s">
        <v>157</v>
      </c>
      <c r="B145" s="29" t="s">
        <v>81</v>
      </c>
      <c r="C145" s="8" t="s">
        <v>57</v>
      </c>
      <c r="D145" s="8" t="s">
        <v>62</v>
      </c>
      <c r="E145" s="8" t="s">
        <v>63</v>
      </c>
      <c r="F145" s="58" t="s">
        <v>66</v>
      </c>
      <c r="G145" s="58" t="s">
        <v>66</v>
      </c>
      <c r="H145" s="64">
        <v>8656.82</v>
      </c>
      <c r="I145" s="64">
        <v>0</v>
      </c>
      <c r="J145" s="122" t="s">
        <v>547</v>
      </c>
      <c r="K145" s="58" t="s">
        <v>66</v>
      </c>
      <c r="L145" s="8" t="s">
        <v>66</v>
      </c>
      <c r="M145" s="8" t="s">
        <v>66</v>
      </c>
      <c r="N145" s="8" t="s">
        <v>66</v>
      </c>
      <c r="O145" s="8" t="s">
        <v>66</v>
      </c>
      <c r="P145" s="8" t="s">
        <v>157</v>
      </c>
      <c r="Q145" s="8" t="s">
        <v>66</v>
      </c>
      <c r="R145" s="8" t="s">
        <v>66</v>
      </c>
      <c r="S145" s="8" t="s">
        <v>66</v>
      </c>
      <c r="T145" s="8" t="s">
        <v>66</v>
      </c>
      <c r="U145" s="8" t="s">
        <v>66</v>
      </c>
      <c r="V145" s="8" t="s">
        <v>66</v>
      </c>
      <c r="W145" s="8" t="s">
        <v>66</v>
      </c>
      <c r="X145" s="8" t="s">
        <v>66</v>
      </c>
      <c r="Y145" s="65" t="s">
        <v>66</v>
      </c>
      <c r="Z145" s="11" t="s">
        <v>66</v>
      </c>
      <c r="AA145" s="11" t="s">
        <v>66</v>
      </c>
      <c r="AB145" s="51" t="s">
        <v>63</v>
      </c>
    </row>
    <row r="146" spans="1:28" s="20" customFormat="1" ht="25.5" customHeight="1">
      <c r="A146" s="50" t="s">
        <v>158</v>
      </c>
      <c r="B146" s="29" t="s">
        <v>82</v>
      </c>
      <c r="C146" s="8" t="s">
        <v>57</v>
      </c>
      <c r="D146" s="8" t="s">
        <v>62</v>
      </c>
      <c r="E146" s="8" t="s">
        <v>63</v>
      </c>
      <c r="F146" s="58" t="s">
        <v>66</v>
      </c>
      <c r="G146" s="58" t="s">
        <v>66</v>
      </c>
      <c r="H146" s="64">
        <v>3255.89</v>
      </c>
      <c r="I146" s="64">
        <v>0</v>
      </c>
      <c r="J146" s="122" t="s">
        <v>547</v>
      </c>
      <c r="K146" s="58" t="s">
        <v>66</v>
      </c>
      <c r="L146" s="8" t="s">
        <v>924</v>
      </c>
      <c r="M146" s="8" t="s">
        <v>66</v>
      </c>
      <c r="N146" s="8" t="s">
        <v>66</v>
      </c>
      <c r="O146" s="8" t="s">
        <v>66</v>
      </c>
      <c r="P146" s="8" t="s">
        <v>158</v>
      </c>
      <c r="Q146" s="8" t="s">
        <v>66</v>
      </c>
      <c r="R146" s="8" t="s">
        <v>66</v>
      </c>
      <c r="S146" s="8" t="s">
        <v>66</v>
      </c>
      <c r="T146" s="8" t="s">
        <v>66</v>
      </c>
      <c r="U146" s="8" t="s">
        <v>66</v>
      </c>
      <c r="V146" s="8" t="s">
        <v>66</v>
      </c>
      <c r="W146" s="8" t="s">
        <v>66</v>
      </c>
      <c r="X146" s="8" t="s">
        <v>66</v>
      </c>
      <c r="Y146" s="65" t="s">
        <v>66</v>
      </c>
      <c r="Z146" s="11" t="s">
        <v>66</v>
      </c>
      <c r="AA146" s="11" t="s">
        <v>66</v>
      </c>
      <c r="AB146" s="51" t="s">
        <v>63</v>
      </c>
    </row>
    <row r="147" spans="1:28" s="20" customFormat="1" ht="25.5" customHeight="1">
      <c r="A147" s="50" t="s">
        <v>159</v>
      </c>
      <c r="B147" s="29" t="s">
        <v>423</v>
      </c>
      <c r="C147" s="8" t="s">
        <v>57</v>
      </c>
      <c r="D147" s="8" t="s">
        <v>62</v>
      </c>
      <c r="E147" s="8" t="s">
        <v>63</v>
      </c>
      <c r="F147" s="8" t="s">
        <v>63</v>
      </c>
      <c r="G147" s="58" t="s">
        <v>66</v>
      </c>
      <c r="H147" s="64">
        <v>1510</v>
      </c>
      <c r="I147" s="64">
        <v>0</v>
      </c>
      <c r="J147" s="122" t="s">
        <v>547</v>
      </c>
      <c r="K147" s="58" t="s">
        <v>66</v>
      </c>
      <c r="L147" s="8" t="s">
        <v>921</v>
      </c>
      <c r="M147" s="8" t="s">
        <v>66</v>
      </c>
      <c r="N147" s="8" t="s">
        <v>66</v>
      </c>
      <c r="O147" s="8" t="s">
        <v>66</v>
      </c>
      <c r="P147" s="8" t="s">
        <v>159</v>
      </c>
      <c r="Q147" s="8" t="s">
        <v>66</v>
      </c>
      <c r="R147" s="8" t="s">
        <v>66</v>
      </c>
      <c r="S147" s="8" t="s">
        <v>66</v>
      </c>
      <c r="T147" s="8" t="s">
        <v>66</v>
      </c>
      <c r="U147" s="8" t="s">
        <v>66</v>
      </c>
      <c r="V147" s="8" t="s">
        <v>66</v>
      </c>
      <c r="W147" s="8" t="s">
        <v>66</v>
      </c>
      <c r="X147" s="8" t="s">
        <v>66</v>
      </c>
      <c r="Y147" s="65" t="s">
        <v>66</v>
      </c>
      <c r="Z147" s="11" t="s">
        <v>66</v>
      </c>
      <c r="AA147" s="11" t="s">
        <v>66</v>
      </c>
      <c r="AB147" s="51" t="s">
        <v>66</v>
      </c>
    </row>
    <row r="148" spans="1:28" s="20" customFormat="1" ht="25.5" customHeight="1">
      <c r="A148" s="50" t="s">
        <v>160</v>
      </c>
      <c r="B148" s="29" t="s">
        <v>320</v>
      </c>
      <c r="C148" s="8" t="s">
        <v>84</v>
      </c>
      <c r="D148" s="8" t="s">
        <v>62</v>
      </c>
      <c r="E148" s="8" t="s">
        <v>63</v>
      </c>
      <c r="F148" s="8" t="s">
        <v>63</v>
      </c>
      <c r="G148" s="58" t="s">
        <v>66</v>
      </c>
      <c r="H148" s="64">
        <v>2539287.63</v>
      </c>
      <c r="I148" s="64">
        <v>0</v>
      </c>
      <c r="J148" s="122" t="s">
        <v>547</v>
      </c>
      <c r="K148" s="58" t="s">
        <v>66</v>
      </c>
      <c r="L148" s="8" t="s">
        <v>83</v>
      </c>
      <c r="M148" s="8" t="s">
        <v>66</v>
      </c>
      <c r="N148" s="8" t="s">
        <v>66</v>
      </c>
      <c r="O148" s="8" t="s">
        <v>66</v>
      </c>
      <c r="P148" s="8" t="s">
        <v>160</v>
      </c>
      <c r="Q148" s="8" t="s">
        <v>66</v>
      </c>
      <c r="R148" s="8" t="s">
        <v>66</v>
      </c>
      <c r="S148" s="8" t="s">
        <v>66</v>
      </c>
      <c r="T148" s="8" t="s">
        <v>66</v>
      </c>
      <c r="U148" s="8" t="s">
        <v>66</v>
      </c>
      <c r="V148" s="8" t="s">
        <v>66</v>
      </c>
      <c r="W148" s="8" t="s">
        <v>66</v>
      </c>
      <c r="X148" s="8" t="s">
        <v>66</v>
      </c>
      <c r="Y148" s="8" t="s">
        <v>66</v>
      </c>
      <c r="Z148" s="8" t="s">
        <v>66</v>
      </c>
      <c r="AA148" s="8" t="s">
        <v>66</v>
      </c>
      <c r="AB148" s="51" t="s">
        <v>66</v>
      </c>
    </row>
    <row r="149" spans="1:28" s="20" customFormat="1" ht="25.5" customHeight="1">
      <c r="A149" s="50" t="s">
        <v>161</v>
      </c>
      <c r="B149" s="29" t="s">
        <v>321</v>
      </c>
      <c r="C149" s="8" t="s">
        <v>84</v>
      </c>
      <c r="D149" s="8" t="s">
        <v>62</v>
      </c>
      <c r="E149" s="8" t="s">
        <v>63</v>
      </c>
      <c r="F149" s="8" t="s">
        <v>63</v>
      </c>
      <c r="G149" s="58" t="s">
        <v>66</v>
      </c>
      <c r="H149" s="64">
        <v>651568</v>
      </c>
      <c r="I149" s="64">
        <v>0</v>
      </c>
      <c r="J149" s="122" t="s">
        <v>547</v>
      </c>
      <c r="K149" s="58" t="s">
        <v>66</v>
      </c>
      <c r="L149" s="8" t="s">
        <v>85</v>
      </c>
      <c r="M149" s="8" t="s">
        <v>66</v>
      </c>
      <c r="N149" s="8" t="s">
        <v>66</v>
      </c>
      <c r="O149" s="8" t="s">
        <v>66</v>
      </c>
      <c r="P149" s="8" t="s">
        <v>161</v>
      </c>
      <c r="Q149" s="8" t="s">
        <v>66</v>
      </c>
      <c r="R149" s="8" t="s">
        <v>66</v>
      </c>
      <c r="S149" s="8" t="s">
        <v>66</v>
      </c>
      <c r="T149" s="8" t="s">
        <v>66</v>
      </c>
      <c r="U149" s="8" t="s">
        <v>66</v>
      </c>
      <c r="V149" s="8" t="s">
        <v>66</v>
      </c>
      <c r="W149" s="8" t="s">
        <v>66</v>
      </c>
      <c r="X149" s="8" t="s">
        <v>66</v>
      </c>
      <c r="Y149" s="8" t="s">
        <v>66</v>
      </c>
      <c r="Z149" s="8" t="s">
        <v>66</v>
      </c>
      <c r="AA149" s="8" t="s">
        <v>66</v>
      </c>
      <c r="AB149" s="51" t="s">
        <v>66</v>
      </c>
    </row>
    <row r="150" spans="1:28" s="20" customFormat="1" ht="25.5" customHeight="1">
      <c r="A150" s="50" t="s">
        <v>162</v>
      </c>
      <c r="B150" s="29" t="s">
        <v>322</v>
      </c>
      <c r="C150" s="8" t="s">
        <v>84</v>
      </c>
      <c r="D150" s="8" t="s">
        <v>62</v>
      </c>
      <c r="E150" s="8" t="s">
        <v>63</v>
      </c>
      <c r="F150" s="8" t="s">
        <v>63</v>
      </c>
      <c r="G150" s="58" t="s">
        <v>66</v>
      </c>
      <c r="H150" s="64">
        <v>22580</v>
      </c>
      <c r="I150" s="64">
        <v>0</v>
      </c>
      <c r="J150" s="122" t="s">
        <v>547</v>
      </c>
      <c r="K150" s="58" t="s">
        <v>66</v>
      </c>
      <c r="L150" s="8" t="s">
        <v>86</v>
      </c>
      <c r="M150" s="8" t="s">
        <v>66</v>
      </c>
      <c r="N150" s="8" t="s">
        <v>66</v>
      </c>
      <c r="O150" s="8" t="s">
        <v>66</v>
      </c>
      <c r="P150" s="8" t="s">
        <v>162</v>
      </c>
      <c r="Q150" s="8" t="s">
        <v>66</v>
      </c>
      <c r="R150" s="8" t="s">
        <v>66</v>
      </c>
      <c r="S150" s="8" t="s">
        <v>66</v>
      </c>
      <c r="T150" s="8" t="s">
        <v>66</v>
      </c>
      <c r="U150" s="8" t="s">
        <v>66</v>
      </c>
      <c r="V150" s="8" t="s">
        <v>66</v>
      </c>
      <c r="W150" s="8" t="s">
        <v>66</v>
      </c>
      <c r="X150" s="8" t="s">
        <v>66</v>
      </c>
      <c r="Y150" s="8" t="s">
        <v>66</v>
      </c>
      <c r="Z150" s="8" t="s">
        <v>66</v>
      </c>
      <c r="AA150" s="8" t="s">
        <v>66</v>
      </c>
      <c r="AB150" s="51" t="s">
        <v>66</v>
      </c>
    </row>
    <row r="151" spans="1:28" s="20" customFormat="1" ht="25.5" customHeight="1">
      <c r="A151" s="50" t="s">
        <v>163</v>
      </c>
      <c r="B151" s="29" t="s">
        <v>406</v>
      </c>
      <c r="C151" s="8" t="s">
        <v>88</v>
      </c>
      <c r="D151" s="8" t="s">
        <v>62</v>
      </c>
      <c r="E151" s="8" t="s">
        <v>63</v>
      </c>
      <c r="F151" s="8" t="s">
        <v>63</v>
      </c>
      <c r="G151" s="58" t="s">
        <v>66</v>
      </c>
      <c r="H151" s="64">
        <v>46469.42</v>
      </c>
      <c r="I151" s="64">
        <v>0</v>
      </c>
      <c r="J151" s="122" t="s">
        <v>547</v>
      </c>
      <c r="K151" s="58" t="s">
        <v>66</v>
      </c>
      <c r="L151" s="8" t="s">
        <v>94</v>
      </c>
      <c r="M151" s="8" t="s">
        <v>66</v>
      </c>
      <c r="N151" s="8" t="s">
        <v>66</v>
      </c>
      <c r="O151" s="8" t="s">
        <v>66</v>
      </c>
      <c r="P151" s="8" t="s">
        <v>163</v>
      </c>
      <c r="Q151" s="8" t="s">
        <v>66</v>
      </c>
      <c r="R151" s="8" t="s">
        <v>66</v>
      </c>
      <c r="S151" s="8" t="s">
        <v>66</v>
      </c>
      <c r="T151" s="8" t="s">
        <v>66</v>
      </c>
      <c r="U151" s="8" t="s">
        <v>66</v>
      </c>
      <c r="V151" s="8" t="s">
        <v>66</v>
      </c>
      <c r="W151" s="8" t="s">
        <v>66</v>
      </c>
      <c r="X151" s="8" t="s">
        <v>66</v>
      </c>
      <c r="Y151" s="8" t="s">
        <v>66</v>
      </c>
      <c r="Z151" s="8" t="s">
        <v>66</v>
      </c>
      <c r="AA151" s="8" t="s">
        <v>66</v>
      </c>
      <c r="AB151" s="51" t="s">
        <v>66</v>
      </c>
    </row>
    <row r="152" spans="1:28" s="20" customFormat="1" ht="25.5" customHeight="1">
      <c r="A152" s="50" t="s">
        <v>164</v>
      </c>
      <c r="B152" s="29" t="s">
        <v>310</v>
      </c>
      <c r="C152" s="8" t="s">
        <v>88</v>
      </c>
      <c r="D152" s="8" t="s">
        <v>62</v>
      </c>
      <c r="E152" s="8" t="s">
        <v>63</v>
      </c>
      <c r="F152" s="8" t="s">
        <v>63</v>
      </c>
      <c r="G152" s="58" t="s">
        <v>66</v>
      </c>
      <c r="H152" s="179">
        <v>1329607.63</v>
      </c>
      <c r="I152" s="64">
        <v>0</v>
      </c>
      <c r="J152" s="122" t="s">
        <v>547</v>
      </c>
      <c r="K152" s="58" t="s">
        <v>66</v>
      </c>
      <c r="L152" s="8" t="s">
        <v>95</v>
      </c>
      <c r="M152" s="8" t="s">
        <v>66</v>
      </c>
      <c r="N152" s="8" t="s">
        <v>66</v>
      </c>
      <c r="O152" s="8" t="s">
        <v>66</v>
      </c>
      <c r="P152" s="8" t="s">
        <v>164</v>
      </c>
      <c r="Q152" s="8" t="s">
        <v>66</v>
      </c>
      <c r="R152" s="8" t="s">
        <v>66</v>
      </c>
      <c r="S152" s="8" t="s">
        <v>66</v>
      </c>
      <c r="T152" s="8" t="s">
        <v>66</v>
      </c>
      <c r="U152" s="8" t="s">
        <v>66</v>
      </c>
      <c r="V152" s="8" t="s">
        <v>66</v>
      </c>
      <c r="W152" s="8" t="s">
        <v>66</v>
      </c>
      <c r="X152" s="8" t="s">
        <v>66</v>
      </c>
      <c r="Y152" s="8" t="s">
        <v>66</v>
      </c>
      <c r="Z152" s="8" t="s">
        <v>66</v>
      </c>
      <c r="AA152" s="8" t="s">
        <v>66</v>
      </c>
      <c r="AB152" s="51" t="s">
        <v>66</v>
      </c>
    </row>
    <row r="153" spans="1:28" s="20" customFormat="1" ht="25.5" customHeight="1">
      <c r="A153" s="50" t="s">
        <v>165</v>
      </c>
      <c r="B153" s="29" t="s">
        <v>319</v>
      </c>
      <c r="C153" s="8" t="s">
        <v>88</v>
      </c>
      <c r="D153" s="8" t="s">
        <v>62</v>
      </c>
      <c r="E153" s="8" t="s">
        <v>63</v>
      </c>
      <c r="F153" s="8" t="s">
        <v>63</v>
      </c>
      <c r="G153" s="58" t="s">
        <v>66</v>
      </c>
      <c r="H153" s="64">
        <v>11865</v>
      </c>
      <c r="I153" s="64">
        <v>0</v>
      </c>
      <c r="J153" s="122" t="s">
        <v>547</v>
      </c>
      <c r="K153" s="58" t="s">
        <v>66</v>
      </c>
      <c r="L153" s="8" t="s">
        <v>96</v>
      </c>
      <c r="M153" s="8" t="s">
        <v>66</v>
      </c>
      <c r="N153" s="8" t="s">
        <v>66</v>
      </c>
      <c r="O153" s="8" t="s">
        <v>66</v>
      </c>
      <c r="P153" s="8" t="s">
        <v>165</v>
      </c>
      <c r="Q153" s="8" t="s">
        <v>66</v>
      </c>
      <c r="R153" s="8" t="s">
        <v>66</v>
      </c>
      <c r="S153" s="8" t="s">
        <v>66</v>
      </c>
      <c r="T153" s="8" t="s">
        <v>66</v>
      </c>
      <c r="U153" s="8" t="s">
        <v>66</v>
      </c>
      <c r="V153" s="8" t="s">
        <v>66</v>
      </c>
      <c r="W153" s="8" t="s">
        <v>66</v>
      </c>
      <c r="X153" s="8" t="s">
        <v>66</v>
      </c>
      <c r="Y153" s="8" t="s">
        <v>66</v>
      </c>
      <c r="Z153" s="8" t="s">
        <v>66</v>
      </c>
      <c r="AA153" s="8" t="s">
        <v>66</v>
      </c>
      <c r="AB153" s="51" t="s">
        <v>66</v>
      </c>
    </row>
    <row r="154" spans="1:28" s="20" customFormat="1" ht="25.5" customHeight="1">
      <c r="A154" s="50" t="s">
        <v>166</v>
      </c>
      <c r="B154" s="29" t="s">
        <v>318</v>
      </c>
      <c r="C154" s="8" t="s">
        <v>88</v>
      </c>
      <c r="D154" s="8" t="s">
        <v>62</v>
      </c>
      <c r="E154" s="8" t="s">
        <v>63</v>
      </c>
      <c r="F154" s="8" t="s">
        <v>63</v>
      </c>
      <c r="G154" s="58" t="s">
        <v>66</v>
      </c>
      <c r="H154" s="64">
        <v>48738</v>
      </c>
      <c r="I154" s="64">
        <v>0</v>
      </c>
      <c r="J154" s="122" t="s">
        <v>547</v>
      </c>
      <c r="K154" s="58" t="s">
        <v>66</v>
      </c>
      <c r="L154" s="8" t="s">
        <v>97</v>
      </c>
      <c r="M154" s="8" t="s">
        <v>66</v>
      </c>
      <c r="N154" s="8" t="s">
        <v>66</v>
      </c>
      <c r="O154" s="8" t="s">
        <v>66</v>
      </c>
      <c r="P154" s="8" t="s">
        <v>166</v>
      </c>
      <c r="Q154" s="8" t="s">
        <v>66</v>
      </c>
      <c r="R154" s="8" t="s">
        <v>66</v>
      </c>
      <c r="S154" s="8" t="s">
        <v>66</v>
      </c>
      <c r="T154" s="8" t="s">
        <v>66</v>
      </c>
      <c r="U154" s="8" t="s">
        <v>66</v>
      </c>
      <c r="V154" s="8" t="s">
        <v>66</v>
      </c>
      <c r="W154" s="8" t="s">
        <v>66</v>
      </c>
      <c r="X154" s="8" t="s">
        <v>66</v>
      </c>
      <c r="Y154" s="8" t="s">
        <v>66</v>
      </c>
      <c r="Z154" s="8" t="s">
        <v>66</v>
      </c>
      <c r="AA154" s="8" t="s">
        <v>66</v>
      </c>
      <c r="AB154" s="51" t="s">
        <v>66</v>
      </c>
    </row>
    <row r="155" spans="1:28" s="20" customFormat="1" ht="25.5" customHeight="1">
      <c r="A155" s="50" t="s">
        <v>167</v>
      </c>
      <c r="B155" s="29" t="s">
        <v>317</v>
      </c>
      <c r="C155" s="8" t="s">
        <v>88</v>
      </c>
      <c r="D155" s="8" t="s">
        <v>62</v>
      </c>
      <c r="E155" s="8" t="s">
        <v>63</v>
      </c>
      <c r="F155" s="8" t="s">
        <v>63</v>
      </c>
      <c r="G155" s="58" t="s">
        <v>66</v>
      </c>
      <c r="H155" s="64">
        <v>42159</v>
      </c>
      <c r="I155" s="64">
        <v>0</v>
      </c>
      <c r="J155" s="122" t="s">
        <v>547</v>
      </c>
      <c r="K155" s="58" t="s">
        <v>66</v>
      </c>
      <c r="L155" s="8" t="s">
        <v>98</v>
      </c>
      <c r="M155" s="8" t="s">
        <v>66</v>
      </c>
      <c r="N155" s="8" t="s">
        <v>66</v>
      </c>
      <c r="O155" s="8" t="s">
        <v>66</v>
      </c>
      <c r="P155" s="8" t="s">
        <v>167</v>
      </c>
      <c r="Q155" s="8" t="s">
        <v>66</v>
      </c>
      <c r="R155" s="8" t="s">
        <v>66</v>
      </c>
      <c r="S155" s="8" t="s">
        <v>66</v>
      </c>
      <c r="T155" s="8" t="s">
        <v>66</v>
      </c>
      <c r="U155" s="8" t="s">
        <v>66</v>
      </c>
      <c r="V155" s="8" t="s">
        <v>66</v>
      </c>
      <c r="W155" s="8" t="s">
        <v>66</v>
      </c>
      <c r="X155" s="8" t="s">
        <v>66</v>
      </c>
      <c r="Y155" s="8" t="s">
        <v>66</v>
      </c>
      <c r="Z155" s="8" t="s">
        <v>66</v>
      </c>
      <c r="AA155" s="8" t="s">
        <v>66</v>
      </c>
      <c r="AB155" s="51" t="s">
        <v>66</v>
      </c>
    </row>
    <row r="156" spans="1:28" s="20" customFormat="1" ht="25.5" customHeight="1">
      <c r="A156" s="50" t="s">
        <v>168</v>
      </c>
      <c r="B156" s="29" t="s">
        <v>316</v>
      </c>
      <c r="C156" s="8" t="s">
        <v>88</v>
      </c>
      <c r="D156" s="8" t="s">
        <v>62</v>
      </c>
      <c r="E156" s="8" t="s">
        <v>63</v>
      </c>
      <c r="F156" s="8" t="s">
        <v>63</v>
      </c>
      <c r="G156" s="58" t="s">
        <v>66</v>
      </c>
      <c r="H156" s="64">
        <v>134735</v>
      </c>
      <c r="I156" s="64">
        <v>0</v>
      </c>
      <c r="J156" s="122" t="s">
        <v>547</v>
      </c>
      <c r="K156" s="58" t="s">
        <v>66</v>
      </c>
      <c r="L156" s="8" t="s">
        <v>99</v>
      </c>
      <c r="M156" s="8" t="s">
        <v>66</v>
      </c>
      <c r="N156" s="8" t="s">
        <v>66</v>
      </c>
      <c r="O156" s="8" t="s">
        <v>66</v>
      </c>
      <c r="P156" s="8" t="s">
        <v>168</v>
      </c>
      <c r="Q156" s="8" t="s">
        <v>66</v>
      </c>
      <c r="R156" s="8" t="s">
        <v>66</v>
      </c>
      <c r="S156" s="8" t="s">
        <v>66</v>
      </c>
      <c r="T156" s="8" t="s">
        <v>66</v>
      </c>
      <c r="U156" s="8" t="s">
        <v>66</v>
      </c>
      <c r="V156" s="8" t="s">
        <v>66</v>
      </c>
      <c r="W156" s="8" t="s">
        <v>66</v>
      </c>
      <c r="X156" s="8" t="s">
        <v>66</v>
      </c>
      <c r="Y156" s="8" t="s">
        <v>66</v>
      </c>
      <c r="Z156" s="8" t="s">
        <v>66</v>
      </c>
      <c r="AA156" s="8" t="s">
        <v>66</v>
      </c>
      <c r="AB156" s="51" t="s">
        <v>66</v>
      </c>
    </row>
    <row r="157" spans="1:28" s="20" customFormat="1" ht="25.5" customHeight="1">
      <c r="A157" s="50" t="s">
        <v>169</v>
      </c>
      <c r="B157" s="29" t="s">
        <v>315</v>
      </c>
      <c r="C157" s="8" t="s">
        <v>88</v>
      </c>
      <c r="D157" s="8" t="s">
        <v>62</v>
      </c>
      <c r="E157" s="8" t="s">
        <v>63</v>
      </c>
      <c r="F157" s="8" t="s">
        <v>63</v>
      </c>
      <c r="G157" s="58" t="s">
        <v>66</v>
      </c>
      <c r="H157" s="64">
        <v>66747</v>
      </c>
      <c r="I157" s="64">
        <v>0</v>
      </c>
      <c r="J157" s="122" t="s">
        <v>547</v>
      </c>
      <c r="K157" s="58" t="s">
        <v>66</v>
      </c>
      <c r="L157" s="8" t="s">
        <v>100</v>
      </c>
      <c r="M157" s="8" t="s">
        <v>66</v>
      </c>
      <c r="N157" s="8" t="s">
        <v>66</v>
      </c>
      <c r="O157" s="8" t="s">
        <v>66</v>
      </c>
      <c r="P157" s="8" t="s">
        <v>169</v>
      </c>
      <c r="Q157" s="8" t="s">
        <v>66</v>
      </c>
      <c r="R157" s="8" t="s">
        <v>66</v>
      </c>
      <c r="S157" s="8" t="s">
        <v>66</v>
      </c>
      <c r="T157" s="8" t="s">
        <v>66</v>
      </c>
      <c r="U157" s="8" t="s">
        <v>66</v>
      </c>
      <c r="V157" s="8" t="s">
        <v>66</v>
      </c>
      <c r="W157" s="8" t="s">
        <v>66</v>
      </c>
      <c r="X157" s="8" t="s">
        <v>66</v>
      </c>
      <c r="Y157" s="8" t="s">
        <v>66</v>
      </c>
      <c r="Z157" s="8" t="s">
        <v>66</v>
      </c>
      <c r="AA157" s="8" t="s">
        <v>66</v>
      </c>
      <c r="AB157" s="51" t="s">
        <v>66</v>
      </c>
    </row>
    <row r="158" spans="1:28" s="20" customFormat="1" ht="25.5" customHeight="1">
      <c r="A158" s="50" t="s">
        <v>170</v>
      </c>
      <c r="B158" s="29" t="s">
        <v>314</v>
      </c>
      <c r="C158" s="8" t="s">
        <v>88</v>
      </c>
      <c r="D158" s="8" t="s">
        <v>62</v>
      </c>
      <c r="E158" s="8" t="s">
        <v>63</v>
      </c>
      <c r="F158" s="8" t="s">
        <v>63</v>
      </c>
      <c r="G158" s="58" t="s">
        <v>66</v>
      </c>
      <c r="H158" s="64">
        <v>32244.62</v>
      </c>
      <c r="I158" s="64">
        <v>0</v>
      </c>
      <c r="J158" s="122" t="s">
        <v>547</v>
      </c>
      <c r="K158" s="58" t="s">
        <v>66</v>
      </c>
      <c r="L158" s="8" t="s">
        <v>101</v>
      </c>
      <c r="M158" s="8" t="s">
        <v>66</v>
      </c>
      <c r="N158" s="8" t="s">
        <v>66</v>
      </c>
      <c r="O158" s="8" t="s">
        <v>66</v>
      </c>
      <c r="P158" s="8" t="s">
        <v>170</v>
      </c>
      <c r="Q158" s="8" t="s">
        <v>66</v>
      </c>
      <c r="R158" s="8" t="s">
        <v>66</v>
      </c>
      <c r="S158" s="8" t="s">
        <v>66</v>
      </c>
      <c r="T158" s="8" t="s">
        <v>66</v>
      </c>
      <c r="U158" s="8" t="s">
        <v>66</v>
      </c>
      <c r="V158" s="8" t="s">
        <v>66</v>
      </c>
      <c r="W158" s="8" t="s">
        <v>66</v>
      </c>
      <c r="X158" s="8" t="s">
        <v>66</v>
      </c>
      <c r="Y158" s="8" t="s">
        <v>66</v>
      </c>
      <c r="Z158" s="8" t="s">
        <v>66</v>
      </c>
      <c r="AA158" s="8" t="s">
        <v>66</v>
      </c>
      <c r="AB158" s="51" t="s">
        <v>66</v>
      </c>
    </row>
    <row r="159" spans="1:28" s="20" customFormat="1" ht="25.5" customHeight="1">
      <c r="A159" s="50" t="s">
        <v>171</v>
      </c>
      <c r="B159" s="29" t="s">
        <v>313</v>
      </c>
      <c r="C159" s="8" t="s">
        <v>88</v>
      </c>
      <c r="D159" s="8" t="s">
        <v>62</v>
      </c>
      <c r="E159" s="8" t="s">
        <v>63</v>
      </c>
      <c r="F159" s="8" t="s">
        <v>63</v>
      </c>
      <c r="G159" s="58" t="s">
        <v>66</v>
      </c>
      <c r="H159" s="64">
        <v>27700</v>
      </c>
      <c r="I159" s="64">
        <v>0</v>
      </c>
      <c r="J159" s="122" t="s">
        <v>547</v>
      </c>
      <c r="K159" s="58" t="s">
        <v>66</v>
      </c>
      <c r="L159" s="8" t="s">
        <v>102</v>
      </c>
      <c r="M159" s="8" t="s">
        <v>66</v>
      </c>
      <c r="N159" s="8" t="s">
        <v>66</v>
      </c>
      <c r="O159" s="8" t="s">
        <v>66</v>
      </c>
      <c r="P159" s="8" t="s">
        <v>171</v>
      </c>
      <c r="Q159" s="8" t="s">
        <v>66</v>
      </c>
      <c r="R159" s="8" t="s">
        <v>66</v>
      </c>
      <c r="S159" s="8" t="s">
        <v>66</v>
      </c>
      <c r="T159" s="8" t="s">
        <v>66</v>
      </c>
      <c r="U159" s="8" t="s">
        <v>66</v>
      </c>
      <c r="V159" s="8" t="s">
        <v>66</v>
      </c>
      <c r="W159" s="8" t="s">
        <v>66</v>
      </c>
      <c r="X159" s="8" t="s">
        <v>66</v>
      </c>
      <c r="Y159" s="8" t="s">
        <v>66</v>
      </c>
      <c r="Z159" s="8" t="s">
        <v>66</v>
      </c>
      <c r="AA159" s="8" t="s">
        <v>66</v>
      </c>
      <c r="AB159" s="51" t="s">
        <v>66</v>
      </c>
    </row>
    <row r="160" spans="1:28" s="20" customFormat="1" ht="25.5" customHeight="1">
      <c r="A160" s="50" t="s">
        <v>172</v>
      </c>
      <c r="B160" s="29" t="s">
        <v>312</v>
      </c>
      <c r="C160" s="8" t="s">
        <v>88</v>
      </c>
      <c r="D160" s="8" t="s">
        <v>62</v>
      </c>
      <c r="E160" s="8" t="s">
        <v>63</v>
      </c>
      <c r="F160" s="8" t="s">
        <v>63</v>
      </c>
      <c r="G160" s="58" t="s">
        <v>66</v>
      </c>
      <c r="H160" s="64">
        <v>1300633</v>
      </c>
      <c r="I160" s="64">
        <v>0</v>
      </c>
      <c r="J160" s="122" t="s">
        <v>547</v>
      </c>
      <c r="K160" s="58" t="s">
        <v>66</v>
      </c>
      <c r="L160" s="8" t="s">
        <v>103</v>
      </c>
      <c r="M160" s="8" t="s">
        <v>66</v>
      </c>
      <c r="N160" s="8" t="s">
        <v>66</v>
      </c>
      <c r="O160" s="8" t="s">
        <v>66</v>
      </c>
      <c r="P160" s="8" t="s">
        <v>172</v>
      </c>
      <c r="Q160" s="8" t="s">
        <v>66</v>
      </c>
      <c r="R160" s="8" t="s">
        <v>66</v>
      </c>
      <c r="S160" s="8" t="s">
        <v>66</v>
      </c>
      <c r="T160" s="8" t="s">
        <v>66</v>
      </c>
      <c r="U160" s="8" t="s">
        <v>66</v>
      </c>
      <c r="V160" s="8" t="s">
        <v>66</v>
      </c>
      <c r="W160" s="8" t="s">
        <v>66</v>
      </c>
      <c r="X160" s="8" t="s">
        <v>66</v>
      </c>
      <c r="Y160" s="8" t="s">
        <v>66</v>
      </c>
      <c r="Z160" s="8" t="s">
        <v>66</v>
      </c>
      <c r="AA160" s="8" t="s">
        <v>66</v>
      </c>
      <c r="AB160" s="51" t="s">
        <v>66</v>
      </c>
    </row>
    <row r="161" spans="1:28" s="20" customFormat="1" ht="25.5" customHeight="1">
      <c r="A161" s="50" t="s">
        <v>173</v>
      </c>
      <c r="B161" s="29" t="s">
        <v>311</v>
      </c>
      <c r="C161" s="8" t="s">
        <v>88</v>
      </c>
      <c r="D161" s="8" t="s">
        <v>62</v>
      </c>
      <c r="E161" s="8" t="s">
        <v>63</v>
      </c>
      <c r="F161" s="8" t="s">
        <v>63</v>
      </c>
      <c r="G161" s="58" t="s">
        <v>66</v>
      </c>
      <c r="H161" s="64">
        <v>34090</v>
      </c>
      <c r="I161" s="64">
        <v>0</v>
      </c>
      <c r="J161" s="122" t="s">
        <v>547</v>
      </c>
      <c r="K161" s="58" t="s">
        <v>66</v>
      </c>
      <c r="L161" s="8" t="s">
        <v>104</v>
      </c>
      <c r="M161" s="8" t="s">
        <v>66</v>
      </c>
      <c r="N161" s="8" t="s">
        <v>66</v>
      </c>
      <c r="O161" s="8" t="s">
        <v>66</v>
      </c>
      <c r="P161" s="8" t="s">
        <v>173</v>
      </c>
      <c r="Q161" s="8" t="s">
        <v>66</v>
      </c>
      <c r="R161" s="8" t="s">
        <v>66</v>
      </c>
      <c r="S161" s="8" t="s">
        <v>66</v>
      </c>
      <c r="T161" s="8" t="s">
        <v>66</v>
      </c>
      <c r="U161" s="8" t="s">
        <v>66</v>
      </c>
      <c r="V161" s="8" t="s">
        <v>66</v>
      </c>
      <c r="W161" s="8" t="s">
        <v>66</v>
      </c>
      <c r="X161" s="8" t="s">
        <v>66</v>
      </c>
      <c r="Y161" s="8" t="s">
        <v>66</v>
      </c>
      <c r="Z161" s="8" t="s">
        <v>66</v>
      </c>
      <c r="AA161" s="8" t="s">
        <v>66</v>
      </c>
      <c r="AB161" s="51" t="s">
        <v>66</v>
      </c>
    </row>
    <row r="162" spans="1:28" s="20" customFormat="1" ht="25.5" customHeight="1">
      <c r="A162" s="50" t="s">
        <v>174</v>
      </c>
      <c r="B162" s="29" t="s">
        <v>305</v>
      </c>
      <c r="C162" s="58" t="s">
        <v>66</v>
      </c>
      <c r="D162" s="8" t="s">
        <v>62</v>
      </c>
      <c r="E162" s="8" t="s">
        <v>63</v>
      </c>
      <c r="F162" s="8" t="s">
        <v>63</v>
      </c>
      <c r="G162" s="279"/>
      <c r="H162" s="63">
        <v>25856974.49</v>
      </c>
      <c r="I162" s="64">
        <v>0</v>
      </c>
      <c r="J162" s="122" t="s">
        <v>547</v>
      </c>
      <c r="K162" s="58" t="s">
        <v>66</v>
      </c>
      <c r="L162" s="58" t="s">
        <v>66</v>
      </c>
      <c r="M162" s="8" t="s">
        <v>66</v>
      </c>
      <c r="N162" s="8" t="s">
        <v>66</v>
      </c>
      <c r="O162" s="8" t="s">
        <v>66</v>
      </c>
      <c r="P162" s="8" t="s">
        <v>174</v>
      </c>
      <c r="Q162" s="8" t="s">
        <v>66</v>
      </c>
      <c r="R162" s="8" t="s">
        <v>66</v>
      </c>
      <c r="S162" s="8" t="s">
        <v>66</v>
      </c>
      <c r="T162" s="8" t="s">
        <v>66</v>
      </c>
      <c r="U162" s="8" t="s">
        <v>66</v>
      </c>
      <c r="V162" s="8" t="s">
        <v>66</v>
      </c>
      <c r="W162" s="8" t="s">
        <v>66</v>
      </c>
      <c r="X162" s="8" t="s">
        <v>66</v>
      </c>
      <c r="Y162" s="8" t="s">
        <v>66</v>
      </c>
      <c r="Z162" s="8" t="s">
        <v>66</v>
      </c>
      <c r="AA162" s="8" t="s">
        <v>66</v>
      </c>
      <c r="AB162" s="51" t="s">
        <v>66</v>
      </c>
    </row>
    <row r="163" spans="1:28" ht="25.5" customHeight="1">
      <c r="A163" s="361" t="s">
        <v>449</v>
      </c>
      <c r="B163" s="362"/>
      <c r="C163" s="362"/>
      <c r="D163" s="362"/>
      <c r="E163" s="362"/>
      <c r="F163" s="362"/>
      <c r="G163" s="362"/>
      <c r="H163" s="127">
        <f>SUM(H110:H162)</f>
        <v>32343865.599999998</v>
      </c>
      <c r="I163" s="127">
        <f>SUM(I110:I162)</f>
        <v>4721000</v>
      </c>
      <c r="J163" s="344">
        <f>SUM(H163:I163)</f>
        <v>37064865.599999994</v>
      </c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60"/>
    </row>
    <row r="164" spans="1:28" s="32" customFormat="1" ht="12.75">
      <c r="A164" s="356" t="s">
        <v>340</v>
      </c>
      <c r="B164" s="357"/>
      <c r="C164" s="357"/>
      <c r="D164" s="357"/>
      <c r="E164" s="357"/>
      <c r="F164" s="357"/>
      <c r="G164" s="357"/>
      <c r="H164" s="357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8"/>
    </row>
    <row r="165" spans="1:28" ht="114.75">
      <c r="A165" s="47" t="s">
        <v>8</v>
      </c>
      <c r="B165" s="59" t="s">
        <v>424</v>
      </c>
      <c r="C165" s="13" t="s">
        <v>92</v>
      </c>
      <c r="D165" s="8" t="s">
        <v>62</v>
      </c>
      <c r="E165" s="8" t="s">
        <v>63</v>
      </c>
      <c r="F165" s="8" t="s">
        <v>63</v>
      </c>
      <c r="G165" s="13">
        <v>1969</v>
      </c>
      <c r="H165" s="280">
        <v>0</v>
      </c>
      <c r="I165" s="64">
        <v>1369000</v>
      </c>
      <c r="J165" s="64" t="s">
        <v>546</v>
      </c>
      <c r="K165" s="61" t="s">
        <v>623</v>
      </c>
      <c r="L165" s="13" t="s">
        <v>541</v>
      </c>
      <c r="M165" s="13" t="s">
        <v>106</v>
      </c>
      <c r="N165" s="13" t="s">
        <v>342</v>
      </c>
      <c r="O165" s="13" t="s">
        <v>343</v>
      </c>
      <c r="P165" s="8" t="s">
        <v>8</v>
      </c>
      <c r="Q165" s="13" t="s">
        <v>344</v>
      </c>
      <c r="R165" s="13" t="s">
        <v>989</v>
      </c>
      <c r="S165" s="13" t="s">
        <v>60</v>
      </c>
      <c r="T165" s="13" t="s">
        <v>60</v>
      </c>
      <c r="U165" s="13" t="s">
        <v>60</v>
      </c>
      <c r="V165" s="13" t="s">
        <v>60</v>
      </c>
      <c r="W165" s="13" t="s">
        <v>60</v>
      </c>
      <c r="X165" s="13" t="s">
        <v>60</v>
      </c>
      <c r="Y165" s="13">
        <v>344.08</v>
      </c>
      <c r="Z165" s="13">
        <v>1</v>
      </c>
      <c r="AA165" s="13" t="s">
        <v>63</v>
      </c>
      <c r="AB165" s="82" t="s">
        <v>63</v>
      </c>
    </row>
    <row r="166" spans="1:28" ht="25.5" customHeight="1">
      <c r="A166" s="361" t="s">
        <v>449</v>
      </c>
      <c r="B166" s="362"/>
      <c r="C166" s="362"/>
      <c r="D166" s="362"/>
      <c r="E166" s="362"/>
      <c r="F166" s="362"/>
      <c r="G166" s="362"/>
      <c r="H166" s="127">
        <f>SUM(H165)</f>
        <v>0</v>
      </c>
      <c r="I166" s="127">
        <f>SUM(I165)</f>
        <v>1369000</v>
      </c>
      <c r="J166" s="344">
        <f>SUM(H166:I166)</f>
        <v>1369000</v>
      </c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60"/>
    </row>
    <row r="167" spans="1:28" s="4" customFormat="1" ht="12.75">
      <c r="A167" s="356" t="s">
        <v>341</v>
      </c>
      <c r="B167" s="368"/>
      <c r="C167" s="368"/>
      <c r="D167" s="357"/>
      <c r="E167" s="357"/>
      <c r="F167" s="357"/>
      <c r="G167" s="357"/>
      <c r="H167" s="368"/>
      <c r="I167" s="368"/>
      <c r="J167" s="368"/>
      <c r="K167" s="357"/>
      <c r="L167" s="368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  <c r="Y167" s="357"/>
      <c r="Z167" s="357"/>
      <c r="AA167" s="357"/>
      <c r="AB167" s="358"/>
    </row>
    <row r="168" spans="1:28" ht="25.5" customHeight="1">
      <c r="A168" s="93"/>
      <c r="B168" s="43" t="s">
        <v>38</v>
      </c>
      <c r="C168" s="92"/>
      <c r="D168" s="92"/>
      <c r="E168" s="92"/>
      <c r="F168" s="92"/>
      <c r="G168" s="92"/>
      <c r="H168" s="134"/>
      <c r="I168" s="134"/>
      <c r="J168" s="134"/>
      <c r="K168" s="94"/>
      <c r="L168" s="92"/>
      <c r="M168" s="92"/>
      <c r="N168" s="92"/>
      <c r="O168" s="92"/>
      <c r="P168" s="95"/>
      <c r="Q168" s="95"/>
      <c r="R168" s="95"/>
      <c r="S168" s="92"/>
      <c r="T168" s="92"/>
      <c r="U168" s="92"/>
      <c r="V168" s="92"/>
      <c r="W168" s="92"/>
      <c r="X168" s="92"/>
      <c r="Y168" s="96"/>
      <c r="Z168" s="96"/>
      <c r="AA168" s="96"/>
      <c r="AB168" s="97"/>
    </row>
    <row r="169" spans="1:28" s="32" customFormat="1" ht="12.75">
      <c r="A169" s="356" t="s">
        <v>624</v>
      </c>
      <c r="B169" s="368"/>
      <c r="C169" s="368"/>
      <c r="D169" s="357"/>
      <c r="E169" s="357"/>
      <c r="F169" s="357"/>
      <c r="G169" s="357"/>
      <c r="H169" s="368"/>
      <c r="I169" s="368"/>
      <c r="J169" s="368"/>
      <c r="K169" s="357"/>
      <c r="L169" s="368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  <c r="Y169" s="357"/>
      <c r="Z169" s="357"/>
      <c r="AA169" s="357"/>
      <c r="AB169" s="358"/>
    </row>
    <row r="170" spans="1:28" ht="140.25">
      <c r="A170" s="47" t="s">
        <v>8</v>
      </c>
      <c r="B170" s="59" t="s">
        <v>1059</v>
      </c>
      <c r="C170" s="13" t="s">
        <v>563</v>
      </c>
      <c r="D170" s="13" t="s">
        <v>62</v>
      </c>
      <c r="E170" s="13" t="s">
        <v>63</v>
      </c>
      <c r="F170" s="13" t="s">
        <v>63</v>
      </c>
      <c r="G170" s="13">
        <v>2019</v>
      </c>
      <c r="H170" s="64">
        <v>3966588.85</v>
      </c>
      <c r="I170" s="64">
        <v>0</v>
      </c>
      <c r="J170" s="64" t="s">
        <v>547</v>
      </c>
      <c r="K170" s="115" t="s">
        <v>986</v>
      </c>
      <c r="L170" s="13" t="s">
        <v>564</v>
      </c>
      <c r="M170" s="53" t="s">
        <v>566</v>
      </c>
      <c r="N170" s="53" t="s">
        <v>565</v>
      </c>
      <c r="O170" s="53" t="s">
        <v>625</v>
      </c>
      <c r="P170" s="8" t="s">
        <v>8</v>
      </c>
      <c r="Q170" s="13" t="s">
        <v>66</v>
      </c>
      <c r="R170" s="13" t="s">
        <v>66</v>
      </c>
      <c r="S170" s="13" t="s">
        <v>55</v>
      </c>
      <c r="T170" s="13" t="s">
        <v>55</v>
      </c>
      <c r="U170" s="13" t="s">
        <v>55</v>
      </c>
      <c r="V170" s="13" t="s">
        <v>55</v>
      </c>
      <c r="W170" s="13" t="s">
        <v>55</v>
      </c>
      <c r="X170" s="13" t="s">
        <v>55</v>
      </c>
      <c r="Y170" s="13">
        <v>438.54</v>
      </c>
      <c r="Z170" s="13">
        <v>1</v>
      </c>
      <c r="AA170" s="13" t="s">
        <v>63</v>
      </c>
      <c r="AB170" s="82" t="s">
        <v>116</v>
      </c>
    </row>
    <row r="171" spans="1:28" ht="25.5" customHeight="1">
      <c r="A171" s="361" t="s">
        <v>449</v>
      </c>
      <c r="B171" s="362"/>
      <c r="C171" s="362"/>
      <c r="D171" s="362"/>
      <c r="E171" s="362"/>
      <c r="F171" s="362"/>
      <c r="G171" s="362"/>
      <c r="H171" s="127">
        <f>SUM(H170)</f>
        <v>3966588.85</v>
      </c>
      <c r="I171" s="127">
        <f>SUM(I170)</f>
        <v>0</v>
      </c>
      <c r="J171" s="344">
        <f>SUM(H171:I171)</f>
        <v>3966588.85</v>
      </c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60"/>
    </row>
    <row r="172" spans="1:28" s="32" customFormat="1" ht="12.75">
      <c r="A172" s="356" t="s">
        <v>558</v>
      </c>
      <c r="B172" s="368"/>
      <c r="C172" s="368"/>
      <c r="D172" s="357"/>
      <c r="E172" s="357"/>
      <c r="F172" s="357"/>
      <c r="G172" s="357"/>
      <c r="H172" s="368"/>
      <c r="I172" s="368"/>
      <c r="J172" s="368"/>
      <c r="K172" s="357"/>
      <c r="L172" s="368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  <c r="Y172" s="357"/>
      <c r="Z172" s="357"/>
      <c r="AA172" s="357"/>
      <c r="AB172" s="358"/>
    </row>
    <row r="173" spans="1:28" ht="38.25">
      <c r="A173" s="47" t="s">
        <v>8</v>
      </c>
      <c r="B173" s="59" t="s">
        <v>1058</v>
      </c>
      <c r="C173" s="13" t="s">
        <v>112</v>
      </c>
      <c r="D173" s="13" t="s">
        <v>62</v>
      </c>
      <c r="E173" s="13" t="s">
        <v>63</v>
      </c>
      <c r="F173" s="13" t="s">
        <v>63</v>
      </c>
      <c r="G173" s="13">
        <v>1997</v>
      </c>
      <c r="H173" s="64">
        <v>0</v>
      </c>
      <c r="I173" s="64">
        <v>1415000</v>
      </c>
      <c r="J173" s="64" t="s">
        <v>546</v>
      </c>
      <c r="K173" s="115" t="s">
        <v>113</v>
      </c>
      <c r="L173" s="13" t="s">
        <v>437</v>
      </c>
      <c r="M173" s="8" t="s">
        <v>114</v>
      </c>
      <c r="N173" s="8" t="s">
        <v>639</v>
      </c>
      <c r="O173" s="8" t="s">
        <v>115</v>
      </c>
      <c r="P173" s="8" t="s">
        <v>8</v>
      </c>
      <c r="Q173" s="13" t="s">
        <v>985</v>
      </c>
      <c r="R173" s="13" t="s">
        <v>66</v>
      </c>
      <c r="S173" s="13" t="s">
        <v>60</v>
      </c>
      <c r="T173" s="13" t="s">
        <v>60</v>
      </c>
      <c r="U173" s="13" t="s">
        <v>60</v>
      </c>
      <c r="V173" s="13" t="s">
        <v>60</v>
      </c>
      <c r="W173" s="13" t="s">
        <v>60</v>
      </c>
      <c r="X173" s="13" t="s">
        <v>60</v>
      </c>
      <c r="Y173" s="13">
        <v>333.98</v>
      </c>
      <c r="Z173" s="13">
        <v>1</v>
      </c>
      <c r="AA173" s="13" t="s">
        <v>236</v>
      </c>
      <c r="AB173" s="82" t="s">
        <v>116</v>
      </c>
    </row>
    <row r="174" spans="1:28" ht="25.5" customHeight="1">
      <c r="A174" s="361" t="s">
        <v>449</v>
      </c>
      <c r="B174" s="362"/>
      <c r="C174" s="362"/>
      <c r="D174" s="362"/>
      <c r="E174" s="362"/>
      <c r="F174" s="362"/>
      <c r="G174" s="362"/>
      <c r="H174" s="127">
        <f>SUM(H173)</f>
        <v>0</v>
      </c>
      <c r="I174" s="127">
        <f>SUM(I173)</f>
        <v>1415000</v>
      </c>
      <c r="J174" s="344">
        <f>SUM(H174:I174)</f>
        <v>1415000</v>
      </c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60"/>
    </row>
    <row r="175" spans="1:28" s="4" customFormat="1" ht="12.75">
      <c r="A175" s="356" t="s">
        <v>559</v>
      </c>
      <c r="B175" s="368"/>
      <c r="C175" s="368"/>
      <c r="D175" s="357"/>
      <c r="E175" s="357"/>
      <c r="F175" s="357"/>
      <c r="G175" s="357"/>
      <c r="H175" s="368"/>
      <c r="I175" s="368"/>
      <c r="J175" s="368"/>
      <c r="K175" s="357"/>
      <c r="L175" s="368"/>
      <c r="M175" s="357"/>
      <c r="N175" s="357"/>
      <c r="O175" s="357"/>
      <c r="P175" s="357"/>
      <c r="Q175" s="357"/>
      <c r="R175" s="357"/>
      <c r="S175" s="357"/>
      <c r="T175" s="357"/>
      <c r="U175" s="357"/>
      <c r="V175" s="357"/>
      <c r="W175" s="357"/>
      <c r="X175" s="357"/>
      <c r="Y175" s="357"/>
      <c r="Z175" s="357"/>
      <c r="AA175" s="357"/>
      <c r="AB175" s="358"/>
    </row>
    <row r="176" spans="1:28" ht="89.25">
      <c r="A176" s="50" t="s">
        <v>8</v>
      </c>
      <c r="B176" s="29" t="s">
        <v>1056</v>
      </c>
      <c r="C176" s="8" t="s">
        <v>204</v>
      </c>
      <c r="D176" s="8" t="s">
        <v>62</v>
      </c>
      <c r="E176" s="8" t="s">
        <v>63</v>
      </c>
      <c r="F176" s="8" t="s">
        <v>63</v>
      </c>
      <c r="G176" s="8">
        <v>1963</v>
      </c>
      <c r="H176" s="64">
        <v>0</v>
      </c>
      <c r="I176" s="64">
        <v>3340000</v>
      </c>
      <c r="J176" s="64" t="s">
        <v>546</v>
      </c>
      <c r="K176" s="61" t="s">
        <v>1000</v>
      </c>
      <c r="L176" s="383" t="s">
        <v>435</v>
      </c>
      <c r="M176" s="8" t="s">
        <v>360</v>
      </c>
      <c r="N176" s="8" t="s">
        <v>226</v>
      </c>
      <c r="O176" s="8" t="s">
        <v>361</v>
      </c>
      <c r="P176" s="13" t="s">
        <v>8</v>
      </c>
      <c r="Q176" s="387" t="s">
        <v>640</v>
      </c>
      <c r="R176" s="13" t="s">
        <v>356</v>
      </c>
      <c r="S176" s="8" t="s">
        <v>60</v>
      </c>
      <c r="T176" s="8" t="s">
        <v>364</v>
      </c>
      <c r="U176" s="8" t="s">
        <v>365</v>
      </c>
      <c r="V176" s="8" t="s">
        <v>626</v>
      </c>
      <c r="W176" s="8" t="s">
        <v>60</v>
      </c>
      <c r="X176" s="8" t="s">
        <v>60</v>
      </c>
      <c r="Y176" s="11">
        <v>1218</v>
      </c>
      <c r="Z176" s="11">
        <v>2</v>
      </c>
      <c r="AA176" s="11" t="s">
        <v>236</v>
      </c>
      <c r="AB176" s="81" t="s">
        <v>63</v>
      </c>
    </row>
    <row r="177" spans="1:28" ht="25.5" customHeight="1">
      <c r="A177" s="50" t="s">
        <v>9</v>
      </c>
      <c r="B177" s="29" t="s">
        <v>357</v>
      </c>
      <c r="C177" s="8" t="s">
        <v>205</v>
      </c>
      <c r="D177" s="8" t="s">
        <v>62</v>
      </c>
      <c r="E177" s="8" t="s">
        <v>63</v>
      </c>
      <c r="F177" s="8" t="s">
        <v>63</v>
      </c>
      <c r="G177" s="8">
        <v>1963</v>
      </c>
      <c r="H177" s="83">
        <v>9234</v>
      </c>
      <c r="I177" s="83">
        <v>0</v>
      </c>
      <c r="J177" s="157" t="s">
        <v>547</v>
      </c>
      <c r="K177" s="13" t="s">
        <v>66</v>
      </c>
      <c r="L177" s="383"/>
      <c r="M177" s="13" t="s">
        <v>66</v>
      </c>
      <c r="N177" s="13" t="s">
        <v>66</v>
      </c>
      <c r="O177" s="13" t="s">
        <v>66</v>
      </c>
      <c r="P177" s="13" t="s">
        <v>9</v>
      </c>
      <c r="Q177" s="388"/>
      <c r="R177" s="13" t="s">
        <v>66</v>
      </c>
      <c r="S177" s="13" t="s">
        <v>66</v>
      </c>
      <c r="T177" s="13" t="s">
        <v>66</v>
      </c>
      <c r="U177" s="13" t="s">
        <v>66</v>
      </c>
      <c r="V177" s="13" t="s">
        <v>66</v>
      </c>
      <c r="W177" s="13" t="s">
        <v>66</v>
      </c>
      <c r="X177" s="13" t="s">
        <v>66</v>
      </c>
      <c r="Y177" s="13" t="s">
        <v>66</v>
      </c>
      <c r="Z177" s="13" t="s">
        <v>66</v>
      </c>
      <c r="AA177" s="13" t="s">
        <v>66</v>
      </c>
      <c r="AB177" s="82" t="s">
        <v>66</v>
      </c>
    </row>
    <row r="178" spans="1:28" ht="25.5" customHeight="1">
      <c r="A178" s="50" t="s">
        <v>10</v>
      </c>
      <c r="B178" s="29" t="s">
        <v>358</v>
      </c>
      <c r="C178" s="8" t="s">
        <v>206</v>
      </c>
      <c r="D178" s="8" t="s">
        <v>62</v>
      </c>
      <c r="E178" s="8" t="s">
        <v>63</v>
      </c>
      <c r="F178" s="8" t="s">
        <v>63</v>
      </c>
      <c r="G178" s="8">
        <v>2012</v>
      </c>
      <c r="H178" s="83">
        <v>8024.5</v>
      </c>
      <c r="I178" s="83">
        <v>0</v>
      </c>
      <c r="J178" s="157" t="s">
        <v>547</v>
      </c>
      <c r="K178" s="13" t="s">
        <v>66</v>
      </c>
      <c r="L178" s="383"/>
      <c r="M178" s="13" t="s">
        <v>66</v>
      </c>
      <c r="N178" s="13" t="s">
        <v>66</v>
      </c>
      <c r="O178" s="13" t="s">
        <v>66</v>
      </c>
      <c r="P178" s="13" t="s">
        <v>10</v>
      </c>
      <c r="Q178" s="388"/>
      <c r="R178" s="13" t="s">
        <v>66</v>
      </c>
      <c r="S178" s="13" t="s">
        <v>66</v>
      </c>
      <c r="T178" s="13" t="s">
        <v>66</v>
      </c>
      <c r="U178" s="13" t="s">
        <v>66</v>
      </c>
      <c r="V178" s="13" t="s">
        <v>66</v>
      </c>
      <c r="W178" s="13" t="s">
        <v>66</v>
      </c>
      <c r="X178" s="13" t="s">
        <v>66</v>
      </c>
      <c r="Y178" s="13" t="s">
        <v>66</v>
      </c>
      <c r="Z178" s="13" t="s">
        <v>66</v>
      </c>
      <c r="AA178" s="13" t="s">
        <v>66</v>
      </c>
      <c r="AB178" s="82" t="s">
        <v>66</v>
      </c>
    </row>
    <row r="179" spans="1:28" ht="25.5" customHeight="1">
      <c r="A179" s="50" t="s">
        <v>11</v>
      </c>
      <c r="B179" s="29" t="s">
        <v>359</v>
      </c>
      <c r="C179" s="8" t="s">
        <v>207</v>
      </c>
      <c r="D179" s="8" t="s">
        <v>62</v>
      </c>
      <c r="E179" s="8" t="s">
        <v>63</v>
      </c>
      <c r="F179" s="8" t="s">
        <v>63</v>
      </c>
      <c r="G179" s="8">
        <v>1963</v>
      </c>
      <c r="H179" s="83">
        <v>6152.1</v>
      </c>
      <c r="I179" s="83">
        <v>0</v>
      </c>
      <c r="J179" s="157" t="s">
        <v>547</v>
      </c>
      <c r="K179" s="13" t="s">
        <v>66</v>
      </c>
      <c r="L179" s="383"/>
      <c r="M179" s="13" t="s">
        <v>66</v>
      </c>
      <c r="N179" s="13" t="s">
        <v>66</v>
      </c>
      <c r="O179" s="13" t="s">
        <v>66</v>
      </c>
      <c r="P179" s="13" t="s">
        <v>11</v>
      </c>
      <c r="Q179" s="388"/>
      <c r="R179" s="13" t="s">
        <v>66</v>
      </c>
      <c r="S179" s="13" t="s">
        <v>66</v>
      </c>
      <c r="T179" s="13" t="s">
        <v>66</v>
      </c>
      <c r="U179" s="13" t="s">
        <v>66</v>
      </c>
      <c r="V179" s="13" t="s">
        <v>66</v>
      </c>
      <c r="W179" s="13" t="s">
        <v>66</v>
      </c>
      <c r="X179" s="13" t="s">
        <v>66</v>
      </c>
      <c r="Y179" s="13" t="s">
        <v>66</v>
      </c>
      <c r="Z179" s="13" t="s">
        <v>66</v>
      </c>
      <c r="AA179" s="13" t="s">
        <v>66</v>
      </c>
      <c r="AB179" s="82" t="s">
        <v>66</v>
      </c>
    </row>
    <row r="180" spans="1:28" ht="25.5" customHeight="1">
      <c r="A180" s="50" t="s">
        <v>12</v>
      </c>
      <c r="B180" s="29" t="s">
        <v>436</v>
      </c>
      <c r="C180" s="8" t="s">
        <v>130</v>
      </c>
      <c r="D180" s="8" t="s">
        <v>62</v>
      </c>
      <c r="E180" s="8" t="s">
        <v>63</v>
      </c>
      <c r="F180" s="8" t="s">
        <v>63</v>
      </c>
      <c r="G180" s="8">
        <v>1963</v>
      </c>
      <c r="H180" s="83">
        <v>25321.44</v>
      </c>
      <c r="I180" s="83">
        <v>0</v>
      </c>
      <c r="J180" s="157" t="s">
        <v>547</v>
      </c>
      <c r="K180" s="13" t="s">
        <v>66</v>
      </c>
      <c r="L180" s="383"/>
      <c r="M180" s="13" t="s">
        <v>66</v>
      </c>
      <c r="N180" s="13" t="s">
        <v>66</v>
      </c>
      <c r="O180" s="13" t="s">
        <v>66</v>
      </c>
      <c r="P180" s="13" t="s">
        <v>12</v>
      </c>
      <c r="Q180" s="388"/>
      <c r="R180" s="13" t="s">
        <v>66</v>
      </c>
      <c r="S180" s="13" t="s">
        <v>66</v>
      </c>
      <c r="T180" s="13" t="s">
        <v>66</v>
      </c>
      <c r="U180" s="13" t="s">
        <v>66</v>
      </c>
      <c r="V180" s="13" t="s">
        <v>66</v>
      </c>
      <c r="W180" s="13" t="s">
        <v>66</v>
      </c>
      <c r="X180" s="13" t="s">
        <v>66</v>
      </c>
      <c r="Y180" s="13" t="s">
        <v>66</v>
      </c>
      <c r="Z180" s="13" t="s">
        <v>66</v>
      </c>
      <c r="AA180" s="13" t="s">
        <v>66</v>
      </c>
      <c r="AB180" s="82" t="s">
        <v>66</v>
      </c>
    </row>
    <row r="181" spans="1:28" ht="38.25">
      <c r="A181" s="50" t="s">
        <v>13</v>
      </c>
      <c r="B181" s="29" t="s">
        <v>1057</v>
      </c>
      <c r="C181" s="8" t="s">
        <v>627</v>
      </c>
      <c r="D181" s="8" t="s">
        <v>62</v>
      </c>
      <c r="E181" s="8" t="s">
        <v>63</v>
      </c>
      <c r="F181" s="8" t="s">
        <v>63</v>
      </c>
      <c r="G181" s="8">
        <v>2012</v>
      </c>
      <c r="H181" s="83">
        <v>0</v>
      </c>
      <c r="I181" s="83">
        <v>442000</v>
      </c>
      <c r="J181" s="83" t="s">
        <v>546</v>
      </c>
      <c r="K181" s="58" t="s">
        <v>1001</v>
      </c>
      <c r="L181" s="383"/>
      <c r="M181" s="8" t="s">
        <v>362</v>
      </c>
      <c r="N181" s="8" t="s">
        <v>363</v>
      </c>
      <c r="O181" s="8" t="s">
        <v>361</v>
      </c>
      <c r="P181" s="13" t="s">
        <v>13</v>
      </c>
      <c r="Q181" s="388"/>
      <c r="R181" s="13" t="s">
        <v>356</v>
      </c>
      <c r="S181" s="8" t="s">
        <v>55</v>
      </c>
      <c r="T181" s="8" t="s">
        <v>55</v>
      </c>
      <c r="U181" s="8" t="s">
        <v>55</v>
      </c>
      <c r="V181" s="8" t="s">
        <v>55</v>
      </c>
      <c r="W181" s="8" t="s">
        <v>55</v>
      </c>
      <c r="X181" s="8" t="s">
        <v>366</v>
      </c>
      <c r="Y181" s="11">
        <v>93.93</v>
      </c>
      <c r="Z181" s="11">
        <v>1</v>
      </c>
      <c r="AA181" s="11" t="s">
        <v>63</v>
      </c>
      <c r="AB181" s="81" t="s">
        <v>63</v>
      </c>
    </row>
    <row r="182" spans="1:28" ht="25.5" customHeight="1">
      <c r="A182" s="50" t="s">
        <v>14</v>
      </c>
      <c r="B182" s="29" t="s">
        <v>425</v>
      </c>
      <c r="C182" s="8" t="s">
        <v>208</v>
      </c>
      <c r="D182" s="8" t="s">
        <v>62</v>
      </c>
      <c r="E182" s="8" t="s">
        <v>63</v>
      </c>
      <c r="F182" s="8" t="s">
        <v>63</v>
      </c>
      <c r="G182" s="8">
        <v>2012</v>
      </c>
      <c r="H182" s="83">
        <v>1242967.61</v>
      </c>
      <c r="I182" s="83">
        <v>0</v>
      </c>
      <c r="J182" s="157" t="s">
        <v>547</v>
      </c>
      <c r="K182" s="13" t="s">
        <v>66</v>
      </c>
      <c r="L182" s="383"/>
      <c r="M182" s="13" t="s">
        <v>66</v>
      </c>
      <c r="N182" s="13" t="s">
        <v>66</v>
      </c>
      <c r="O182" s="13" t="s">
        <v>66</v>
      </c>
      <c r="P182" s="13" t="s">
        <v>14</v>
      </c>
      <c r="Q182" s="389"/>
      <c r="R182" s="13" t="s">
        <v>66</v>
      </c>
      <c r="S182" s="13" t="s">
        <v>66</v>
      </c>
      <c r="T182" s="13" t="s">
        <v>66</v>
      </c>
      <c r="U182" s="13" t="s">
        <v>66</v>
      </c>
      <c r="V182" s="13" t="s">
        <v>66</v>
      </c>
      <c r="W182" s="13" t="s">
        <v>66</v>
      </c>
      <c r="X182" s="13" t="s">
        <v>66</v>
      </c>
      <c r="Y182" s="13" t="s">
        <v>66</v>
      </c>
      <c r="Z182" s="13" t="s">
        <v>66</v>
      </c>
      <c r="AA182" s="13" t="s">
        <v>66</v>
      </c>
      <c r="AB182" s="82" t="s">
        <v>66</v>
      </c>
    </row>
    <row r="183" spans="1:28" ht="25.5" customHeight="1">
      <c r="A183" s="361" t="s">
        <v>449</v>
      </c>
      <c r="B183" s="362"/>
      <c r="C183" s="362"/>
      <c r="D183" s="362"/>
      <c r="E183" s="362"/>
      <c r="F183" s="362"/>
      <c r="G183" s="362"/>
      <c r="H183" s="127">
        <f>SUM(H176:H182)</f>
        <v>1291699.6500000001</v>
      </c>
      <c r="I183" s="127">
        <f>SUM(I176:I182)</f>
        <v>3782000</v>
      </c>
      <c r="J183" s="344">
        <f>SUM(H183:I183)</f>
        <v>5073699.65</v>
      </c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60"/>
    </row>
    <row r="184" spans="1:28" s="32" customFormat="1" ht="12.75">
      <c r="A184" s="356" t="s">
        <v>560</v>
      </c>
      <c r="B184" s="368"/>
      <c r="C184" s="368"/>
      <c r="D184" s="357"/>
      <c r="E184" s="357"/>
      <c r="F184" s="357"/>
      <c r="G184" s="357"/>
      <c r="H184" s="368"/>
      <c r="I184" s="368"/>
      <c r="J184" s="368"/>
      <c r="K184" s="357"/>
      <c r="L184" s="368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8"/>
    </row>
    <row r="185" spans="1:28" ht="38.25">
      <c r="A185" s="47" t="s">
        <v>8</v>
      </c>
      <c r="B185" s="59" t="s">
        <v>1054</v>
      </c>
      <c r="C185" s="13" t="s">
        <v>109</v>
      </c>
      <c r="D185" s="13" t="s">
        <v>62</v>
      </c>
      <c r="E185" s="13" t="s">
        <v>63</v>
      </c>
      <c r="F185" s="13" t="s">
        <v>63</v>
      </c>
      <c r="G185" s="13" t="s">
        <v>198</v>
      </c>
      <c r="H185" s="83">
        <v>0</v>
      </c>
      <c r="I185" s="83">
        <f>2312000+2496000</f>
        <v>4808000</v>
      </c>
      <c r="J185" s="157" t="s">
        <v>546</v>
      </c>
      <c r="K185" s="115" t="s">
        <v>982</v>
      </c>
      <c r="L185" s="384" t="s">
        <v>540</v>
      </c>
      <c r="M185" s="13" t="s">
        <v>346</v>
      </c>
      <c r="N185" s="13" t="s">
        <v>347</v>
      </c>
      <c r="O185" s="13" t="s">
        <v>348</v>
      </c>
      <c r="P185" s="13" t="s">
        <v>8</v>
      </c>
      <c r="Q185" s="13" t="s">
        <v>349</v>
      </c>
      <c r="R185" s="13" t="s">
        <v>66</v>
      </c>
      <c r="S185" s="13" t="s">
        <v>364</v>
      </c>
      <c r="T185" s="13" t="s">
        <v>60</v>
      </c>
      <c r="U185" s="13" t="s">
        <v>60</v>
      </c>
      <c r="V185" s="13" t="s">
        <v>60</v>
      </c>
      <c r="W185" s="13" t="s">
        <v>70</v>
      </c>
      <c r="X185" s="13" t="s">
        <v>60</v>
      </c>
      <c r="Y185" s="13" t="s">
        <v>350</v>
      </c>
      <c r="Z185" s="13">
        <v>2</v>
      </c>
      <c r="AA185" s="13" t="s">
        <v>62</v>
      </c>
      <c r="AB185" s="82" t="s">
        <v>63</v>
      </c>
    </row>
    <row r="186" spans="1:28" ht="25.5" customHeight="1">
      <c r="A186" s="47" t="s">
        <v>9</v>
      </c>
      <c r="B186" s="59" t="s">
        <v>1055</v>
      </c>
      <c r="C186" s="13" t="s">
        <v>105</v>
      </c>
      <c r="D186" s="13" t="s">
        <v>62</v>
      </c>
      <c r="E186" s="13" t="s">
        <v>63</v>
      </c>
      <c r="F186" s="13" t="s">
        <v>63</v>
      </c>
      <c r="G186" s="13">
        <v>1985</v>
      </c>
      <c r="H186" s="83">
        <v>0</v>
      </c>
      <c r="I186" s="83">
        <v>38000</v>
      </c>
      <c r="J186" s="157" t="s">
        <v>546</v>
      </c>
      <c r="K186" s="13" t="s">
        <v>66</v>
      </c>
      <c r="L186" s="384"/>
      <c r="M186" s="13" t="s">
        <v>106</v>
      </c>
      <c r="N186" s="13" t="s">
        <v>107</v>
      </c>
      <c r="O186" s="13" t="s">
        <v>108</v>
      </c>
      <c r="P186" s="13" t="s">
        <v>9</v>
      </c>
      <c r="Q186" s="13" t="s">
        <v>349</v>
      </c>
      <c r="R186" s="13" t="s">
        <v>66</v>
      </c>
      <c r="S186" s="13" t="s">
        <v>60</v>
      </c>
      <c r="T186" s="13" t="s">
        <v>60</v>
      </c>
      <c r="U186" s="13" t="s">
        <v>66</v>
      </c>
      <c r="V186" s="13" t="s">
        <v>66</v>
      </c>
      <c r="W186" s="13" t="s">
        <v>66</v>
      </c>
      <c r="X186" s="13" t="s">
        <v>66</v>
      </c>
      <c r="Y186" s="13">
        <v>17</v>
      </c>
      <c r="Z186" s="13">
        <v>1</v>
      </c>
      <c r="AA186" s="13" t="s">
        <v>63</v>
      </c>
      <c r="AB186" s="82" t="s">
        <v>63</v>
      </c>
    </row>
    <row r="187" spans="1:28" ht="25.5" customHeight="1">
      <c r="A187" s="361" t="s">
        <v>449</v>
      </c>
      <c r="B187" s="362"/>
      <c r="C187" s="362"/>
      <c r="D187" s="362"/>
      <c r="E187" s="362"/>
      <c r="F187" s="362"/>
      <c r="G187" s="362"/>
      <c r="H187" s="127">
        <f>SUM(H185:H186)</f>
        <v>0</v>
      </c>
      <c r="I187" s="127">
        <f>SUM(I185:I186)</f>
        <v>4846000</v>
      </c>
      <c r="J187" s="344">
        <f>SUM(H187:I187)</f>
        <v>4846000</v>
      </c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60"/>
    </row>
    <row r="188" spans="1:28" s="32" customFormat="1" ht="12.75">
      <c r="A188" s="356" t="s">
        <v>561</v>
      </c>
      <c r="B188" s="368"/>
      <c r="C188" s="368"/>
      <c r="D188" s="357"/>
      <c r="E188" s="357"/>
      <c r="F188" s="357"/>
      <c r="G188" s="357"/>
      <c r="H188" s="368"/>
      <c r="I188" s="368"/>
      <c r="J188" s="368"/>
      <c r="K188" s="357"/>
      <c r="L188" s="368"/>
      <c r="M188" s="357"/>
      <c r="N188" s="357"/>
      <c r="O188" s="357"/>
      <c r="P188" s="357"/>
      <c r="Q188" s="357"/>
      <c r="R188" s="357"/>
      <c r="S188" s="357"/>
      <c r="T188" s="357"/>
      <c r="U188" s="357"/>
      <c r="V188" s="357"/>
      <c r="W188" s="357"/>
      <c r="X188" s="357"/>
      <c r="Y188" s="357"/>
      <c r="Z188" s="357"/>
      <c r="AA188" s="357"/>
      <c r="AB188" s="358"/>
    </row>
    <row r="189" spans="1:28" ht="38.25">
      <c r="A189" s="47" t="s">
        <v>8</v>
      </c>
      <c r="B189" s="59" t="s">
        <v>1050</v>
      </c>
      <c r="C189" s="13" t="s">
        <v>109</v>
      </c>
      <c r="D189" s="13" t="s">
        <v>62</v>
      </c>
      <c r="E189" s="13" t="s">
        <v>63</v>
      </c>
      <c r="F189" s="13" t="s">
        <v>63</v>
      </c>
      <c r="G189" s="13">
        <v>1958</v>
      </c>
      <c r="H189" s="83">
        <v>0</v>
      </c>
      <c r="I189" s="83">
        <v>2057000</v>
      </c>
      <c r="J189" s="157" t="s">
        <v>546</v>
      </c>
      <c r="K189" s="58" t="s">
        <v>980</v>
      </c>
      <c r="L189" s="384" t="s">
        <v>434</v>
      </c>
      <c r="M189" s="13" t="s">
        <v>61</v>
      </c>
      <c r="N189" s="13" t="s">
        <v>110</v>
      </c>
      <c r="O189" s="8" t="s">
        <v>809</v>
      </c>
      <c r="P189" s="13" t="s">
        <v>8</v>
      </c>
      <c r="Q189" s="13" t="s">
        <v>66</v>
      </c>
      <c r="R189" s="13" t="s">
        <v>352</v>
      </c>
      <c r="S189" s="8" t="s">
        <v>60</v>
      </c>
      <c r="T189" s="8" t="s">
        <v>60</v>
      </c>
      <c r="U189" s="8" t="s">
        <v>60</v>
      </c>
      <c r="V189" s="8" t="s">
        <v>60</v>
      </c>
      <c r="W189" s="8" t="s">
        <v>60</v>
      </c>
      <c r="X189" s="8" t="s">
        <v>60</v>
      </c>
      <c r="Y189" s="13">
        <v>750</v>
      </c>
      <c r="Z189" s="13">
        <v>2</v>
      </c>
      <c r="AA189" s="13" t="s">
        <v>62</v>
      </c>
      <c r="AB189" s="51" t="s">
        <v>63</v>
      </c>
    </row>
    <row r="190" spans="1:28" s="20" customFormat="1" ht="25.5">
      <c r="A190" s="47" t="s">
        <v>9</v>
      </c>
      <c r="B190" s="29" t="s">
        <v>1052</v>
      </c>
      <c r="C190" s="13" t="s">
        <v>109</v>
      </c>
      <c r="D190" s="8" t="s">
        <v>62</v>
      </c>
      <c r="E190" s="8" t="s">
        <v>63</v>
      </c>
      <c r="F190" s="8" t="s">
        <v>63</v>
      </c>
      <c r="G190" s="8">
        <v>2010</v>
      </c>
      <c r="H190" s="486">
        <v>3286591.14</v>
      </c>
      <c r="I190" s="132">
        <v>0</v>
      </c>
      <c r="J190" s="157" t="s">
        <v>547</v>
      </c>
      <c r="K190" s="58" t="s">
        <v>981</v>
      </c>
      <c r="L190" s="384"/>
      <c r="M190" s="8" t="s">
        <v>199</v>
      </c>
      <c r="N190" s="8" t="s">
        <v>110</v>
      </c>
      <c r="O190" s="8" t="s">
        <v>810</v>
      </c>
      <c r="P190" s="13" t="s">
        <v>9</v>
      </c>
      <c r="Q190" s="8" t="s">
        <v>66</v>
      </c>
      <c r="R190" s="8" t="s">
        <v>66</v>
      </c>
      <c r="S190" s="8" t="s">
        <v>60</v>
      </c>
      <c r="T190" s="8" t="s">
        <v>60</v>
      </c>
      <c r="U190" s="8" t="s">
        <v>60</v>
      </c>
      <c r="V190" s="8" t="s">
        <v>60</v>
      </c>
      <c r="W190" s="8" t="s">
        <v>60</v>
      </c>
      <c r="X190" s="8" t="s">
        <v>60</v>
      </c>
      <c r="Y190" s="8">
        <v>741.74</v>
      </c>
      <c r="Z190" s="8" t="s">
        <v>66</v>
      </c>
      <c r="AA190" s="8" t="s">
        <v>63</v>
      </c>
      <c r="AB190" s="51" t="s">
        <v>63</v>
      </c>
    </row>
    <row r="191" spans="1:28" s="35" customFormat="1" ht="38.25">
      <c r="A191" s="47" t="s">
        <v>10</v>
      </c>
      <c r="B191" s="29" t="s">
        <v>1053</v>
      </c>
      <c r="C191" s="8" t="s">
        <v>66</v>
      </c>
      <c r="D191" s="8" t="s">
        <v>62</v>
      </c>
      <c r="E191" s="8" t="s">
        <v>63</v>
      </c>
      <c r="F191" s="8" t="s">
        <v>63</v>
      </c>
      <c r="G191" s="8" t="s">
        <v>66</v>
      </c>
      <c r="H191" s="83">
        <v>0</v>
      </c>
      <c r="I191" s="83">
        <v>144000</v>
      </c>
      <c r="J191" s="157" t="s">
        <v>546</v>
      </c>
      <c r="K191" s="13" t="s">
        <v>66</v>
      </c>
      <c r="L191" s="384"/>
      <c r="M191" s="8" t="s">
        <v>61</v>
      </c>
      <c r="N191" s="156" t="s">
        <v>66</v>
      </c>
      <c r="O191" s="8" t="s">
        <v>811</v>
      </c>
      <c r="P191" s="13" t="s">
        <v>10</v>
      </c>
      <c r="Q191" s="8" t="s">
        <v>66</v>
      </c>
      <c r="R191" s="8" t="s">
        <v>66</v>
      </c>
      <c r="S191" s="8" t="s">
        <v>60</v>
      </c>
      <c r="T191" s="8" t="s">
        <v>93</v>
      </c>
      <c r="U191" s="8" t="s">
        <v>93</v>
      </c>
      <c r="V191" s="8" t="s">
        <v>60</v>
      </c>
      <c r="W191" s="8" t="s">
        <v>93</v>
      </c>
      <c r="X191" s="8" t="s">
        <v>93</v>
      </c>
      <c r="Y191" s="11">
        <v>64.01</v>
      </c>
      <c r="Z191" s="11">
        <v>1</v>
      </c>
      <c r="AA191" s="11" t="s">
        <v>63</v>
      </c>
      <c r="AB191" s="81" t="s">
        <v>63</v>
      </c>
    </row>
    <row r="192" spans="1:28" ht="25.5" customHeight="1">
      <c r="A192" s="361" t="s">
        <v>449</v>
      </c>
      <c r="B192" s="362"/>
      <c r="C192" s="362"/>
      <c r="D192" s="362"/>
      <c r="E192" s="362"/>
      <c r="F192" s="362"/>
      <c r="G192" s="362"/>
      <c r="H192" s="127">
        <f>SUM(H189:H191)</f>
        <v>3286591.14</v>
      </c>
      <c r="I192" s="127">
        <f>SUM(I189:I191)</f>
        <v>2201000</v>
      </c>
      <c r="J192" s="344">
        <f>SUM(H192:I192)</f>
        <v>5487591.140000001</v>
      </c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60"/>
    </row>
    <row r="193" spans="1:28" s="4" customFormat="1" ht="12.75">
      <c r="A193" s="356" t="s">
        <v>1005</v>
      </c>
      <c r="B193" s="368"/>
      <c r="C193" s="368"/>
      <c r="D193" s="357"/>
      <c r="E193" s="357"/>
      <c r="F193" s="357"/>
      <c r="G193" s="357"/>
      <c r="H193" s="368"/>
      <c r="I193" s="368"/>
      <c r="J193" s="368"/>
      <c r="K193" s="357"/>
      <c r="L193" s="368"/>
      <c r="M193" s="357"/>
      <c r="N193" s="357"/>
      <c r="O193" s="357"/>
      <c r="P193" s="357"/>
      <c r="Q193" s="357"/>
      <c r="R193" s="357"/>
      <c r="S193" s="357"/>
      <c r="T193" s="357"/>
      <c r="U193" s="357"/>
      <c r="V193" s="357"/>
      <c r="W193" s="357"/>
      <c r="X193" s="357"/>
      <c r="Y193" s="357"/>
      <c r="Z193" s="357"/>
      <c r="AA193" s="357"/>
      <c r="AB193" s="358"/>
    </row>
    <row r="194" spans="1:28" ht="25.5" customHeight="1">
      <c r="A194" s="93"/>
      <c r="B194" s="209" t="s">
        <v>38</v>
      </c>
      <c r="C194" s="92"/>
      <c r="D194" s="92"/>
      <c r="E194" s="92"/>
      <c r="F194" s="92"/>
      <c r="G194" s="92"/>
      <c r="H194" s="134"/>
      <c r="I194" s="134"/>
      <c r="J194" s="134"/>
      <c r="K194" s="94"/>
      <c r="L194" s="92"/>
      <c r="M194" s="92"/>
      <c r="N194" s="92"/>
      <c r="O194" s="92"/>
      <c r="P194" s="95"/>
      <c r="Q194" s="95"/>
      <c r="R194" s="95"/>
      <c r="S194" s="92"/>
      <c r="T194" s="92"/>
      <c r="U194" s="92"/>
      <c r="V194" s="92"/>
      <c r="W194" s="92"/>
      <c r="X194" s="92"/>
      <c r="Y194" s="96"/>
      <c r="Z194" s="96"/>
      <c r="AA194" s="96"/>
      <c r="AB194" s="97"/>
    </row>
    <row r="195" spans="1:28" ht="25.5" customHeight="1" thickBot="1">
      <c r="A195" s="374" t="s">
        <v>449</v>
      </c>
      <c r="B195" s="375"/>
      <c r="C195" s="375"/>
      <c r="D195" s="375"/>
      <c r="E195" s="375"/>
      <c r="F195" s="375"/>
      <c r="G195" s="375"/>
      <c r="H195" s="129">
        <v>0</v>
      </c>
      <c r="I195" s="129">
        <v>0</v>
      </c>
      <c r="J195" s="173">
        <f>SUM(H195,I195)</f>
        <v>0</v>
      </c>
      <c r="K195" s="377"/>
      <c r="L195" s="377"/>
      <c r="M195" s="377"/>
      <c r="N195" s="377"/>
      <c r="O195" s="377"/>
      <c r="P195" s="377"/>
      <c r="Q195" s="377"/>
      <c r="R195" s="377"/>
      <c r="S195" s="377"/>
      <c r="T195" s="377"/>
      <c r="U195" s="377"/>
      <c r="V195" s="377"/>
      <c r="W195" s="377"/>
      <c r="X195" s="377"/>
      <c r="Y195" s="377"/>
      <c r="Z195" s="377"/>
      <c r="AA195" s="377"/>
      <c r="AB195" s="378"/>
    </row>
    <row r="196" ht="13.5" thickBot="1"/>
    <row r="197" spans="1:10" ht="26.25" customHeight="1">
      <c r="A197" s="381" t="s">
        <v>549</v>
      </c>
      <c r="B197" s="382"/>
      <c r="C197" s="382"/>
      <c r="D197" s="382"/>
      <c r="E197" s="382"/>
      <c r="F197" s="382"/>
      <c r="G197" s="382"/>
      <c r="H197" s="180">
        <f>SUM(H195,H192,H187,H183,H174,H171,H166,H163,H108)</f>
        <v>51127591.849999994</v>
      </c>
      <c r="I197" s="181">
        <v>0</v>
      </c>
      <c r="J197" s="158"/>
    </row>
    <row r="198" spans="1:10" ht="26.25" customHeight="1" thickBot="1">
      <c r="A198" s="379" t="s">
        <v>548</v>
      </c>
      <c r="B198" s="380"/>
      <c r="C198" s="380"/>
      <c r="D198" s="380"/>
      <c r="E198" s="380"/>
      <c r="F198" s="380"/>
      <c r="G198" s="380"/>
      <c r="H198" s="182">
        <v>0</v>
      </c>
      <c r="I198" s="183">
        <f>SUM(I195,I192,I187,I183,I174,I171,I166,I163,I108)</f>
        <v>29554000</v>
      </c>
      <c r="J198" s="158"/>
    </row>
    <row r="199" spans="1:10" ht="24.75" customHeight="1" thickBot="1">
      <c r="A199" s="354" t="s">
        <v>125</v>
      </c>
      <c r="B199" s="355"/>
      <c r="C199" s="355"/>
      <c r="D199" s="355"/>
      <c r="E199" s="355"/>
      <c r="F199" s="355"/>
      <c r="G199" s="355"/>
      <c r="H199" s="372">
        <f>SUM(H197:I198)</f>
        <v>80681591.85</v>
      </c>
      <c r="I199" s="373"/>
      <c r="J199" s="158"/>
    </row>
    <row r="200" spans="3:11" ht="12.75">
      <c r="C200" s="31"/>
      <c r="D200" s="31"/>
      <c r="E200" s="31"/>
      <c r="F200" s="31"/>
      <c r="G200" s="31"/>
      <c r="K200" s="31"/>
    </row>
    <row r="201" spans="3:11" ht="12.75">
      <c r="C201" s="31"/>
      <c r="D201" s="31"/>
      <c r="E201" s="31"/>
      <c r="F201" s="31"/>
      <c r="G201" s="31"/>
      <c r="K201" s="31"/>
    </row>
    <row r="202" spans="3:11" ht="12.75">
      <c r="C202" s="31"/>
      <c r="D202" s="31"/>
      <c r="E202" s="31"/>
      <c r="F202" s="31"/>
      <c r="G202" s="31"/>
      <c r="H202" s="376"/>
      <c r="I202" s="376"/>
      <c r="J202" s="376"/>
      <c r="K202" s="376"/>
    </row>
    <row r="203" spans="3:11" ht="12.75">
      <c r="C203" s="31"/>
      <c r="D203" s="31"/>
      <c r="E203" s="31"/>
      <c r="F203" s="31"/>
      <c r="G203" s="31"/>
      <c r="K203" s="31"/>
    </row>
    <row r="204" spans="3:11" ht="12.75">
      <c r="C204" s="31"/>
      <c r="D204" s="31"/>
      <c r="E204" s="31"/>
      <c r="F204" s="31"/>
      <c r="G204" s="31"/>
      <c r="J204" s="49"/>
      <c r="K204" s="36"/>
    </row>
    <row r="205" spans="7:24" ht="12.75">
      <c r="G205" s="31"/>
      <c r="K205" s="31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7:24" ht="12.75">
      <c r="G206" s="31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7:24" ht="12.75">
      <c r="G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</row>
    <row r="208" spans="7:24" ht="12.75">
      <c r="G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</row>
    <row r="209" spans="1:28" ht="12.75">
      <c r="A209" s="371"/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143"/>
      <c r="Z209" s="143"/>
      <c r="AA209" s="143"/>
      <c r="AB209" s="143"/>
    </row>
    <row r="210" spans="1:28" ht="12.75">
      <c r="A210" s="370"/>
      <c r="B210" s="370"/>
      <c r="C210" s="370"/>
      <c r="D210" s="370"/>
      <c r="E210" s="370"/>
      <c r="F210" s="370"/>
      <c r="G210" s="370"/>
      <c r="H210" s="370"/>
      <c r="I210" s="370"/>
      <c r="J210" s="370"/>
      <c r="K210" s="370"/>
      <c r="L210" s="370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69"/>
      <c r="Z210" s="369"/>
      <c r="AA210" s="369"/>
      <c r="AB210" s="369"/>
    </row>
    <row r="211" spans="1:28" ht="12.75">
      <c r="A211" s="371"/>
      <c r="B211" s="371"/>
      <c r="C211" s="371"/>
      <c r="D211" s="371"/>
      <c r="E211" s="371"/>
      <c r="F211" s="371"/>
      <c r="G211" s="371"/>
      <c r="H211" s="371"/>
      <c r="I211" s="371"/>
      <c r="J211" s="371"/>
      <c r="K211" s="371"/>
      <c r="L211" s="371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69"/>
      <c r="Z211" s="369"/>
      <c r="AA211" s="369"/>
      <c r="AB211" s="369"/>
    </row>
  </sheetData>
  <sheetProtection/>
  <mergeCells count="63">
    <mergeCell ref="Q176:Q182"/>
    <mergeCell ref="A174:G174"/>
    <mergeCell ref="A171:G171"/>
    <mergeCell ref="K183:AB183"/>
    <mergeCell ref="L189:L191"/>
    <mergeCell ref="A183:G183"/>
    <mergeCell ref="A192:G192"/>
    <mergeCell ref="K171:AB171"/>
    <mergeCell ref="A169:AB169"/>
    <mergeCell ref="L3:L4"/>
    <mergeCell ref="K108:AB108"/>
    <mergeCell ref="M3:O3"/>
    <mergeCell ref="K166:AB166"/>
    <mergeCell ref="R3:R4"/>
    <mergeCell ref="Y3:Y4"/>
    <mergeCell ref="J3:J4"/>
    <mergeCell ref="A163:G163"/>
    <mergeCell ref="A198:G198"/>
    <mergeCell ref="A197:G197"/>
    <mergeCell ref="K174:AB174"/>
    <mergeCell ref="K187:AB187"/>
    <mergeCell ref="A193:AB193"/>
    <mergeCell ref="A187:G187"/>
    <mergeCell ref="L176:L182"/>
    <mergeCell ref="K192:AB192"/>
    <mergeCell ref="L185:L186"/>
    <mergeCell ref="K195:AB195"/>
    <mergeCell ref="A172:AB172"/>
    <mergeCell ref="A166:G166"/>
    <mergeCell ref="A175:AB175"/>
    <mergeCell ref="C3:C4"/>
    <mergeCell ref="A184:AB184"/>
    <mergeCell ref="Q3:Q4"/>
    <mergeCell ref="A167:AB167"/>
    <mergeCell ref="A164:AB164"/>
    <mergeCell ref="G3:G4"/>
    <mergeCell ref="A109:AB109"/>
    <mergeCell ref="Y211:AB211"/>
    <mergeCell ref="A210:L210"/>
    <mergeCell ref="A211:L211"/>
    <mergeCell ref="A209:L209"/>
    <mergeCell ref="Y210:AB210"/>
    <mergeCell ref="A188:AB188"/>
    <mergeCell ref="H199:I199"/>
    <mergeCell ref="A195:G195"/>
    <mergeCell ref="H202:K202"/>
    <mergeCell ref="A199:G199"/>
    <mergeCell ref="A5:AB5"/>
    <mergeCell ref="S3:X3"/>
    <mergeCell ref="K163:AB163"/>
    <mergeCell ref="A108:G108"/>
    <mergeCell ref="K3:K4"/>
    <mergeCell ref="Z3:Z4"/>
    <mergeCell ref="A3:A4"/>
    <mergeCell ref="H3:I3"/>
    <mergeCell ref="AB3:AB4"/>
    <mergeCell ref="D3:D4"/>
    <mergeCell ref="P3:P4"/>
    <mergeCell ref="A1:AB1"/>
    <mergeCell ref="B3:B4"/>
    <mergeCell ref="F3:F4"/>
    <mergeCell ref="E3:E4"/>
    <mergeCell ref="AA3:AA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8" scale="24" r:id="rId1"/>
  <rowBreaks count="1" manualBreakCount="1">
    <brk id="10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view="pageBreakPreview" zoomScaleSheetLayoutView="100" zoomScalePageLayoutView="0" workbookViewId="0" topLeftCell="B1">
      <selection activeCell="D239" sqref="D239"/>
    </sheetView>
  </sheetViews>
  <sheetFormatPr defaultColWidth="9.140625" defaultRowHeight="12.75"/>
  <cols>
    <col min="1" max="1" width="5.00390625" style="12" customWidth="1"/>
    <col min="2" max="2" width="84.7109375" style="33" customWidth="1"/>
    <col min="3" max="3" width="18.7109375" style="12" customWidth="1"/>
    <col min="4" max="4" width="21.140625" style="186" customWidth="1"/>
    <col min="5" max="5" width="9.140625" style="1" customWidth="1"/>
    <col min="6" max="6" width="32.8515625" style="1" customWidth="1"/>
    <col min="7" max="7" width="11.28125" style="1" bestFit="1" customWidth="1"/>
    <col min="8" max="8" width="12.8515625" style="1" bestFit="1" customWidth="1"/>
    <col min="9" max="16384" width="9.140625" style="1" customWidth="1"/>
  </cols>
  <sheetData>
    <row r="1" spans="1:4" ht="12.75">
      <c r="A1" s="353" t="s">
        <v>551</v>
      </c>
      <c r="B1" s="353"/>
      <c r="C1" s="353"/>
      <c r="D1" s="184"/>
    </row>
    <row r="2" spans="1:4" ht="13.5" thickBot="1">
      <c r="A2" s="66"/>
      <c r="B2" s="19"/>
      <c r="C2" s="28"/>
      <c r="D2" s="184"/>
    </row>
    <row r="3" spans="1:4" ht="25.5" customHeight="1">
      <c r="A3" s="393" t="s">
        <v>203</v>
      </c>
      <c r="B3" s="394"/>
      <c r="C3" s="394"/>
      <c r="D3" s="395"/>
    </row>
    <row r="4" spans="1:4" ht="25.5">
      <c r="A4" s="189" t="s">
        <v>5</v>
      </c>
      <c r="B4" s="188" t="s">
        <v>326</v>
      </c>
      <c r="C4" s="188" t="s">
        <v>1048</v>
      </c>
      <c r="D4" s="130" t="s">
        <v>327</v>
      </c>
    </row>
    <row r="5" spans="1:8" ht="25.5" customHeight="1">
      <c r="A5" s="396" t="s">
        <v>630</v>
      </c>
      <c r="B5" s="397"/>
      <c r="C5" s="397"/>
      <c r="D5" s="398"/>
      <c r="F5" s="14"/>
      <c r="G5" s="14"/>
      <c r="H5" s="14"/>
    </row>
    <row r="6" spans="1:8" ht="25.5" customHeight="1">
      <c r="A6" s="50" t="s">
        <v>8</v>
      </c>
      <c r="B6" s="131" t="s">
        <v>328</v>
      </c>
      <c r="C6" s="422" t="s">
        <v>325</v>
      </c>
      <c r="D6" s="185">
        <v>9999.9</v>
      </c>
      <c r="F6" s="105"/>
      <c r="G6" s="20"/>
      <c r="H6" s="104"/>
    </row>
    <row r="7" spans="1:8" ht="25.5" customHeight="1">
      <c r="A7" s="50" t="s">
        <v>9</v>
      </c>
      <c r="B7" s="131" t="s">
        <v>329</v>
      </c>
      <c r="C7" s="423"/>
      <c r="D7" s="185">
        <v>1856</v>
      </c>
      <c r="F7" s="105"/>
      <c r="G7" s="20"/>
      <c r="H7" s="104"/>
    </row>
    <row r="8" spans="1:8" ht="25.5" customHeight="1">
      <c r="A8" s="50" t="s">
        <v>10</v>
      </c>
      <c r="B8" s="131" t="s">
        <v>643</v>
      </c>
      <c r="C8" s="423"/>
      <c r="D8" s="185">
        <v>1537.5</v>
      </c>
      <c r="F8" s="105"/>
      <c r="G8" s="20"/>
      <c r="H8" s="104"/>
    </row>
    <row r="9" spans="1:8" ht="25.5" customHeight="1">
      <c r="A9" s="50" t="s">
        <v>11</v>
      </c>
      <c r="B9" s="131" t="s">
        <v>825</v>
      </c>
      <c r="C9" s="423"/>
      <c r="D9" s="146">
        <f>2*2950</f>
        <v>5900</v>
      </c>
      <c r="F9" s="103"/>
      <c r="G9" s="14"/>
      <c r="H9" s="14"/>
    </row>
    <row r="10" spans="1:8" ht="25.5" customHeight="1">
      <c r="A10" s="50" t="s">
        <v>12</v>
      </c>
      <c r="B10" s="131" t="s">
        <v>518</v>
      </c>
      <c r="C10" s="423"/>
      <c r="D10" s="146">
        <v>879</v>
      </c>
      <c r="F10" s="103"/>
      <c r="G10" s="14"/>
      <c r="H10" s="14"/>
    </row>
    <row r="11" spans="1:8" ht="25.5" customHeight="1">
      <c r="A11" s="50" t="s">
        <v>13</v>
      </c>
      <c r="B11" s="131" t="s">
        <v>515</v>
      </c>
      <c r="C11" s="423"/>
      <c r="D11" s="146">
        <v>401.99</v>
      </c>
      <c r="F11" s="103"/>
      <c r="G11" s="14"/>
      <c r="H11" s="14"/>
    </row>
    <row r="12" spans="1:8" ht="25.5" customHeight="1">
      <c r="A12" s="50" t="s">
        <v>14</v>
      </c>
      <c r="B12" s="131" t="s">
        <v>516</v>
      </c>
      <c r="C12" s="423"/>
      <c r="D12" s="146">
        <v>1649</v>
      </c>
      <c r="F12" s="103"/>
      <c r="G12" s="14"/>
      <c r="H12" s="14"/>
    </row>
    <row r="13" spans="1:8" ht="25.5" customHeight="1">
      <c r="A13" s="50" t="s">
        <v>15</v>
      </c>
      <c r="B13" s="131" t="s">
        <v>523</v>
      </c>
      <c r="C13" s="423"/>
      <c r="D13" s="146">
        <v>1414.63</v>
      </c>
      <c r="F13" s="103"/>
      <c r="G13" s="14"/>
      <c r="H13" s="14"/>
    </row>
    <row r="14" spans="1:8" ht="25.5" customHeight="1">
      <c r="A14" s="50" t="s">
        <v>16</v>
      </c>
      <c r="B14" s="131" t="s">
        <v>1043</v>
      </c>
      <c r="C14" s="423"/>
      <c r="D14" s="146">
        <v>469</v>
      </c>
      <c r="F14" s="103"/>
      <c r="G14" s="14"/>
      <c r="H14" s="14"/>
    </row>
    <row r="15" spans="1:8" ht="25.5" customHeight="1">
      <c r="A15" s="50" t="s">
        <v>17</v>
      </c>
      <c r="B15" s="131" t="s">
        <v>524</v>
      </c>
      <c r="C15" s="423"/>
      <c r="D15" s="146">
        <v>1780</v>
      </c>
      <c r="F15" s="103"/>
      <c r="G15" s="14"/>
      <c r="H15" s="14"/>
    </row>
    <row r="16" spans="1:8" ht="25.5" customHeight="1">
      <c r="A16" s="50" t="s">
        <v>18</v>
      </c>
      <c r="B16" s="131" t="s">
        <v>517</v>
      </c>
      <c r="C16" s="423"/>
      <c r="D16" s="146">
        <v>445</v>
      </c>
      <c r="F16" s="103"/>
      <c r="G16" s="14"/>
      <c r="H16" s="14"/>
    </row>
    <row r="17" spans="1:8" ht="25.5" customHeight="1">
      <c r="A17" s="50" t="s">
        <v>19</v>
      </c>
      <c r="B17" s="131" t="s">
        <v>826</v>
      </c>
      <c r="C17" s="423"/>
      <c r="D17" s="146">
        <f>2*1423.5</f>
        <v>2847</v>
      </c>
      <c r="F17" s="103"/>
      <c r="G17" s="14"/>
      <c r="H17" s="14"/>
    </row>
    <row r="18" spans="1:8" ht="25.5" customHeight="1">
      <c r="A18" s="50" t="s">
        <v>20</v>
      </c>
      <c r="B18" s="131" t="s">
        <v>649</v>
      </c>
      <c r="C18" s="423"/>
      <c r="D18" s="146">
        <v>2850</v>
      </c>
      <c r="F18" s="103"/>
      <c r="G18" s="14"/>
      <c r="H18" s="14"/>
    </row>
    <row r="19" spans="1:8" ht="25.5" customHeight="1">
      <c r="A19" s="50" t="s">
        <v>21</v>
      </c>
      <c r="B19" s="131" t="s">
        <v>588</v>
      </c>
      <c r="C19" s="424"/>
      <c r="D19" s="146">
        <v>5665</v>
      </c>
      <c r="F19" s="103"/>
      <c r="G19" s="14"/>
      <c r="H19" s="14"/>
    </row>
    <row r="20" spans="1:8" ht="25.5" customHeight="1">
      <c r="A20" s="50" t="s">
        <v>22</v>
      </c>
      <c r="B20" s="131" t="s">
        <v>525</v>
      </c>
      <c r="C20" s="422">
        <v>2018</v>
      </c>
      <c r="D20" s="146">
        <v>1810.9</v>
      </c>
      <c r="F20" s="103"/>
      <c r="G20" s="14"/>
      <c r="H20" s="14"/>
    </row>
    <row r="21" spans="1:8" ht="25.5" customHeight="1">
      <c r="A21" s="50" t="s">
        <v>23</v>
      </c>
      <c r="B21" s="131" t="s">
        <v>526</v>
      </c>
      <c r="C21" s="423"/>
      <c r="D21" s="146">
        <v>719</v>
      </c>
      <c r="F21" s="103"/>
      <c r="G21" s="14"/>
      <c r="H21" s="14"/>
    </row>
    <row r="22" spans="1:8" ht="25.5" customHeight="1">
      <c r="A22" s="50" t="s">
        <v>24</v>
      </c>
      <c r="B22" s="131" t="s">
        <v>527</v>
      </c>
      <c r="C22" s="423"/>
      <c r="D22" s="146">
        <v>722</v>
      </c>
      <c r="F22" s="103"/>
      <c r="G22" s="14"/>
      <c r="H22" s="14"/>
    </row>
    <row r="23" spans="1:8" ht="25.5" customHeight="1">
      <c r="A23" s="50" t="s">
        <v>139</v>
      </c>
      <c r="B23" s="131" t="s">
        <v>528</v>
      </c>
      <c r="C23" s="423"/>
      <c r="D23" s="146">
        <v>599</v>
      </c>
      <c r="F23" s="103"/>
      <c r="G23" s="14"/>
      <c r="H23" s="14"/>
    </row>
    <row r="24" spans="1:8" ht="25.5" customHeight="1">
      <c r="A24" s="50" t="s">
        <v>140</v>
      </c>
      <c r="B24" s="131" t="s">
        <v>589</v>
      </c>
      <c r="C24" s="423"/>
      <c r="D24" s="146">
        <v>2848</v>
      </c>
      <c r="F24" s="103"/>
      <c r="G24" s="14"/>
      <c r="H24" s="14"/>
    </row>
    <row r="25" spans="1:8" ht="25.5" customHeight="1">
      <c r="A25" s="50" t="s">
        <v>141</v>
      </c>
      <c r="B25" s="131" t="s">
        <v>590</v>
      </c>
      <c r="C25" s="423"/>
      <c r="D25" s="146">
        <v>2315.45</v>
      </c>
      <c r="F25" s="103"/>
      <c r="G25" s="14"/>
      <c r="H25" s="14"/>
    </row>
    <row r="26" spans="1:8" ht="25.5" customHeight="1">
      <c r="A26" s="50" t="s">
        <v>142</v>
      </c>
      <c r="B26" s="131" t="s">
        <v>827</v>
      </c>
      <c r="C26" s="423"/>
      <c r="D26" s="146">
        <f>3*2933</f>
        <v>8799</v>
      </c>
      <c r="F26" s="103"/>
      <c r="G26" s="14"/>
      <c r="H26" s="14"/>
    </row>
    <row r="27" spans="1:8" ht="25.5" customHeight="1">
      <c r="A27" s="50" t="s">
        <v>143</v>
      </c>
      <c r="B27" s="131" t="s">
        <v>592</v>
      </c>
      <c r="C27" s="424"/>
      <c r="D27" s="146">
        <v>350</v>
      </c>
      <c r="F27" s="103"/>
      <c r="G27" s="14"/>
      <c r="H27" s="14"/>
    </row>
    <row r="28" spans="1:8" ht="25.5" customHeight="1">
      <c r="A28" s="50" t="s">
        <v>144</v>
      </c>
      <c r="B28" s="131" t="s">
        <v>828</v>
      </c>
      <c r="C28" s="422">
        <v>2019</v>
      </c>
      <c r="D28" s="146">
        <f>2*3041.15</f>
        <v>6082.3</v>
      </c>
      <c r="F28" s="103"/>
      <c r="G28" s="14"/>
      <c r="H28" s="14"/>
    </row>
    <row r="29" spans="1:8" ht="25.5" customHeight="1">
      <c r="A29" s="50" t="s">
        <v>145</v>
      </c>
      <c r="B29" s="114" t="s">
        <v>591</v>
      </c>
      <c r="C29" s="423"/>
      <c r="D29" s="151">
        <v>3036</v>
      </c>
      <c r="F29" s="103"/>
      <c r="G29" s="14"/>
      <c r="H29" s="14"/>
    </row>
    <row r="30" spans="1:8" ht="25.5" customHeight="1">
      <c r="A30" s="50" t="s">
        <v>146</v>
      </c>
      <c r="B30" s="114" t="s">
        <v>593</v>
      </c>
      <c r="C30" s="423"/>
      <c r="D30" s="151">
        <v>1590</v>
      </c>
      <c r="F30" s="103"/>
      <c r="G30" s="14"/>
      <c r="H30" s="14"/>
    </row>
    <row r="31" spans="1:8" ht="25.5" customHeight="1">
      <c r="A31" s="50" t="s">
        <v>147</v>
      </c>
      <c r="B31" s="114" t="s">
        <v>594</v>
      </c>
      <c r="C31" s="423"/>
      <c r="D31" s="151">
        <v>600</v>
      </c>
      <c r="F31" s="103"/>
      <c r="G31" s="14"/>
      <c r="H31" s="14"/>
    </row>
    <row r="32" spans="1:8" ht="25.5" customHeight="1">
      <c r="A32" s="50" t="s">
        <v>148</v>
      </c>
      <c r="B32" s="114" t="s">
        <v>593</v>
      </c>
      <c r="C32" s="424"/>
      <c r="D32" s="151">
        <v>1600</v>
      </c>
      <c r="F32" s="103"/>
      <c r="G32" s="14"/>
      <c r="H32" s="14"/>
    </row>
    <row r="33" spans="1:8" s="202" customFormat="1" ht="25.5" customHeight="1">
      <c r="A33" s="50" t="s">
        <v>149</v>
      </c>
      <c r="B33" s="114" t="s">
        <v>829</v>
      </c>
      <c r="C33" s="422">
        <v>2020</v>
      </c>
      <c r="D33" s="151">
        <v>2639.58</v>
      </c>
      <c r="F33" s="265"/>
      <c r="G33" s="203"/>
      <c r="H33" s="203"/>
    </row>
    <row r="34" spans="1:8" s="202" customFormat="1" ht="25.5" customHeight="1">
      <c r="A34" s="50" t="s">
        <v>150</v>
      </c>
      <c r="B34" s="114" t="s">
        <v>830</v>
      </c>
      <c r="C34" s="423"/>
      <c r="D34" s="151">
        <v>3078</v>
      </c>
      <c r="F34" s="265"/>
      <c r="G34" s="203"/>
      <c r="H34" s="203"/>
    </row>
    <row r="35" spans="1:8" s="202" customFormat="1" ht="25.5" customHeight="1">
      <c r="A35" s="50" t="s">
        <v>151</v>
      </c>
      <c r="B35" s="114" t="s">
        <v>831</v>
      </c>
      <c r="C35" s="424"/>
      <c r="D35" s="151">
        <v>2800</v>
      </c>
      <c r="F35" s="265"/>
      <c r="G35" s="203"/>
      <c r="H35" s="203"/>
    </row>
    <row r="36" spans="1:8" ht="25.5" customHeight="1">
      <c r="A36" s="361" t="s">
        <v>449</v>
      </c>
      <c r="B36" s="362"/>
      <c r="C36" s="362"/>
      <c r="D36" s="145">
        <f>SUM(D6:D35)</f>
        <v>77283.25000000001</v>
      </c>
      <c r="F36" s="14"/>
      <c r="G36" s="14"/>
      <c r="H36" s="14"/>
    </row>
    <row r="37" spans="1:8" ht="25.5" customHeight="1">
      <c r="A37" s="396" t="s">
        <v>631</v>
      </c>
      <c r="B37" s="397"/>
      <c r="C37" s="397"/>
      <c r="D37" s="398"/>
      <c r="F37" s="14"/>
      <c r="G37" s="14"/>
      <c r="H37" s="14"/>
    </row>
    <row r="38" spans="1:8" ht="25.5" customHeight="1">
      <c r="A38" s="47" t="s">
        <v>8</v>
      </c>
      <c r="B38" s="131" t="s">
        <v>529</v>
      </c>
      <c r="C38" s="426">
        <v>2017</v>
      </c>
      <c r="D38" s="147">
        <v>399</v>
      </c>
      <c r="F38" s="102"/>
      <c r="G38" s="28"/>
      <c r="H38" s="106"/>
    </row>
    <row r="39" spans="1:8" ht="25.5" customHeight="1">
      <c r="A39" s="47" t="s">
        <v>9</v>
      </c>
      <c r="B39" s="131" t="s">
        <v>519</v>
      </c>
      <c r="C39" s="427"/>
      <c r="D39" s="147">
        <v>1178.86</v>
      </c>
      <c r="F39" s="102"/>
      <c r="G39" s="28"/>
      <c r="H39" s="106"/>
    </row>
    <row r="40" spans="1:8" ht="25.5" customHeight="1">
      <c r="A40" s="47" t="s">
        <v>10</v>
      </c>
      <c r="B40" s="131" t="s">
        <v>530</v>
      </c>
      <c r="C40" s="427"/>
      <c r="D40" s="147">
        <v>1666.33</v>
      </c>
      <c r="F40" s="102"/>
      <c r="G40" s="28"/>
      <c r="H40" s="106"/>
    </row>
    <row r="41" spans="1:8" ht="25.5" customHeight="1">
      <c r="A41" s="47" t="s">
        <v>11</v>
      </c>
      <c r="B41" s="131" t="s">
        <v>520</v>
      </c>
      <c r="C41" s="427"/>
      <c r="D41" s="147">
        <v>2050</v>
      </c>
      <c r="F41" s="102"/>
      <c r="G41" s="28"/>
      <c r="H41" s="106"/>
    </row>
    <row r="42" spans="1:8" ht="25.5" customHeight="1">
      <c r="A42" s="47" t="s">
        <v>12</v>
      </c>
      <c r="B42" s="131" t="s">
        <v>531</v>
      </c>
      <c r="C42" s="427"/>
      <c r="D42" s="147">
        <v>930</v>
      </c>
      <c r="F42" s="102"/>
      <c r="G42" s="28"/>
      <c r="H42" s="106"/>
    </row>
    <row r="43" spans="1:8" ht="25.5" customHeight="1">
      <c r="A43" s="47" t="s">
        <v>13</v>
      </c>
      <c r="B43" s="131" t="s">
        <v>521</v>
      </c>
      <c r="C43" s="427"/>
      <c r="D43" s="147">
        <v>1350</v>
      </c>
      <c r="F43" s="102"/>
      <c r="G43" s="28"/>
      <c r="H43" s="106"/>
    </row>
    <row r="44" spans="1:8" ht="25.5" customHeight="1">
      <c r="A44" s="47" t="s">
        <v>14</v>
      </c>
      <c r="B44" s="131" t="s">
        <v>522</v>
      </c>
      <c r="C44" s="427"/>
      <c r="D44" s="147">
        <v>1856</v>
      </c>
      <c r="F44" s="102"/>
      <c r="G44" s="28"/>
      <c r="H44" s="106"/>
    </row>
    <row r="45" spans="1:8" ht="25.5" customHeight="1">
      <c r="A45" s="47" t="s">
        <v>15</v>
      </c>
      <c r="B45" s="29" t="s">
        <v>1044</v>
      </c>
      <c r="C45" s="427"/>
      <c r="D45" s="144">
        <v>4687</v>
      </c>
      <c r="F45" s="14"/>
      <c r="G45" s="14"/>
      <c r="H45" s="14"/>
    </row>
    <row r="46" spans="1:8" ht="25.5" customHeight="1">
      <c r="A46" s="47" t="s">
        <v>16</v>
      </c>
      <c r="B46" s="205" t="s">
        <v>650</v>
      </c>
      <c r="C46" s="427"/>
      <c r="D46" s="144">
        <v>594.41</v>
      </c>
      <c r="F46" s="14"/>
      <c r="G46" s="14"/>
      <c r="H46" s="14"/>
    </row>
    <row r="47" spans="1:8" ht="25.5" customHeight="1">
      <c r="A47" s="47" t="s">
        <v>17</v>
      </c>
      <c r="B47" s="205" t="s">
        <v>651</v>
      </c>
      <c r="C47" s="428"/>
      <c r="D47" s="144">
        <v>4485</v>
      </c>
      <c r="F47" s="14"/>
      <c r="G47" s="14"/>
      <c r="H47" s="14"/>
    </row>
    <row r="48" spans="1:8" ht="25.5" customHeight="1">
      <c r="A48" s="47" t="s">
        <v>18</v>
      </c>
      <c r="B48" s="131" t="s">
        <v>532</v>
      </c>
      <c r="C48" s="392">
        <v>2018</v>
      </c>
      <c r="D48" s="147">
        <v>999</v>
      </c>
      <c r="F48" s="102"/>
      <c r="G48" s="28"/>
      <c r="H48" s="106"/>
    </row>
    <row r="49" spans="1:8" ht="25.5" customHeight="1">
      <c r="A49" s="47" t="s">
        <v>19</v>
      </c>
      <c r="B49" s="131" t="s">
        <v>595</v>
      </c>
      <c r="C49" s="392"/>
      <c r="D49" s="169">
        <v>1498</v>
      </c>
      <c r="F49" s="102"/>
      <c r="G49" s="28"/>
      <c r="H49" s="106"/>
    </row>
    <row r="50" spans="1:8" ht="25.5" customHeight="1">
      <c r="A50" s="47" t="s">
        <v>20</v>
      </c>
      <c r="B50" s="131" t="s">
        <v>1045</v>
      </c>
      <c r="C50" s="392"/>
      <c r="D50" s="169">
        <v>2399</v>
      </c>
      <c r="F50" s="102"/>
      <c r="G50" s="28"/>
      <c r="H50" s="106"/>
    </row>
    <row r="51" spans="1:8" ht="25.5" customHeight="1">
      <c r="A51" s="47" t="s">
        <v>21</v>
      </c>
      <c r="B51" s="266" t="s">
        <v>834</v>
      </c>
      <c r="C51" s="392"/>
      <c r="D51" s="267">
        <v>2949</v>
      </c>
      <c r="F51" s="102"/>
      <c r="G51" s="28"/>
      <c r="H51" s="106"/>
    </row>
    <row r="52" spans="1:8" ht="25.5" customHeight="1">
      <c r="A52" s="47" t="s">
        <v>22</v>
      </c>
      <c r="B52" s="266" t="s">
        <v>835</v>
      </c>
      <c r="C52" s="392"/>
      <c r="D52" s="267">
        <v>2397</v>
      </c>
      <c r="F52" s="102"/>
      <c r="G52" s="28"/>
      <c r="H52" s="106"/>
    </row>
    <row r="53" spans="1:8" ht="25.5" customHeight="1">
      <c r="A53" s="47" t="s">
        <v>23</v>
      </c>
      <c r="B53" s="131" t="s">
        <v>596</v>
      </c>
      <c r="C53" s="392"/>
      <c r="D53" s="169">
        <v>2299</v>
      </c>
      <c r="F53" s="102"/>
      <c r="G53" s="28"/>
      <c r="H53" s="106"/>
    </row>
    <row r="54" spans="1:8" ht="25.5" customHeight="1">
      <c r="A54" s="47" t="s">
        <v>24</v>
      </c>
      <c r="B54" s="131" t="s">
        <v>597</v>
      </c>
      <c r="C54" s="426">
        <v>2019</v>
      </c>
      <c r="D54" s="169">
        <v>2649</v>
      </c>
      <c r="F54" s="102"/>
      <c r="G54" s="28"/>
      <c r="H54" s="106"/>
    </row>
    <row r="55" spans="1:8" ht="25.5" customHeight="1">
      <c r="A55" s="47" t="s">
        <v>139</v>
      </c>
      <c r="B55" s="131" t="s">
        <v>652</v>
      </c>
      <c r="C55" s="428"/>
      <c r="D55" s="169">
        <v>2635</v>
      </c>
      <c r="F55" s="102"/>
      <c r="G55" s="28"/>
      <c r="H55" s="106"/>
    </row>
    <row r="56" spans="1:8" ht="25.5" customHeight="1">
      <c r="A56" s="47" t="s">
        <v>140</v>
      </c>
      <c r="B56" s="266" t="s">
        <v>832</v>
      </c>
      <c r="C56" s="432">
        <v>2020</v>
      </c>
      <c r="D56" s="267">
        <v>3750</v>
      </c>
      <c r="F56" s="102"/>
      <c r="G56" s="28"/>
      <c r="H56" s="106"/>
    </row>
    <row r="57" spans="1:8" ht="25.5" customHeight="1">
      <c r="A57" s="47" t="s">
        <v>141</v>
      </c>
      <c r="B57" s="266" t="s">
        <v>833</v>
      </c>
      <c r="C57" s="433"/>
      <c r="D57" s="267">
        <v>3350</v>
      </c>
      <c r="F57" s="102"/>
      <c r="G57" s="28"/>
      <c r="H57" s="106"/>
    </row>
    <row r="58" spans="1:8" ht="25.5" customHeight="1">
      <c r="A58" s="47" t="s">
        <v>142</v>
      </c>
      <c r="B58" s="266" t="s">
        <v>996</v>
      </c>
      <c r="C58" s="434"/>
      <c r="D58" s="267">
        <v>59460</v>
      </c>
      <c r="F58" s="102"/>
      <c r="G58" s="28"/>
      <c r="H58" s="106"/>
    </row>
    <row r="59" spans="1:8" ht="25.5" customHeight="1">
      <c r="A59" s="47" t="s">
        <v>143</v>
      </c>
      <c r="B59" s="266" t="s">
        <v>997</v>
      </c>
      <c r="C59" s="268">
        <v>2021</v>
      </c>
      <c r="D59" s="267">
        <v>55000</v>
      </c>
      <c r="F59" s="102"/>
      <c r="G59" s="28"/>
      <c r="H59" s="106"/>
    </row>
    <row r="60" spans="1:8" ht="25.5" customHeight="1">
      <c r="A60" s="361" t="s">
        <v>449</v>
      </c>
      <c r="B60" s="362"/>
      <c r="C60" s="362"/>
      <c r="D60" s="145">
        <f>SUM(D38:D59)</f>
        <v>158581.6</v>
      </c>
      <c r="F60" s="14"/>
      <c r="G60" s="14"/>
      <c r="H60" s="14"/>
    </row>
    <row r="61" spans="1:8" ht="25.5" customHeight="1">
      <c r="A61" s="411" t="s">
        <v>632</v>
      </c>
      <c r="B61" s="412"/>
      <c r="C61" s="412"/>
      <c r="D61" s="413"/>
      <c r="F61" s="14"/>
      <c r="G61" s="14"/>
      <c r="H61" s="14"/>
    </row>
    <row r="62" spans="1:8" ht="25.5" customHeight="1">
      <c r="A62" s="50" t="s">
        <v>8</v>
      </c>
      <c r="B62" s="266" t="s">
        <v>841</v>
      </c>
      <c r="C62" s="270">
        <v>2015</v>
      </c>
      <c r="D62" s="269">
        <v>2125.44</v>
      </c>
      <c r="F62" s="14"/>
      <c r="G62" s="14"/>
      <c r="H62" s="14"/>
    </row>
    <row r="63" spans="1:8" ht="25.5" customHeight="1">
      <c r="A63" s="50" t="s">
        <v>9</v>
      </c>
      <c r="B63" s="29" t="s">
        <v>836</v>
      </c>
      <c r="C63" s="383">
        <v>2017</v>
      </c>
      <c r="D63" s="144">
        <v>500</v>
      </c>
      <c r="F63" s="14"/>
      <c r="G63" s="14"/>
      <c r="H63" s="14"/>
    </row>
    <row r="64" spans="1:8" ht="25.5" customHeight="1">
      <c r="A64" s="50" t="s">
        <v>10</v>
      </c>
      <c r="B64" s="29" t="s">
        <v>837</v>
      </c>
      <c r="C64" s="383"/>
      <c r="D64" s="144">
        <v>15500</v>
      </c>
      <c r="F64" s="14"/>
      <c r="G64" s="14"/>
      <c r="H64" s="14"/>
    </row>
    <row r="65" spans="1:8" ht="25.5" customHeight="1">
      <c r="A65" s="50" t="s">
        <v>11</v>
      </c>
      <c r="B65" s="29" t="s">
        <v>838</v>
      </c>
      <c r="C65" s="383"/>
      <c r="D65" s="144">
        <v>15500</v>
      </c>
      <c r="F65" s="14"/>
      <c r="G65" s="14"/>
      <c r="H65" s="14"/>
    </row>
    <row r="66" spans="1:8" ht="25.5" customHeight="1">
      <c r="A66" s="50" t="s">
        <v>12</v>
      </c>
      <c r="B66" s="29" t="s">
        <v>839</v>
      </c>
      <c r="C66" s="8">
        <v>2018</v>
      </c>
      <c r="D66" s="185">
        <v>72385.5</v>
      </c>
      <c r="F66" s="14"/>
      <c r="G66" s="14"/>
      <c r="H66" s="14"/>
    </row>
    <row r="67" spans="1:8" ht="25.5" customHeight="1">
      <c r="A67" s="50" t="s">
        <v>13</v>
      </c>
      <c r="B67" s="216" t="s">
        <v>840</v>
      </c>
      <c r="C67" s="210">
        <v>2019</v>
      </c>
      <c r="D67" s="298">
        <v>17466</v>
      </c>
      <c r="F67" s="14"/>
      <c r="G67" s="14"/>
      <c r="H67" s="14"/>
    </row>
    <row r="68" spans="1:8" ht="25.5" customHeight="1">
      <c r="A68" s="50" t="s">
        <v>14</v>
      </c>
      <c r="B68" s="271" t="s">
        <v>1046</v>
      </c>
      <c r="C68" s="390">
        <v>2020</v>
      </c>
      <c r="D68" s="272">
        <v>3505.5</v>
      </c>
      <c r="F68" s="14"/>
      <c r="G68" s="14"/>
      <c r="H68" s="14"/>
    </row>
    <row r="69" spans="1:8" ht="25.5" customHeight="1">
      <c r="A69" s="50" t="s">
        <v>15</v>
      </c>
      <c r="B69" s="271" t="s">
        <v>1047</v>
      </c>
      <c r="C69" s="391"/>
      <c r="D69" s="272">
        <v>10074.18</v>
      </c>
      <c r="F69" s="14"/>
      <c r="G69" s="14"/>
      <c r="H69" s="14"/>
    </row>
    <row r="70" spans="1:8" ht="25.5" customHeight="1" thickBot="1">
      <c r="A70" s="374" t="s">
        <v>449</v>
      </c>
      <c r="B70" s="375"/>
      <c r="C70" s="375"/>
      <c r="D70" s="148">
        <f>SUM(D62:D69)</f>
        <v>137056.62</v>
      </c>
      <c r="F70" s="14"/>
      <c r="G70" s="14"/>
      <c r="H70" s="14"/>
    </row>
    <row r="71" spans="1:8" ht="25.5" customHeight="1">
      <c r="A71" s="41"/>
      <c r="B71" s="41"/>
      <c r="C71" s="41"/>
      <c r="D71" s="149"/>
      <c r="F71" s="14"/>
      <c r="G71" s="14"/>
      <c r="H71" s="14"/>
    </row>
    <row r="72" spans="1:8" ht="25.5" customHeight="1" thickBot="1">
      <c r="A72" s="41"/>
      <c r="B72" s="41"/>
      <c r="C72" s="41"/>
      <c r="D72" s="149"/>
      <c r="F72" s="14"/>
      <c r="G72" s="14"/>
      <c r="H72" s="14"/>
    </row>
    <row r="73" spans="1:8" ht="25.5" customHeight="1">
      <c r="A73" s="393" t="s">
        <v>340</v>
      </c>
      <c r="B73" s="394"/>
      <c r="C73" s="394"/>
      <c r="D73" s="395"/>
      <c r="F73" s="14"/>
      <c r="G73" s="14"/>
      <c r="H73" s="14"/>
    </row>
    <row r="74" spans="1:8" ht="25.5" customHeight="1">
      <c r="A74" s="189" t="s">
        <v>5</v>
      </c>
      <c r="B74" s="188" t="s">
        <v>326</v>
      </c>
      <c r="C74" s="306" t="s">
        <v>1048</v>
      </c>
      <c r="D74" s="130" t="s">
        <v>327</v>
      </c>
      <c r="F74" s="14"/>
      <c r="G74" s="14"/>
      <c r="H74" s="14"/>
    </row>
    <row r="75" spans="1:8" ht="25.5" customHeight="1">
      <c r="A75" s="396" t="s">
        <v>630</v>
      </c>
      <c r="B75" s="397"/>
      <c r="C75" s="397"/>
      <c r="D75" s="398"/>
      <c r="F75" s="14"/>
      <c r="G75" s="14"/>
      <c r="H75" s="14"/>
    </row>
    <row r="76" spans="1:8" ht="25.5" customHeight="1">
      <c r="A76" s="47" t="s">
        <v>8</v>
      </c>
      <c r="B76" s="60" t="s">
        <v>439</v>
      </c>
      <c r="C76" s="8">
        <v>2017</v>
      </c>
      <c r="D76" s="150">
        <v>6789.15</v>
      </c>
      <c r="F76" s="14"/>
      <c r="G76" s="14"/>
      <c r="H76" s="14"/>
    </row>
    <row r="77" spans="1:8" ht="25.5" customHeight="1">
      <c r="A77" s="47" t="s">
        <v>9</v>
      </c>
      <c r="B77" s="60" t="s">
        <v>553</v>
      </c>
      <c r="C77" s="8">
        <v>2018</v>
      </c>
      <c r="D77" s="150">
        <v>350</v>
      </c>
      <c r="F77" s="14"/>
      <c r="G77" s="14"/>
      <c r="H77" s="14"/>
    </row>
    <row r="78" spans="1:8" ht="25.5" customHeight="1">
      <c r="A78" s="47" t="s">
        <v>10</v>
      </c>
      <c r="B78" s="204" t="s">
        <v>634</v>
      </c>
      <c r="C78" s="402">
        <v>2019</v>
      </c>
      <c r="D78" s="207">
        <f>3*3111</f>
        <v>9333</v>
      </c>
      <c r="F78" s="14"/>
      <c r="G78" s="14"/>
      <c r="H78" s="14"/>
    </row>
    <row r="79" spans="1:8" ht="25.5" customHeight="1">
      <c r="A79" s="47" t="s">
        <v>11</v>
      </c>
      <c r="B79" s="205" t="s">
        <v>635</v>
      </c>
      <c r="C79" s="403"/>
      <c r="D79" s="100">
        <v>259</v>
      </c>
      <c r="F79" s="14"/>
      <c r="G79" s="14"/>
      <c r="H79" s="14"/>
    </row>
    <row r="80" spans="1:8" ht="25.5" customHeight="1">
      <c r="A80" s="47" t="s">
        <v>12</v>
      </c>
      <c r="B80" s="205" t="s">
        <v>636</v>
      </c>
      <c r="C80" s="404"/>
      <c r="D80" s="100">
        <v>280</v>
      </c>
      <c r="F80" s="14"/>
      <c r="G80" s="14"/>
      <c r="H80" s="14"/>
    </row>
    <row r="81" spans="1:8" ht="25.5" customHeight="1">
      <c r="A81" s="47" t="s">
        <v>13</v>
      </c>
      <c r="B81" s="205" t="s">
        <v>635</v>
      </c>
      <c r="C81" s="399">
        <v>2020</v>
      </c>
      <c r="D81" s="100">
        <v>259</v>
      </c>
      <c r="F81" s="14"/>
      <c r="G81" s="14"/>
      <c r="H81" s="14"/>
    </row>
    <row r="82" spans="1:8" ht="25.5" customHeight="1">
      <c r="A82" s="47" t="s">
        <v>14</v>
      </c>
      <c r="B82" s="205" t="s">
        <v>992</v>
      </c>
      <c r="C82" s="400"/>
      <c r="D82" s="264">
        <f>2*3500</f>
        <v>7000</v>
      </c>
      <c r="F82" s="14"/>
      <c r="G82" s="14"/>
      <c r="H82" s="14"/>
    </row>
    <row r="83" spans="1:8" ht="25.5" customHeight="1">
      <c r="A83" s="47" t="s">
        <v>15</v>
      </c>
      <c r="B83" s="205" t="s">
        <v>990</v>
      </c>
      <c r="C83" s="401"/>
      <c r="D83" s="264">
        <v>450</v>
      </c>
      <c r="F83" s="14"/>
      <c r="G83" s="14"/>
      <c r="H83" s="14"/>
    </row>
    <row r="84" spans="1:8" ht="25.5" customHeight="1">
      <c r="A84" s="47" t="s">
        <v>16</v>
      </c>
      <c r="B84" s="205" t="s">
        <v>991</v>
      </c>
      <c r="C84" s="399">
        <v>2021</v>
      </c>
      <c r="D84" s="264">
        <f>2*349</f>
        <v>698</v>
      </c>
      <c r="F84" s="14"/>
      <c r="G84" s="14"/>
      <c r="H84" s="14"/>
    </row>
    <row r="85" spans="1:8" ht="25.5" customHeight="1">
      <c r="A85" s="47" t="s">
        <v>17</v>
      </c>
      <c r="B85" s="205" t="s">
        <v>993</v>
      </c>
      <c r="C85" s="401"/>
      <c r="D85" s="264">
        <v>229</v>
      </c>
      <c r="F85" s="14"/>
      <c r="G85" s="14"/>
      <c r="H85" s="14"/>
    </row>
    <row r="86" spans="1:8" ht="25.5" customHeight="1">
      <c r="A86" s="361" t="s">
        <v>449</v>
      </c>
      <c r="B86" s="362"/>
      <c r="C86" s="362"/>
      <c r="D86" s="145">
        <f>SUM(D76:D85)</f>
        <v>25647.15</v>
      </c>
      <c r="F86" s="14"/>
      <c r="G86" s="14"/>
      <c r="H86" s="14"/>
    </row>
    <row r="87" spans="1:8" ht="25.5" customHeight="1">
      <c r="A87" s="396" t="s">
        <v>631</v>
      </c>
      <c r="B87" s="397"/>
      <c r="C87" s="397"/>
      <c r="D87" s="398"/>
      <c r="F87" s="14"/>
      <c r="G87" s="14"/>
      <c r="H87" s="14"/>
    </row>
    <row r="88" spans="1:4" ht="25.5" customHeight="1">
      <c r="A88" s="47" t="s">
        <v>8</v>
      </c>
      <c r="B88" s="22" t="s">
        <v>554</v>
      </c>
      <c r="C88" s="13">
        <v>2018</v>
      </c>
      <c r="D88" s="150">
        <v>4050</v>
      </c>
    </row>
    <row r="89" spans="1:4" ht="25.5" customHeight="1">
      <c r="A89" s="47" t="s">
        <v>9</v>
      </c>
      <c r="B89" s="22" t="s">
        <v>637</v>
      </c>
      <c r="C89" s="13">
        <v>2019</v>
      </c>
      <c r="D89" s="150">
        <v>2588</v>
      </c>
    </row>
    <row r="90" spans="1:4" ht="25.5" customHeight="1">
      <c r="A90" s="47" t="s">
        <v>10</v>
      </c>
      <c r="B90" s="22" t="s">
        <v>994</v>
      </c>
      <c r="C90" s="13">
        <v>2020</v>
      </c>
      <c r="D90" s="150">
        <f>3*389</f>
        <v>1167</v>
      </c>
    </row>
    <row r="91" spans="1:4" ht="25.5" customHeight="1">
      <c r="A91" s="361" t="s">
        <v>449</v>
      </c>
      <c r="B91" s="362"/>
      <c r="C91" s="362"/>
      <c r="D91" s="145">
        <f>SUM(D88:D90)</f>
        <v>7805</v>
      </c>
    </row>
    <row r="92" spans="1:4" ht="25.5" customHeight="1">
      <c r="A92" s="411" t="s">
        <v>632</v>
      </c>
      <c r="B92" s="412"/>
      <c r="C92" s="412"/>
      <c r="D92" s="413"/>
    </row>
    <row r="93" spans="1:4" ht="25.5" customHeight="1">
      <c r="A93" s="195"/>
      <c r="B93" s="193" t="s">
        <v>38</v>
      </c>
      <c r="C93" s="196"/>
      <c r="D93" s="197"/>
    </row>
    <row r="94" spans="1:4" ht="25.5" customHeight="1" thickBot="1">
      <c r="A94" s="374" t="s">
        <v>449</v>
      </c>
      <c r="B94" s="375"/>
      <c r="C94" s="375"/>
      <c r="D94" s="148">
        <v>0</v>
      </c>
    </row>
    <row r="95" spans="1:8" ht="25.5" customHeight="1">
      <c r="A95" s="41"/>
      <c r="B95" s="41"/>
      <c r="C95" s="41"/>
      <c r="D95" s="149"/>
      <c r="F95" s="14"/>
      <c r="G95" s="14"/>
      <c r="H95" s="14"/>
    </row>
    <row r="96" spans="1:8" ht="25.5" customHeight="1" thickBot="1">
      <c r="A96" s="41"/>
      <c r="B96" s="41"/>
      <c r="C96" s="41"/>
      <c r="D96" s="149"/>
      <c r="F96" s="45"/>
      <c r="G96" s="45"/>
      <c r="H96" s="46"/>
    </row>
    <row r="97" spans="1:8" ht="25.5" customHeight="1">
      <c r="A97" s="393" t="s">
        <v>341</v>
      </c>
      <c r="B97" s="394"/>
      <c r="C97" s="394"/>
      <c r="D97" s="395"/>
      <c r="F97" s="45"/>
      <c r="G97" s="45"/>
      <c r="H97" s="46"/>
    </row>
    <row r="98" spans="1:8" ht="25.5" customHeight="1">
      <c r="A98" s="189" t="s">
        <v>5</v>
      </c>
      <c r="B98" s="188" t="s">
        <v>326</v>
      </c>
      <c r="C98" s="306" t="s">
        <v>1048</v>
      </c>
      <c r="D98" s="130" t="s">
        <v>327</v>
      </c>
      <c r="F98" s="45"/>
      <c r="G98" s="45"/>
      <c r="H98" s="46"/>
    </row>
    <row r="99" spans="1:8" ht="25.5" customHeight="1">
      <c r="A99" s="396" t="s">
        <v>630</v>
      </c>
      <c r="B99" s="397"/>
      <c r="C99" s="397"/>
      <c r="D99" s="398"/>
      <c r="F99" s="45"/>
      <c r="G99" s="45"/>
      <c r="H99" s="46"/>
    </row>
    <row r="100" spans="1:4" ht="25.5" customHeight="1">
      <c r="A100" s="47" t="s">
        <v>8</v>
      </c>
      <c r="B100" s="60" t="s">
        <v>555</v>
      </c>
      <c r="C100" s="8">
        <v>2018</v>
      </c>
      <c r="D100" s="151">
        <v>2000</v>
      </c>
    </row>
    <row r="101" spans="1:4" ht="25.5" customHeight="1">
      <c r="A101" s="47" t="s">
        <v>9</v>
      </c>
      <c r="B101" s="60" t="s">
        <v>556</v>
      </c>
      <c r="C101" s="8">
        <v>2019</v>
      </c>
      <c r="D101" s="151">
        <v>619</v>
      </c>
    </row>
    <row r="102" spans="1:4" ht="25.5" customHeight="1">
      <c r="A102" s="361" t="s">
        <v>449</v>
      </c>
      <c r="B102" s="362"/>
      <c r="C102" s="362"/>
      <c r="D102" s="145">
        <f>SUM(D100:D101)</f>
        <v>2619</v>
      </c>
    </row>
    <row r="103" spans="1:4" ht="25.5" customHeight="1">
      <c r="A103" s="396" t="s">
        <v>631</v>
      </c>
      <c r="B103" s="397"/>
      <c r="C103" s="397"/>
      <c r="D103" s="398"/>
    </row>
    <row r="104" spans="1:4" ht="25.5" customHeight="1">
      <c r="A104" s="47" t="s">
        <v>8</v>
      </c>
      <c r="B104" s="60" t="s">
        <v>995</v>
      </c>
      <c r="C104" s="8">
        <v>2020</v>
      </c>
      <c r="D104" s="151">
        <v>3990</v>
      </c>
    </row>
    <row r="105" spans="1:4" ht="25.5" customHeight="1">
      <c r="A105" s="361" t="s">
        <v>449</v>
      </c>
      <c r="B105" s="362"/>
      <c r="C105" s="362"/>
      <c r="D105" s="145">
        <f>SUM(D104:D104)</f>
        <v>3990</v>
      </c>
    </row>
    <row r="106" spans="1:4" ht="25.5" customHeight="1">
      <c r="A106" s="411" t="s">
        <v>632</v>
      </c>
      <c r="B106" s="412"/>
      <c r="C106" s="412"/>
      <c r="D106" s="413"/>
    </row>
    <row r="107" spans="1:4" s="14" customFormat="1" ht="25.5" customHeight="1">
      <c r="A107" s="50"/>
      <c r="B107" s="193" t="s">
        <v>38</v>
      </c>
      <c r="C107" s="8"/>
      <c r="D107" s="194"/>
    </row>
    <row r="108" spans="1:4" s="14" customFormat="1" ht="25.5" customHeight="1" thickBot="1">
      <c r="A108" s="374" t="s">
        <v>449</v>
      </c>
      <c r="B108" s="375"/>
      <c r="C108" s="375"/>
      <c r="D108" s="148">
        <v>0</v>
      </c>
    </row>
    <row r="109" spans="1:4" s="14" customFormat="1" ht="25.5" customHeight="1">
      <c r="A109" s="20"/>
      <c r="B109" s="4"/>
      <c r="C109" s="20"/>
      <c r="D109" s="152"/>
    </row>
    <row r="110" spans="1:4" s="14" customFormat="1" ht="25.5" customHeight="1" thickBot="1">
      <c r="A110" s="20"/>
      <c r="B110" s="4"/>
      <c r="C110" s="20"/>
      <c r="D110" s="152"/>
    </row>
    <row r="111" spans="1:8" ht="25.5" customHeight="1">
      <c r="A111" s="393" t="s">
        <v>624</v>
      </c>
      <c r="B111" s="394"/>
      <c r="C111" s="394"/>
      <c r="D111" s="395"/>
      <c r="F111" s="14"/>
      <c r="G111" s="14"/>
      <c r="H111" s="14"/>
    </row>
    <row r="112" spans="1:8" ht="25.5" customHeight="1">
      <c r="A112" s="189" t="s">
        <v>5</v>
      </c>
      <c r="B112" s="188" t="s">
        <v>326</v>
      </c>
      <c r="C112" s="306" t="s">
        <v>1048</v>
      </c>
      <c r="D112" s="130" t="s">
        <v>327</v>
      </c>
      <c r="F112" s="14"/>
      <c r="G112" s="14"/>
      <c r="H112" s="14"/>
    </row>
    <row r="113" spans="1:8" ht="25.5" customHeight="1">
      <c r="A113" s="396" t="s">
        <v>630</v>
      </c>
      <c r="B113" s="397"/>
      <c r="C113" s="397"/>
      <c r="D113" s="398"/>
      <c r="F113" s="14"/>
      <c r="G113" s="14"/>
      <c r="H113" s="14"/>
    </row>
    <row r="114" spans="1:8" s="202" customFormat="1" ht="25.5" customHeight="1">
      <c r="A114" s="212" t="s">
        <v>8</v>
      </c>
      <c r="B114" s="213" t="s">
        <v>567</v>
      </c>
      <c r="C114" s="430">
        <v>2019</v>
      </c>
      <c r="D114" s="214">
        <v>501</v>
      </c>
      <c r="F114" s="203"/>
      <c r="G114" s="203"/>
      <c r="H114" s="203"/>
    </row>
    <row r="115" spans="1:8" s="202" customFormat="1" ht="25.5" customHeight="1">
      <c r="A115" s="212" t="s">
        <v>9</v>
      </c>
      <c r="B115" s="213" t="s">
        <v>367</v>
      </c>
      <c r="C115" s="431"/>
      <c r="D115" s="214">
        <v>350</v>
      </c>
      <c r="F115" s="203"/>
      <c r="G115" s="203"/>
      <c r="H115" s="203"/>
    </row>
    <row r="116" spans="1:8" ht="25.5" customHeight="1">
      <c r="A116" s="361" t="s">
        <v>449</v>
      </c>
      <c r="B116" s="362"/>
      <c r="C116" s="362"/>
      <c r="D116" s="145">
        <f>SUM(D114:D115)</f>
        <v>851</v>
      </c>
      <c r="F116" s="14"/>
      <c r="G116" s="14"/>
      <c r="H116" s="14"/>
    </row>
    <row r="117" spans="1:8" ht="25.5" customHeight="1">
      <c r="A117" s="396" t="s">
        <v>631</v>
      </c>
      <c r="B117" s="397"/>
      <c r="C117" s="397"/>
      <c r="D117" s="398"/>
      <c r="F117" s="14"/>
      <c r="G117" s="14"/>
      <c r="H117" s="14"/>
    </row>
    <row r="118" spans="1:8" ht="25.5" customHeight="1">
      <c r="A118" s="47" t="s">
        <v>8</v>
      </c>
      <c r="B118" s="191" t="s">
        <v>568</v>
      </c>
      <c r="C118" s="405">
        <v>2019</v>
      </c>
      <c r="D118" s="192">
        <v>2786</v>
      </c>
      <c r="F118" s="14"/>
      <c r="G118" s="14"/>
      <c r="H118" s="14"/>
    </row>
    <row r="119" spans="1:8" ht="25.5" customHeight="1">
      <c r="A119" s="47" t="s">
        <v>9</v>
      </c>
      <c r="B119" s="191" t="s">
        <v>569</v>
      </c>
      <c r="C119" s="406"/>
      <c r="D119" s="192">
        <v>5393</v>
      </c>
      <c r="F119" s="14"/>
      <c r="G119" s="14"/>
      <c r="H119" s="14"/>
    </row>
    <row r="120" spans="1:8" ht="25.5" customHeight="1">
      <c r="A120" s="47" t="s">
        <v>10</v>
      </c>
      <c r="B120" s="211" t="s">
        <v>571</v>
      </c>
      <c r="C120" s="406"/>
      <c r="D120" s="192">
        <v>9400</v>
      </c>
      <c r="F120" s="14"/>
      <c r="G120" s="14"/>
      <c r="H120" s="14"/>
    </row>
    <row r="121" spans="1:8" s="202" customFormat="1" ht="25.5" customHeight="1">
      <c r="A121" s="47" t="s">
        <v>11</v>
      </c>
      <c r="B121" s="215" t="s">
        <v>570</v>
      </c>
      <c r="C121" s="407"/>
      <c r="D121" s="290">
        <v>1600</v>
      </c>
      <c r="E121" s="289"/>
      <c r="F121" s="203"/>
      <c r="G121" s="203"/>
      <c r="H121" s="203"/>
    </row>
    <row r="122" spans="1:8" ht="25.5" customHeight="1">
      <c r="A122" s="361" t="s">
        <v>449</v>
      </c>
      <c r="B122" s="362"/>
      <c r="C122" s="362"/>
      <c r="D122" s="145">
        <f>SUM(D118:D121)</f>
        <v>19179</v>
      </c>
      <c r="F122" s="14"/>
      <c r="G122" s="14"/>
      <c r="H122" s="14"/>
    </row>
    <row r="123" spans="1:8" ht="25.5" customHeight="1">
      <c r="A123" s="411" t="s">
        <v>632</v>
      </c>
      <c r="B123" s="412"/>
      <c r="C123" s="412"/>
      <c r="D123" s="413"/>
      <c r="F123" s="14"/>
      <c r="G123" s="14"/>
      <c r="H123" s="14"/>
    </row>
    <row r="124" spans="1:8" s="202" customFormat="1" ht="25.5" customHeight="1">
      <c r="A124" s="50" t="s">
        <v>8</v>
      </c>
      <c r="B124" s="29" t="s">
        <v>572</v>
      </c>
      <c r="C124" s="8">
        <v>2019</v>
      </c>
      <c r="D124" s="151">
        <v>3690</v>
      </c>
      <c r="F124" s="203"/>
      <c r="G124" s="203"/>
      <c r="H124" s="203"/>
    </row>
    <row r="125" spans="1:8" ht="25.5" customHeight="1" thickBot="1">
      <c r="A125" s="374" t="s">
        <v>449</v>
      </c>
      <c r="B125" s="375"/>
      <c r="C125" s="375"/>
      <c r="D125" s="148">
        <f>SUM(D124)</f>
        <v>3690</v>
      </c>
      <c r="F125" s="14"/>
      <c r="G125" s="14"/>
      <c r="H125" s="14"/>
    </row>
    <row r="126" spans="1:8" ht="25.5" customHeight="1">
      <c r="A126" s="41"/>
      <c r="B126" s="41"/>
      <c r="C126" s="41"/>
      <c r="D126" s="149"/>
      <c r="F126" s="14"/>
      <c r="G126" s="14"/>
      <c r="H126" s="14"/>
    </row>
    <row r="127" spans="1:8" ht="30.75" customHeight="1" thickBot="1">
      <c r="A127" s="41"/>
      <c r="B127" s="41"/>
      <c r="C127" s="41"/>
      <c r="D127" s="149"/>
      <c r="F127" s="14"/>
      <c r="G127" s="14"/>
      <c r="H127" s="14"/>
    </row>
    <row r="128" spans="1:8" ht="25.5" customHeight="1">
      <c r="A128" s="393" t="s">
        <v>558</v>
      </c>
      <c r="B128" s="394"/>
      <c r="C128" s="394"/>
      <c r="D128" s="395"/>
      <c r="F128" s="14"/>
      <c r="G128" s="14"/>
      <c r="H128" s="14"/>
    </row>
    <row r="129" spans="1:8" ht="25.5" customHeight="1">
      <c r="A129" s="189" t="s">
        <v>5</v>
      </c>
      <c r="B129" s="188" t="s">
        <v>326</v>
      </c>
      <c r="C129" s="306" t="s">
        <v>1048</v>
      </c>
      <c r="D129" s="130" t="s">
        <v>327</v>
      </c>
      <c r="F129" s="14"/>
      <c r="G129" s="14"/>
      <c r="H129" s="14"/>
    </row>
    <row r="130" spans="1:8" ht="25.5" customHeight="1">
      <c r="A130" s="396" t="s">
        <v>630</v>
      </c>
      <c r="B130" s="397"/>
      <c r="C130" s="397"/>
      <c r="D130" s="398"/>
      <c r="F130" s="14"/>
      <c r="G130" s="14"/>
      <c r="H130" s="14"/>
    </row>
    <row r="131" spans="1:8" ht="25.5" customHeight="1">
      <c r="A131" s="195"/>
      <c r="B131" s="193" t="s">
        <v>38</v>
      </c>
      <c r="C131" s="196"/>
      <c r="D131" s="197"/>
      <c r="F131" s="14"/>
      <c r="G131" s="14"/>
      <c r="H131" s="14"/>
    </row>
    <row r="132" spans="1:8" ht="25.5" customHeight="1">
      <c r="A132" s="361" t="s">
        <v>449</v>
      </c>
      <c r="B132" s="362"/>
      <c r="C132" s="362"/>
      <c r="D132" s="145">
        <v>0</v>
      </c>
      <c r="F132" s="14"/>
      <c r="G132" s="14"/>
      <c r="H132" s="14"/>
    </row>
    <row r="133" spans="1:8" ht="25.5" customHeight="1">
      <c r="A133" s="396" t="s">
        <v>631</v>
      </c>
      <c r="B133" s="397"/>
      <c r="C133" s="397"/>
      <c r="D133" s="398"/>
      <c r="F133" s="14"/>
      <c r="G133" s="14"/>
      <c r="H133" s="14"/>
    </row>
    <row r="134" spans="1:8" ht="25.5" customHeight="1">
      <c r="A134" s="47" t="s">
        <v>8</v>
      </c>
      <c r="B134" s="22" t="s">
        <v>438</v>
      </c>
      <c r="C134" s="13">
        <v>2017</v>
      </c>
      <c r="D134" s="144">
        <v>1876</v>
      </c>
      <c r="F134" s="14"/>
      <c r="G134" s="14"/>
      <c r="H134" s="14"/>
    </row>
    <row r="135" spans="1:8" ht="25.5" customHeight="1">
      <c r="A135" s="47" t="s">
        <v>9</v>
      </c>
      <c r="B135" s="22" t="s">
        <v>438</v>
      </c>
      <c r="C135" s="13">
        <v>2019</v>
      </c>
      <c r="D135" s="144">
        <v>2000</v>
      </c>
      <c r="F135" s="14"/>
      <c r="G135" s="14"/>
      <c r="H135" s="14"/>
    </row>
    <row r="136" spans="1:8" ht="25.5" customHeight="1">
      <c r="A136" s="361" t="s">
        <v>449</v>
      </c>
      <c r="B136" s="362"/>
      <c r="C136" s="362"/>
      <c r="D136" s="145">
        <f>SUM(D134:D135)</f>
        <v>3876</v>
      </c>
      <c r="F136" s="14"/>
      <c r="G136" s="14"/>
      <c r="H136" s="14"/>
    </row>
    <row r="137" spans="1:8" ht="25.5" customHeight="1">
      <c r="A137" s="411" t="s">
        <v>632</v>
      </c>
      <c r="B137" s="412"/>
      <c r="C137" s="412"/>
      <c r="D137" s="413"/>
      <c r="F137" s="14"/>
      <c r="G137" s="14"/>
      <c r="H137" s="14"/>
    </row>
    <row r="138" spans="1:8" ht="25.5" customHeight="1">
      <c r="A138" s="195"/>
      <c r="B138" s="193" t="s">
        <v>38</v>
      </c>
      <c r="C138" s="196"/>
      <c r="D138" s="197"/>
      <c r="F138" s="14"/>
      <c r="G138" s="14"/>
      <c r="H138" s="14"/>
    </row>
    <row r="139" spans="1:8" ht="25.5" customHeight="1" thickBot="1">
      <c r="A139" s="374" t="s">
        <v>449</v>
      </c>
      <c r="B139" s="375"/>
      <c r="C139" s="375"/>
      <c r="D139" s="148">
        <v>0</v>
      </c>
      <c r="F139" s="14"/>
      <c r="G139" s="14"/>
      <c r="H139" s="14"/>
    </row>
    <row r="140" spans="1:8" ht="25.5" customHeight="1">
      <c r="A140" s="41"/>
      <c r="B140" s="41"/>
      <c r="C140" s="41"/>
      <c r="D140" s="149"/>
      <c r="F140" s="14"/>
      <c r="G140" s="14"/>
      <c r="H140" s="14"/>
    </row>
    <row r="141" spans="1:8" ht="25.5" customHeight="1" thickBot="1">
      <c r="A141" s="41"/>
      <c r="B141" s="41"/>
      <c r="C141" s="41"/>
      <c r="D141" s="149"/>
      <c r="F141" s="14"/>
      <c r="G141" s="14"/>
      <c r="H141" s="14"/>
    </row>
    <row r="142" spans="1:4" ht="25.5" customHeight="1">
      <c r="A142" s="393" t="s">
        <v>559</v>
      </c>
      <c r="B142" s="394"/>
      <c r="C142" s="394"/>
      <c r="D142" s="395"/>
    </row>
    <row r="143" spans="1:4" ht="25.5" customHeight="1">
      <c r="A143" s="189" t="s">
        <v>5</v>
      </c>
      <c r="B143" s="188" t="s">
        <v>326</v>
      </c>
      <c r="C143" s="306" t="s">
        <v>1048</v>
      </c>
      <c r="D143" s="130" t="s">
        <v>327</v>
      </c>
    </row>
    <row r="144" spans="1:4" ht="25.5" customHeight="1">
      <c r="A144" s="396" t="s">
        <v>630</v>
      </c>
      <c r="B144" s="397"/>
      <c r="C144" s="397"/>
      <c r="D144" s="398"/>
    </row>
    <row r="145" spans="1:4" ht="25.5" customHeight="1">
      <c r="A145" s="47" t="s">
        <v>8</v>
      </c>
      <c r="B145" s="22" t="s">
        <v>111</v>
      </c>
      <c r="C145" s="384">
        <v>2018</v>
      </c>
      <c r="D145" s="144">
        <v>1478</v>
      </c>
    </row>
    <row r="146" spans="1:4" ht="25.5" customHeight="1">
      <c r="A146" s="47" t="s">
        <v>9</v>
      </c>
      <c r="B146" s="60" t="s">
        <v>555</v>
      </c>
      <c r="C146" s="384"/>
      <c r="D146" s="151">
        <v>2000</v>
      </c>
    </row>
    <row r="147" spans="1:4" ht="25.5" customHeight="1">
      <c r="A147" s="47" t="s">
        <v>10</v>
      </c>
      <c r="B147" s="60" t="s">
        <v>575</v>
      </c>
      <c r="C147" s="384"/>
      <c r="D147" s="151">
        <v>17760</v>
      </c>
    </row>
    <row r="148" spans="1:4" ht="25.5" customHeight="1">
      <c r="A148" s="47" t="s">
        <v>11</v>
      </c>
      <c r="B148" s="60" t="s">
        <v>576</v>
      </c>
      <c r="C148" s="384"/>
      <c r="D148" s="151">
        <v>5200</v>
      </c>
    </row>
    <row r="149" spans="1:4" ht="25.5" customHeight="1">
      <c r="A149" s="47" t="s">
        <v>12</v>
      </c>
      <c r="B149" s="60" t="s">
        <v>577</v>
      </c>
      <c r="C149" s="408">
        <v>2019</v>
      </c>
      <c r="D149" s="151">
        <v>4200</v>
      </c>
    </row>
    <row r="150" spans="1:4" ht="25.5" customHeight="1">
      <c r="A150" s="47" t="s">
        <v>13</v>
      </c>
      <c r="B150" s="60" t="s">
        <v>578</v>
      </c>
      <c r="C150" s="409"/>
      <c r="D150" s="151">
        <v>3290</v>
      </c>
    </row>
    <row r="151" spans="1:4" ht="25.5" customHeight="1">
      <c r="A151" s="47" t="s">
        <v>14</v>
      </c>
      <c r="B151" s="166" t="s">
        <v>641</v>
      </c>
      <c r="C151" s="409"/>
      <c r="D151" s="208">
        <v>11600</v>
      </c>
    </row>
    <row r="152" spans="1:4" ht="25.5" customHeight="1">
      <c r="A152" s="47" t="s">
        <v>15</v>
      </c>
      <c r="B152" s="166" t="s">
        <v>1002</v>
      </c>
      <c r="C152" s="409"/>
      <c r="D152" s="208">
        <v>3690</v>
      </c>
    </row>
    <row r="153" spans="1:4" ht="25.5" customHeight="1">
      <c r="A153" s="47" t="s">
        <v>16</v>
      </c>
      <c r="B153" s="166" t="s">
        <v>642</v>
      </c>
      <c r="C153" s="409"/>
      <c r="D153" s="208">
        <v>1860</v>
      </c>
    </row>
    <row r="154" spans="1:4" ht="25.5" customHeight="1">
      <c r="A154" s="47" t="s">
        <v>17</v>
      </c>
      <c r="B154" s="166" t="s">
        <v>643</v>
      </c>
      <c r="C154" s="410"/>
      <c r="D154" s="208">
        <v>1450</v>
      </c>
    </row>
    <row r="155" spans="1:4" ht="25.5" customHeight="1">
      <c r="A155" s="47" t="s">
        <v>18</v>
      </c>
      <c r="B155" s="312" t="s">
        <v>1017</v>
      </c>
      <c r="C155" s="313">
        <v>2020</v>
      </c>
      <c r="D155" s="314">
        <v>9990</v>
      </c>
    </row>
    <row r="156" spans="1:4" ht="25.5" customHeight="1">
      <c r="A156" s="361" t="s">
        <v>449</v>
      </c>
      <c r="B156" s="362"/>
      <c r="C156" s="362"/>
      <c r="D156" s="145">
        <f>SUM(D145:D155)</f>
        <v>62518</v>
      </c>
    </row>
    <row r="157" spans="1:4" ht="25.5" customHeight="1">
      <c r="A157" s="396" t="s">
        <v>631</v>
      </c>
      <c r="B157" s="397"/>
      <c r="C157" s="397"/>
      <c r="D157" s="398"/>
    </row>
    <row r="158" spans="1:4" ht="25.5" customHeight="1">
      <c r="A158" s="47" t="s">
        <v>8</v>
      </c>
      <c r="B158" s="22" t="s">
        <v>644</v>
      </c>
      <c r="C158" s="13">
        <v>2019</v>
      </c>
      <c r="D158" s="144">
        <v>10800</v>
      </c>
    </row>
    <row r="159" spans="1:4" ht="25.5" customHeight="1">
      <c r="A159" s="47" t="s">
        <v>9</v>
      </c>
      <c r="B159" s="22" t="s">
        <v>1003</v>
      </c>
      <c r="C159" s="387">
        <v>2020</v>
      </c>
      <c r="D159" s="144">
        <v>1698</v>
      </c>
    </row>
    <row r="160" spans="1:4" ht="25.5" customHeight="1">
      <c r="A160" s="47" t="s">
        <v>10</v>
      </c>
      <c r="B160" s="310" t="s">
        <v>807</v>
      </c>
      <c r="C160" s="389"/>
      <c r="D160" s="311">
        <v>4089</v>
      </c>
    </row>
    <row r="161" spans="1:4" ht="25.5" customHeight="1">
      <c r="A161" s="361" t="s">
        <v>449</v>
      </c>
      <c r="B161" s="362"/>
      <c r="C161" s="362"/>
      <c r="D161" s="145">
        <f>SUM(D158:D160)</f>
        <v>16587</v>
      </c>
    </row>
    <row r="162" spans="1:4" ht="25.5" customHeight="1">
      <c r="A162" s="411" t="s">
        <v>632</v>
      </c>
      <c r="B162" s="412"/>
      <c r="C162" s="412"/>
      <c r="D162" s="413"/>
    </row>
    <row r="163" spans="1:4" ht="25.5" customHeight="1">
      <c r="A163" s="50" t="s">
        <v>8</v>
      </c>
      <c r="B163" s="29" t="s">
        <v>587</v>
      </c>
      <c r="C163" s="8">
        <v>2018</v>
      </c>
      <c r="D163" s="151">
        <v>2336</v>
      </c>
    </row>
    <row r="164" spans="1:4" ht="25.5" customHeight="1">
      <c r="A164" s="300" t="s">
        <v>9</v>
      </c>
      <c r="B164" s="301" t="s">
        <v>1004</v>
      </c>
      <c r="C164" s="299">
        <v>2020</v>
      </c>
      <c r="D164" s="302">
        <v>2950</v>
      </c>
    </row>
    <row r="165" spans="1:4" ht="25.5" customHeight="1" thickBot="1">
      <c r="A165" s="374" t="s">
        <v>449</v>
      </c>
      <c r="B165" s="375"/>
      <c r="C165" s="375"/>
      <c r="D165" s="148">
        <f>SUM(D163:D164)</f>
        <v>5286</v>
      </c>
    </row>
    <row r="166" spans="1:8" ht="25.5" customHeight="1">
      <c r="A166" s="41"/>
      <c r="B166" s="41"/>
      <c r="C166" s="41"/>
      <c r="D166" s="149"/>
      <c r="F166" s="45"/>
      <c r="G166" s="45"/>
      <c r="H166" s="46"/>
    </row>
    <row r="167" spans="1:8" ht="25.5" customHeight="1" thickBot="1">
      <c r="A167" s="41"/>
      <c r="B167" s="41"/>
      <c r="C167" s="41"/>
      <c r="D167" s="149"/>
      <c r="F167" s="45"/>
      <c r="G167" s="45"/>
      <c r="H167" s="46"/>
    </row>
    <row r="168" spans="1:8" ht="25.5" customHeight="1">
      <c r="A168" s="393" t="s">
        <v>560</v>
      </c>
      <c r="B168" s="394"/>
      <c r="C168" s="394"/>
      <c r="D168" s="395"/>
      <c r="F168" s="14"/>
      <c r="G168" s="14"/>
      <c r="H168" s="14"/>
    </row>
    <row r="169" spans="1:8" ht="25.5" customHeight="1">
      <c r="A169" s="189" t="s">
        <v>5</v>
      </c>
      <c r="B169" s="188" t="s">
        <v>326</v>
      </c>
      <c r="C169" s="306" t="s">
        <v>1048</v>
      </c>
      <c r="D169" s="130" t="s">
        <v>327</v>
      </c>
      <c r="F169" s="14"/>
      <c r="G169" s="14"/>
      <c r="H169" s="14"/>
    </row>
    <row r="170" spans="1:8" ht="25.5" customHeight="1">
      <c r="A170" s="396" t="s">
        <v>630</v>
      </c>
      <c r="B170" s="397"/>
      <c r="C170" s="397"/>
      <c r="D170" s="398"/>
      <c r="F170" s="14"/>
      <c r="G170" s="14"/>
      <c r="H170" s="14"/>
    </row>
    <row r="171" spans="1:8" ht="25.5" customHeight="1">
      <c r="A171" s="50" t="s">
        <v>8</v>
      </c>
      <c r="B171" s="60" t="s">
        <v>818</v>
      </c>
      <c r="C171" s="8">
        <v>2017</v>
      </c>
      <c r="D171" s="151">
        <v>3700</v>
      </c>
      <c r="F171" s="14"/>
      <c r="G171" s="14"/>
      <c r="H171" s="14"/>
    </row>
    <row r="172" spans="1:8" ht="25.5" customHeight="1">
      <c r="A172" s="361" t="s">
        <v>449</v>
      </c>
      <c r="B172" s="362"/>
      <c r="C172" s="362"/>
      <c r="D172" s="145">
        <f>SUM(D171:D171)</f>
        <v>3700</v>
      </c>
      <c r="F172" s="14"/>
      <c r="G172" s="14"/>
      <c r="H172" s="14"/>
    </row>
    <row r="173" spans="1:8" ht="25.5" customHeight="1">
      <c r="A173" s="396" t="s">
        <v>631</v>
      </c>
      <c r="B173" s="397"/>
      <c r="C173" s="397"/>
      <c r="D173" s="398"/>
      <c r="F173" s="14"/>
      <c r="G173" s="14"/>
      <c r="H173" s="14"/>
    </row>
    <row r="174" spans="1:8" ht="25.5" customHeight="1">
      <c r="A174" s="50" t="s">
        <v>8</v>
      </c>
      <c r="B174" s="60" t="s">
        <v>817</v>
      </c>
      <c r="C174" s="383">
        <v>2017</v>
      </c>
      <c r="D174" s="151">
        <f>2*1799</f>
        <v>3598</v>
      </c>
      <c r="F174" s="14"/>
      <c r="G174" s="14"/>
      <c r="H174" s="14"/>
    </row>
    <row r="175" spans="1:8" ht="25.5" customHeight="1">
      <c r="A175" s="50" t="s">
        <v>9</v>
      </c>
      <c r="B175" s="60" t="s">
        <v>819</v>
      </c>
      <c r="C175" s="383"/>
      <c r="D175" s="151">
        <v>2800</v>
      </c>
      <c r="F175" s="14"/>
      <c r="G175" s="14"/>
      <c r="H175" s="14"/>
    </row>
    <row r="176" spans="1:8" ht="25.5" customHeight="1">
      <c r="A176" s="50" t="s">
        <v>10</v>
      </c>
      <c r="B176" s="166" t="s">
        <v>580</v>
      </c>
      <c r="C176" s="425">
        <v>2018</v>
      </c>
      <c r="D176" s="190">
        <v>2000</v>
      </c>
      <c r="F176" s="14"/>
      <c r="G176" s="14"/>
      <c r="H176" s="14"/>
    </row>
    <row r="177" spans="1:8" ht="25.5" customHeight="1">
      <c r="A177" s="50" t="s">
        <v>11</v>
      </c>
      <c r="B177" s="166" t="s">
        <v>581</v>
      </c>
      <c r="C177" s="425"/>
      <c r="D177" s="190">
        <v>1500</v>
      </c>
      <c r="F177" s="14"/>
      <c r="G177" s="14"/>
      <c r="H177" s="14"/>
    </row>
    <row r="178" spans="1:8" ht="25.5" customHeight="1">
      <c r="A178" s="50" t="s">
        <v>12</v>
      </c>
      <c r="B178" s="166" t="s">
        <v>438</v>
      </c>
      <c r="C178" s="425"/>
      <c r="D178" s="190">
        <v>1700</v>
      </c>
      <c r="F178" s="14"/>
      <c r="G178" s="14"/>
      <c r="H178" s="14"/>
    </row>
    <row r="179" spans="1:8" ht="25.5" customHeight="1">
      <c r="A179" s="50" t="s">
        <v>13</v>
      </c>
      <c r="B179" s="166" t="s">
        <v>579</v>
      </c>
      <c r="C179" s="425"/>
      <c r="D179" s="190">
        <v>1700</v>
      </c>
      <c r="F179" s="14"/>
      <c r="G179" s="14"/>
      <c r="H179" s="14"/>
    </row>
    <row r="180" spans="1:8" ht="25.5" customHeight="1">
      <c r="A180" s="50" t="s">
        <v>14</v>
      </c>
      <c r="B180" s="166" t="s">
        <v>820</v>
      </c>
      <c r="C180" s="425"/>
      <c r="D180" s="190">
        <v>6900</v>
      </c>
      <c r="F180" s="14"/>
      <c r="G180" s="14"/>
      <c r="H180" s="14"/>
    </row>
    <row r="181" spans="1:8" ht="25.5" customHeight="1">
      <c r="A181" s="50" t="s">
        <v>15</v>
      </c>
      <c r="B181" s="166" t="s">
        <v>821</v>
      </c>
      <c r="C181" s="399">
        <v>2019</v>
      </c>
      <c r="D181" s="190">
        <v>5900</v>
      </c>
      <c r="F181" s="14"/>
      <c r="G181" s="14"/>
      <c r="H181" s="14"/>
    </row>
    <row r="182" spans="1:8" ht="25.5" customHeight="1">
      <c r="A182" s="50" t="s">
        <v>16</v>
      </c>
      <c r="B182" s="166" t="s">
        <v>822</v>
      </c>
      <c r="C182" s="401"/>
      <c r="D182" s="190">
        <v>750</v>
      </c>
      <c r="F182" s="14"/>
      <c r="G182" s="14"/>
      <c r="H182" s="14"/>
    </row>
    <row r="183" spans="1:8" ht="25.5" customHeight="1">
      <c r="A183" s="361" t="s">
        <v>449</v>
      </c>
      <c r="B183" s="362"/>
      <c r="C183" s="362"/>
      <c r="D183" s="145">
        <f>SUM(D174:D182)</f>
        <v>26848</v>
      </c>
      <c r="F183" s="14"/>
      <c r="G183" s="14"/>
      <c r="H183" s="14"/>
    </row>
    <row r="184" spans="1:8" ht="25.5" customHeight="1">
      <c r="A184" s="411" t="s">
        <v>632</v>
      </c>
      <c r="B184" s="412"/>
      <c r="C184" s="412"/>
      <c r="D184" s="413"/>
      <c r="F184" s="14"/>
      <c r="G184" s="14"/>
      <c r="H184" s="14"/>
    </row>
    <row r="185" spans="1:8" ht="25.5" customHeight="1">
      <c r="A185" s="195"/>
      <c r="B185" s="193" t="s">
        <v>38</v>
      </c>
      <c r="C185" s="196"/>
      <c r="D185" s="197"/>
      <c r="F185" s="14"/>
      <c r="G185" s="14"/>
      <c r="H185" s="14"/>
    </row>
    <row r="186" spans="1:8" ht="25.5" customHeight="1">
      <c r="A186" s="374" t="s">
        <v>449</v>
      </c>
      <c r="B186" s="375"/>
      <c r="C186" s="375"/>
      <c r="D186" s="148">
        <v>0</v>
      </c>
      <c r="F186" s="14"/>
      <c r="G186" s="14"/>
      <c r="H186" s="14"/>
    </row>
    <row r="187" spans="1:8" ht="25.5" customHeight="1">
      <c r="A187" s="41"/>
      <c r="B187" s="41"/>
      <c r="C187" s="41"/>
      <c r="D187" s="149"/>
      <c r="F187" s="14"/>
      <c r="G187" s="14"/>
      <c r="H187" s="14"/>
    </row>
    <row r="188" spans="1:8" ht="25.5" customHeight="1" thickBot="1">
      <c r="A188" s="41"/>
      <c r="B188" s="41"/>
      <c r="C188" s="41"/>
      <c r="D188" s="149"/>
      <c r="F188" s="14"/>
      <c r="G188" s="14"/>
      <c r="H188" s="14"/>
    </row>
    <row r="189" spans="1:8" ht="25.5" customHeight="1">
      <c r="A189" s="393" t="s">
        <v>561</v>
      </c>
      <c r="B189" s="394"/>
      <c r="C189" s="394"/>
      <c r="D189" s="395"/>
      <c r="F189" s="14"/>
      <c r="G189" s="14"/>
      <c r="H189" s="14"/>
    </row>
    <row r="190" spans="1:8" ht="25.5" customHeight="1">
      <c r="A190" s="189" t="s">
        <v>5</v>
      </c>
      <c r="B190" s="188" t="s">
        <v>326</v>
      </c>
      <c r="C190" s="306" t="s">
        <v>1048</v>
      </c>
      <c r="D190" s="130" t="s">
        <v>327</v>
      </c>
      <c r="F190" s="14"/>
      <c r="G190" s="14"/>
      <c r="H190" s="14"/>
    </row>
    <row r="191" spans="1:8" ht="25.5" customHeight="1">
      <c r="A191" s="396" t="s">
        <v>630</v>
      </c>
      <c r="B191" s="397"/>
      <c r="C191" s="397"/>
      <c r="D191" s="398"/>
      <c r="F191" s="14"/>
      <c r="G191" s="14"/>
      <c r="H191" s="14"/>
    </row>
    <row r="192" spans="1:8" ht="25.5" customHeight="1">
      <c r="A192" s="47" t="s">
        <v>8</v>
      </c>
      <c r="B192" s="60" t="s">
        <v>645</v>
      </c>
      <c r="C192" s="383">
        <v>2017</v>
      </c>
      <c r="D192" s="151">
        <f>2*1100</f>
        <v>2200</v>
      </c>
      <c r="F192" s="14"/>
      <c r="G192" s="14"/>
      <c r="H192" s="14"/>
    </row>
    <row r="193" spans="1:8" ht="25.5" customHeight="1">
      <c r="A193" s="47" t="s">
        <v>9</v>
      </c>
      <c r="B193" s="60" t="s">
        <v>432</v>
      </c>
      <c r="C193" s="383"/>
      <c r="D193" s="151">
        <v>1500</v>
      </c>
      <c r="F193" s="14"/>
      <c r="G193" s="14"/>
      <c r="H193" s="14"/>
    </row>
    <row r="194" spans="1:8" ht="25.5" customHeight="1">
      <c r="A194" s="47" t="s">
        <v>10</v>
      </c>
      <c r="B194" s="60" t="s">
        <v>812</v>
      </c>
      <c r="C194" s="383"/>
      <c r="D194" s="151">
        <v>459</v>
      </c>
      <c r="F194" s="14"/>
      <c r="G194" s="14"/>
      <c r="H194" s="14"/>
    </row>
    <row r="195" spans="1:8" ht="25.5" customHeight="1">
      <c r="A195" s="47" t="s">
        <v>11</v>
      </c>
      <c r="B195" s="312" t="s">
        <v>645</v>
      </c>
      <c r="C195" s="286">
        <v>2018</v>
      </c>
      <c r="D195" s="315">
        <f>2000+1950</f>
        <v>3950</v>
      </c>
      <c r="F195" s="14"/>
      <c r="G195" s="14"/>
      <c r="H195" s="14"/>
    </row>
    <row r="196" spans="1:8" ht="25.5" customHeight="1">
      <c r="A196" s="47" t="s">
        <v>12</v>
      </c>
      <c r="B196" s="312" t="s">
        <v>646</v>
      </c>
      <c r="C196" s="429">
        <v>2019</v>
      </c>
      <c r="D196" s="315">
        <f>4*2706</f>
        <v>10824</v>
      </c>
      <c r="F196" s="14"/>
      <c r="G196" s="14"/>
      <c r="H196" s="14"/>
    </row>
    <row r="197" spans="1:8" ht="25.5" customHeight="1">
      <c r="A197" s="47" t="s">
        <v>13</v>
      </c>
      <c r="B197" s="312" t="s">
        <v>647</v>
      </c>
      <c r="C197" s="429"/>
      <c r="D197" s="315">
        <f>2*1500</f>
        <v>3000</v>
      </c>
      <c r="F197" s="14"/>
      <c r="G197" s="14"/>
      <c r="H197" s="14"/>
    </row>
    <row r="198" spans="1:8" ht="25.5" customHeight="1">
      <c r="A198" s="47" t="s">
        <v>14</v>
      </c>
      <c r="B198" s="312" t="s">
        <v>582</v>
      </c>
      <c r="C198" s="429"/>
      <c r="D198" s="315">
        <v>3676</v>
      </c>
      <c r="F198" s="14"/>
      <c r="G198" s="14"/>
      <c r="H198" s="14"/>
    </row>
    <row r="199" spans="1:8" ht="25.5" customHeight="1">
      <c r="A199" s="47" t="s">
        <v>15</v>
      </c>
      <c r="B199" s="312" t="s">
        <v>1013</v>
      </c>
      <c r="C199" s="420">
        <v>2020</v>
      </c>
      <c r="D199" s="315">
        <v>3990</v>
      </c>
      <c r="F199" s="14"/>
      <c r="G199" s="14"/>
      <c r="H199" s="14"/>
    </row>
    <row r="200" spans="1:8" ht="25.5" customHeight="1">
      <c r="A200" s="47" t="s">
        <v>16</v>
      </c>
      <c r="B200" s="312" t="s">
        <v>1014</v>
      </c>
      <c r="C200" s="421"/>
      <c r="D200" s="315">
        <f>2*9990</f>
        <v>19980</v>
      </c>
      <c r="F200" s="14"/>
      <c r="G200" s="14"/>
      <c r="H200" s="14"/>
    </row>
    <row r="201" spans="1:8" ht="25.5" customHeight="1">
      <c r="A201" s="47" t="s">
        <v>17</v>
      </c>
      <c r="B201" s="312" t="s">
        <v>1015</v>
      </c>
      <c r="C201" s="286">
        <v>2021</v>
      </c>
      <c r="D201" s="315">
        <v>1450</v>
      </c>
      <c r="F201" s="14"/>
      <c r="G201" s="14"/>
      <c r="H201" s="14"/>
    </row>
    <row r="202" spans="1:8" ht="25.5" customHeight="1">
      <c r="A202" s="361" t="s">
        <v>449</v>
      </c>
      <c r="B202" s="362"/>
      <c r="C202" s="362"/>
      <c r="D202" s="145">
        <f>SUM(D192:D201)</f>
        <v>51029</v>
      </c>
      <c r="F202" s="14"/>
      <c r="G202" s="14"/>
      <c r="H202" s="14"/>
    </row>
    <row r="203" spans="1:8" ht="25.5" customHeight="1">
      <c r="A203" s="396" t="s">
        <v>631</v>
      </c>
      <c r="B203" s="397"/>
      <c r="C203" s="397"/>
      <c r="D203" s="398"/>
      <c r="F203" s="14"/>
      <c r="G203" s="14"/>
      <c r="H203" s="14"/>
    </row>
    <row r="204" spans="1:8" ht="25.5" customHeight="1">
      <c r="A204" s="47" t="s">
        <v>8</v>
      </c>
      <c r="B204" s="60" t="s">
        <v>583</v>
      </c>
      <c r="C204" s="8">
        <v>2018</v>
      </c>
      <c r="D204" s="151">
        <v>2200</v>
      </c>
      <c r="F204" s="14"/>
      <c r="G204" s="14"/>
      <c r="H204" s="14"/>
    </row>
    <row r="205" spans="1:8" ht="25.5" customHeight="1">
      <c r="A205" s="47" t="s">
        <v>9</v>
      </c>
      <c r="B205" s="312" t="s">
        <v>813</v>
      </c>
      <c r="C205" s="420">
        <v>2020</v>
      </c>
      <c r="D205" s="317">
        <f>15*900+2*849</f>
        <v>15198</v>
      </c>
      <c r="F205" s="14"/>
      <c r="G205" s="14"/>
      <c r="H205" s="14"/>
    </row>
    <row r="206" spans="1:8" ht="25.5" customHeight="1">
      <c r="A206" s="47" t="s">
        <v>10</v>
      </c>
      <c r="B206" s="312" t="s">
        <v>648</v>
      </c>
      <c r="C206" s="421"/>
      <c r="D206" s="317">
        <v>3104</v>
      </c>
      <c r="F206" s="14"/>
      <c r="G206" s="14"/>
      <c r="H206" s="14"/>
    </row>
    <row r="207" spans="1:8" ht="25.5" customHeight="1">
      <c r="A207" s="47" t="s">
        <v>11</v>
      </c>
      <c r="B207" s="312" t="s">
        <v>1016</v>
      </c>
      <c r="C207" s="313">
        <v>2020</v>
      </c>
      <c r="D207" s="318">
        <f>2*4089</f>
        <v>8178</v>
      </c>
      <c r="F207" s="14"/>
      <c r="G207" s="14"/>
      <c r="H207" s="14"/>
    </row>
    <row r="208" spans="1:8" ht="25.5" customHeight="1">
      <c r="A208" s="361" t="s">
        <v>449</v>
      </c>
      <c r="B208" s="362"/>
      <c r="C208" s="362"/>
      <c r="D208" s="145">
        <f>SUM(D204:D207)</f>
        <v>28680</v>
      </c>
      <c r="F208" s="14"/>
      <c r="G208" s="14"/>
      <c r="H208" s="14"/>
    </row>
    <row r="209" spans="1:8" ht="25.5" customHeight="1">
      <c r="A209" s="411" t="s">
        <v>632</v>
      </c>
      <c r="B209" s="412"/>
      <c r="C209" s="412"/>
      <c r="D209" s="413"/>
      <c r="F209" s="14"/>
      <c r="G209" s="14"/>
      <c r="H209" s="14"/>
    </row>
    <row r="210" spans="1:8" ht="25.5" customHeight="1">
      <c r="A210" s="195"/>
      <c r="B210" s="193" t="s">
        <v>38</v>
      </c>
      <c r="C210" s="196"/>
      <c r="D210" s="197"/>
      <c r="F210" s="14"/>
      <c r="G210" s="14"/>
      <c r="H210" s="14"/>
    </row>
    <row r="211" spans="1:8" ht="25.5" customHeight="1" thickBot="1">
      <c r="A211" s="374" t="s">
        <v>449</v>
      </c>
      <c r="B211" s="375"/>
      <c r="C211" s="375"/>
      <c r="D211" s="148">
        <v>0</v>
      </c>
      <c r="F211" s="14"/>
      <c r="G211" s="14"/>
      <c r="H211" s="14"/>
    </row>
    <row r="212" spans="1:8" ht="25.5" customHeight="1">
      <c r="A212" s="41"/>
      <c r="B212" s="41"/>
      <c r="C212" s="41"/>
      <c r="D212" s="149"/>
      <c r="F212" s="14"/>
      <c r="G212" s="14"/>
      <c r="H212" s="14"/>
    </row>
    <row r="213" spans="1:8" ht="25.5" customHeight="1" thickBot="1">
      <c r="A213" s="41"/>
      <c r="B213" s="41"/>
      <c r="C213" s="41"/>
      <c r="D213" s="149"/>
      <c r="F213" s="14"/>
      <c r="G213" s="14"/>
      <c r="H213" s="14"/>
    </row>
    <row r="214" spans="1:4" ht="25.5" customHeight="1">
      <c r="A214" s="393" t="s">
        <v>1005</v>
      </c>
      <c r="B214" s="394"/>
      <c r="C214" s="394"/>
      <c r="D214" s="395"/>
    </row>
    <row r="215" spans="1:9" ht="25.5" customHeight="1">
      <c r="A215" s="189" t="s">
        <v>5</v>
      </c>
      <c r="B215" s="188" t="s">
        <v>326</v>
      </c>
      <c r="C215" s="306" t="s">
        <v>1048</v>
      </c>
      <c r="D215" s="130" t="s">
        <v>327</v>
      </c>
      <c r="F215" s="14"/>
      <c r="G215" s="14"/>
      <c r="H215" s="14"/>
      <c r="I215" s="14"/>
    </row>
    <row r="216" spans="1:9" ht="25.5" customHeight="1">
      <c r="A216" s="396" t="s">
        <v>630</v>
      </c>
      <c r="B216" s="397"/>
      <c r="C216" s="397"/>
      <c r="D216" s="398"/>
      <c r="F216" s="14"/>
      <c r="G216" s="14"/>
      <c r="H216" s="14"/>
      <c r="I216" s="14"/>
    </row>
    <row r="217" spans="1:4" s="14" customFormat="1" ht="25.5" customHeight="1">
      <c r="A217" s="195"/>
      <c r="B217" s="193" t="s">
        <v>38</v>
      </c>
      <c r="C217" s="196"/>
      <c r="D217" s="197"/>
    </row>
    <row r="218" spans="1:8" ht="25.5" customHeight="1">
      <c r="A218" s="361" t="s">
        <v>449</v>
      </c>
      <c r="B218" s="362"/>
      <c r="C218" s="362"/>
      <c r="D218" s="145">
        <f>SUM(D217:D217)</f>
        <v>0</v>
      </c>
      <c r="F218" s="45"/>
      <c r="G218" s="45"/>
      <c r="H218" s="46"/>
    </row>
    <row r="219" spans="1:8" ht="25.5" customHeight="1">
      <c r="A219" s="396" t="s">
        <v>631</v>
      </c>
      <c r="B219" s="397"/>
      <c r="C219" s="397"/>
      <c r="D219" s="398"/>
      <c r="F219" s="45"/>
      <c r="G219" s="45"/>
      <c r="H219" s="46"/>
    </row>
    <row r="220" spans="1:8" ht="25.5" customHeight="1">
      <c r="A220" s="8" t="s">
        <v>8</v>
      </c>
      <c r="B220" s="166" t="s">
        <v>797</v>
      </c>
      <c r="C220" s="425">
        <v>2017</v>
      </c>
      <c r="D220" s="100">
        <v>2091</v>
      </c>
      <c r="F220" s="45"/>
      <c r="G220" s="45"/>
      <c r="H220" s="46"/>
    </row>
    <row r="221" spans="1:8" ht="25.5" customHeight="1">
      <c r="A221" s="8" t="s">
        <v>9</v>
      </c>
      <c r="B221" s="166" t="s">
        <v>798</v>
      </c>
      <c r="C221" s="425"/>
      <c r="D221" s="100">
        <v>437.57</v>
      </c>
      <c r="F221" s="45"/>
      <c r="G221" s="45"/>
      <c r="H221" s="46"/>
    </row>
    <row r="222" spans="1:8" ht="25.5" customHeight="1">
      <c r="A222" s="8" t="s">
        <v>10</v>
      </c>
      <c r="B222" s="166" t="s">
        <v>799</v>
      </c>
      <c r="C222" s="425">
        <v>2019</v>
      </c>
      <c r="D222" s="100">
        <f>2*985</f>
        <v>1970</v>
      </c>
      <c r="F222" s="45"/>
      <c r="G222" s="45"/>
      <c r="H222" s="46"/>
    </row>
    <row r="223" spans="1:8" ht="25.5" customHeight="1">
      <c r="A223" s="8" t="s">
        <v>11</v>
      </c>
      <c r="B223" s="166" t="s">
        <v>438</v>
      </c>
      <c r="C223" s="425"/>
      <c r="D223" s="100">
        <v>1799</v>
      </c>
      <c r="F223" s="45"/>
      <c r="G223" s="45"/>
      <c r="H223" s="46"/>
    </row>
    <row r="224" spans="1:8" ht="25.5" customHeight="1">
      <c r="A224" s="8" t="s">
        <v>12</v>
      </c>
      <c r="B224" s="166" t="s">
        <v>800</v>
      </c>
      <c r="C224" s="425"/>
      <c r="D224" s="100">
        <v>248.99</v>
      </c>
      <c r="F224" s="45"/>
      <c r="G224" s="45"/>
      <c r="H224" s="46"/>
    </row>
    <row r="225" spans="1:8" ht="25.5" customHeight="1">
      <c r="A225" s="8" t="s">
        <v>13</v>
      </c>
      <c r="B225" s="166" t="s">
        <v>801</v>
      </c>
      <c r="C225" s="425"/>
      <c r="D225" s="100">
        <v>366</v>
      </c>
      <c r="F225" s="45"/>
      <c r="G225" s="45"/>
      <c r="H225" s="46"/>
    </row>
    <row r="226" spans="1:8" ht="25.5" customHeight="1">
      <c r="A226" s="8" t="s">
        <v>14</v>
      </c>
      <c r="B226" s="60" t="s">
        <v>367</v>
      </c>
      <c r="C226" s="399">
        <v>2020</v>
      </c>
      <c r="D226" s="100">
        <v>329</v>
      </c>
      <c r="F226" s="45"/>
      <c r="G226" s="45"/>
      <c r="H226" s="46"/>
    </row>
    <row r="227" spans="1:8" ht="25.5" customHeight="1">
      <c r="A227" s="8" t="s">
        <v>15</v>
      </c>
      <c r="B227" s="60" t="s">
        <v>802</v>
      </c>
      <c r="C227" s="400"/>
      <c r="D227" s="100">
        <f>2*1290</f>
        <v>2580</v>
      </c>
      <c r="F227" s="45"/>
      <c r="G227" s="45"/>
      <c r="H227" s="46"/>
    </row>
    <row r="228" spans="1:8" ht="25.5" customHeight="1">
      <c r="A228" s="8" t="s">
        <v>16</v>
      </c>
      <c r="B228" s="166" t="s">
        <v>803</v>
      </c>
      <c r="C228" s="400"/>
      <c r="D228" s="100">
        <v>4501.8</v>
      </c>
      <c r="F228" s="45"/>
      <c r="G228" s="45"/>
      <c r="H228" s="46"/>
    </row>
    <row r="229" spans="1:8" ht="25.5" customHeight="1">
      <c r="A229" s="8" t="s">
        <v>17</v>
      </c>
      <c r="B229" s="166" t="s">
        <v>804</v>
      </c>
      <c r="C229" s="400"/>
      <c r="D229" s="100">
        <v>1921.73</v>
      </c>
      <c r="F229" s="45"/>
      <c r="G229" s="45"/>
      <c r="H229" s="46"/>
    </row>
    <row r="230" spans="1:8" ht="25.5" customHeight="1">
      <c r="A230" s="8" t="s">
        <v>18</v>
      </c>
      <c r="B230" s="166" t="s">
        <v>805</v>
      </c>
      <c r="C230" s="401"/>
      <c r="D230" s="100">
        <v>1771.2</v>
      </c>
      <c r="F230" s="45"/>
      <c r="G230" s="45"/>
      <c r="H230" s="46"/>
    </row>
    <row r="231" spans="1:8" ht="25.5" customHeight="1">
      <c r="A231" s="361" t="s">
        <v>449</v>
      </c>
      <c r="B231" s="362"/>
      <c r="C231" s="362"/>
      <c r="D231" s="145">
        <f>SUM(D220:D230)</f>
        <v>18016.29</v>
      </c>
      <c r="F231" s="45"/>
      <c r="G231" s="45"/>
      <c r="H231" s="46"/>
    </row>
    <row r="232" spans="1:8" ht="25.5" customHeight="1">
      <c r="A232" s="411" t="s">
        <v>632</v>
      </c>
      <c r="B232" s="412"/>
      <c r="C232" s="412"/>
      <c r="D232" s="413"/>
      <c r="F232" s="45"/>
      <c r="G232" s="45"/>
      <c r="H232" s="46"/>
    </row>
    <row r="233" spans="1:4" s="14" customFormat="1" ht="25.5" customHeight="1">
      <c r="A233" s="50" t="s">
        <v>8</v>
      </c>
      <c r="B233" s="60" t="s">
        <v>671</v>
      </c>
      <c r="C233" s="8">
        <v>2020</v>
      </c>
      <c r="D233" s="83">
        <v>3862.2</v>
      </c>
    </row>
    <row r="234" spans="1:8" ht="25.5" customHeight="1" thickBot="1">
      <c r="A234" s="374" t="s">
        <v>449</v>
      </c>
      <c r="B234" s="375"/>
      <c r="C234" s="375"/>
      <c r="D234" s="148">
        <f>SUM(D233)</f>
        <v>3862.2</v>
      </c>
      <c r="F234" s="45"/>
      <c r="G234" s="45"/>
      <c r="H234" s="46"/>
    </row>
    <row r="235" spans="1:4" s="14" customFormat="1" ht="25.5" customHeight="1" thickBot="1">
      <c r="A235" s="20"/>
      <c r="B235" s="4"/>
      <c r="C235" s="20"/>
      <c r="D235" s="152"/>
    </row>
    <row r="236" spans="1:4" s="14" customFormat="1" ht="25.5" customHeight="1">
      <c r="A236" s="414" t="s">
        <v>1042</v>
      </c>
      <c r="B236" s="415"/>
      <c r="C236" s="415"/>
      <c r="D236" s="153">
        <f>SUM(D36,D86,D102,D116,D132,D156,D172,D202,D218)</f>
        <v>223647.40000000002</v>
      </c>
    </row>
    <row r="237" spans="1:4" ht="25.5" customHeight="1">
      <c r="A237" s="416" t="s">
        <v>602</v>
      </c>
      <c r="B237" s="417"/>
      <c r="C237" s="417"/>
      <c r="D237" s="154">
        <f>SUM(D60,D91,D105,D122,D136,D161,D183,D208,D231)</f>
        <v>283562.88999999996</v>
      </c>
    </row>
    <row r="238" spans="1:4" ht="25.5" customHeight="1" thickBot="1">
      <c r="A238" s="418" t="s">
        <v>603</v>
      </c>
      <c r="B238" s="419"/>
      <c r="C238" s="419"/>
      <c r="D238" s="155">
        <f>SUM(D70,D94,D108,D125,D139,D165,D186,D211,D234)</f>
        <v>149894.82</v>
      </c>
    </row>
    <row r="239" spans="1:4" ht="25.5" customHeight="1" thickBot="1">
      <c r="A239" s="354" t="s">
        <v>125</v>
      </c>
      <c r="B239" s="355"/>
      <c r="C239" s="355"/>
      <c r="D239" s="307">
        <f>SUM(D236:D238)</f>
        <v>657105.11</v>
      </c>
    </row>
    <row r="240" ht="25.5" customHeight="1">
      <c r="A240" s="28"/>
    </row>
    <row r="241" spans="1:4" ht="25.5" customHeight="1">
      <c r="A241" s="28"/>
      <c r="B241" s="19"/>
      <c r="C241" s="28"/>
      <c r="D241" s="49"/>
    </row>
  </sheetData>
  <sheetProtection/>
  <mergeCells count="96">
    <mergeCell ref="C222:C225"/>
    <mergeCell ref="A111:D111"/>
    <mergeCell ref="A113:D113"/>
    <mergeCell ref="A116:C116"/>
    <mergeCell ref="C192:C194"/>
    <mergeCell ref="A157:D157"/>
    <mergeCell ref="A125:C125"/>
    <mergeCell ref="A87:D87"/>
    <mergeCell ref="A173:D173"/>
    <mergeCell ref="A86:C86"/>
    <mergeCell ref="C28:C32"/>
    <mergeCell ref="C56:C58"/>
    <mergeCell ref="A99:D99"/>
    <mergeCell ref="A102:C102"/>
    <mergeCell ref="C54:C55"/>
    <mergeCell ref="A73:D73"/>
    <mergeCell ref="A117:D117"/>
    <mergeCell ref="C114:C115"/>
    <mergeCell ref="A214:D214"/>
    <mergeCell ref="A209:D209"/>
    <mergeCell ref="A189:D189"/>
    <mergeCell ref="C196:C198"/>
    <mergeCell ref="A184:D184"/>
    <mergeCell ref="C220:C221"/>
    <mergeCell ref="A208:C208"/>
    <mergeCell ref="A211:C211"/>
    <mergeCell ref="C205:C206"/>
    <mergeCell ref="A203:D203"/>
    <mergeCell ref="A186:C186"/>
    <mergeCell ref="A191:D191"/>
    <mergeCell ref="C145:C148"/>
    <mergeCell ref="A170:D170"/>
    <mergeCell ref="A165:C165"/>
    <mergeCell ref="A162:D162"/>
    <mergeCell ref="C174:C175"/>
    <mergeCell ref="A156:C156"/>
    <mergeCell ref="C20:C27"/>
    <mergeCell ref="A202:C202"/>
    <mergeCell ref="A144:D144"/>
    <mergeCell ref="A133:D133"/>
    <mergeCell ref="C176:C180"/>
    <mergeCell ref="A168:D168"/>
    <mergeCell ref="A70:C70"/>
    <mergeCell ref="C38:C47"/>
    <mergeCell ref="A183:C183"/>
    <mergeCell ref="A130:D130"/>
    <mergeCell ref="A1:C1"/>
    <mergeCell ref="A60:C60"/>
    <mergeCell ref="C63:C65"/>
    <mergeCell ref="A5:D5"/>
    <mergeCell ref="A36:C36"/>
    <mergeCell ref="A61:D61"/>
    <mergeCell ref="A3:D3"/>
    <mergeCell ref="C33:C35"/>
    <mergeCell ref="C6:C19"/>
    <mergeCell ref="A37:D37"/>
    <mergeCell ref="A232:D232"/>
    <mergeCell ref="A219:D219"/>
    <mergeCell ref="A218:C218"/>
    <mergeCell ref="C226:C230"/>
    <mergeCell ref="A231:C231"/>
    <mergeCell ref="A106:D106"/>
    <mergeCell ref="A132:C132"/>
    <mergeCell ref="A139:C139"/>
    <mergeCell ref="A142:D142"/>
    <mergeCell ref="A161:C161"/>
    <mergeCell ref="A172:C172"/>
    <mergeCell ref="A103:D103"/>
    <mergeCell ref="A239:C239"/>
    <mergeCell ref="A236:C236"/>
    <mergeCell ref="A237:C237"/>
    <mergeCell ref="A238:C238"/>
    <mergeCell ref="A234:C234"/>
    <mergeCell ref="A216:D216"/>
    <mergeCell ref="C199:C200"/>
    <mergeCell ref="C181:C182"/>
    <mergeCell ref="C81:C83"/>
    <mergeCell ref="C84:C85"/>
    <mergeCell ref="C78:C80"/>
    <mergeCell ref="C118:C121"/>
    <mergeCell ref="C149:C154"/>
    <mergeCell ref="A105:C105"/>
    <mergeCell ref="A123:D123"/>
    <mergeCell ref="A136:C136"/>
    <mergeCell ref="A137:D137"/>
    <mergeCell ref="A92:D92"/>
    <mergeCell ref="C159:C160"/>
    <mergeCell ref="C68:C69"/>
    <mergeCell ref="C48:C53"/>
    <mergeCell ref="A91:C91"/>
    <mergeCell ref="A128:D128"/>
    <mergeCell ref="A97:D97"/>
    <mergeCell ref="A108:C108"/>
    <mergeCell ref="A75:D75"/>
    <mergeCell ref="A94:C94"/>
    <mergeCell ref="A122:C122"/>
  </mergeCells>
  <printOptions/>
  <pageMargins left="0.7480314960629921" right="0.7480314960629921" top="0.5905511811023623" bottom="0.984251968503937" header="0.5118110236220472" footer="0.5118110236220472"/>
  <pageSetup fitToHeight="8" fitToWidth="1" horizontalDpi="600" verticalDpi="600" orientation="portrait" paperSize="9" scale="67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6.28125" style="9" customWidth="1"/>
    <col min="2" max="2" width="77.7109375" style="9" bestFit="1" customWidth="1"/>
    <col min="3" max="3" width="22.8515625" style="9" customWidth="1"/>
    <col min="4" max="5" width="19.7109375" style="9" customWidth="1"/>
    <col min="6" max="6" width="14.28125" style="9" bestFit="1" customWidth="1"/>
    <col min="7" max="7" width="15.00390625" style="9" customWidth="1"/>
    <col min="8" max="16384" width="9.140625" style="9" customWidth="1"/>
  </cols>
  <sheetData>
    <row r="1" spans="1:6" ht="12.75">
      <c r="A1" s="437" t="s">
        <v>1041</v>
      </c>
      <c r="B1" s="437"/>
      <c r="C1" s="437"/>
      <c r="D1" s="437"/>
      <c r="E1" s="437"/>
      <c r="F1" s="437"/>
    </row>
    <row r="2" spans="2:3" ht="15.75" customHeight="1" thickBot="1">
      <c r="B2" s="10"/>
      <c r="C2" s="7"/>
    </row>
    <row r="3" spans="1:7" ht="42" customHeight="1">
      <c r="A3" s="117" t="s">
        <v>5</v>
      </c>
      <c r="B3" s="175" t="s">
        <v>51</v>
      </c>
      <c r="C3" s="176" t="s">
        <v>49</v>
      </c>
      <c r="D3" s="177" t="s">
        <v>50</v>
      </c>
      <c r="E3" s="187" t="s">
        <v>628</v>
      </c>
      <c r="F3" s="125" t="s">
        <v>202</v>
      </c>
      <c r="G3" s="164"/>
    </row>
    <row r="4" spans="1:9" ht="25.5" customHeight="1">
      <c r="A4" s="91" t="s">
        <v>8</v>
      </c>
      <c r="B4" s="29" t="s">
        <v>217</v>
      </c>
      <c r="C4" s="174">
        <v>2411379.84</v>
      </c>
      <c r="D4" s="198">
        <v>0</v>
      </c>
      <c r="E4" s="199">
        <v>0</v>
      </c>
      <c r="F4" s="218">
        <v>0</v>
      </c>
      <c r="I4" s="33"/>
    </row>
    <row r="5" spans="1:6" ht="25.5" customHeight="1">
      <c r="A5" s="91" t="s">
        <v>9</v>
      </c>
      <c r="B5" s="29" t="s">
        <v>44</v>
      </c>
      <c r="C5" s="174">
        <v>98914.19</v>
      </c>
      <c r="D5" s="198">
        <v>0</v>
      </c>
      <c r="E5" s="219">
        <v>1469.28</v>
      </c>
      <c r="F5" s="218">
        <v>0</v>
      </c>
    </row>
    <row r="6" spans="1:6" ht="25.5" customHeight="1">
      <c r="A6" s="91" t="s">
        <v>10</v>
      </c>
      <c r="B6" s="29" t="s">
        <v>136</v>
      </c>
      <c r="C6" s="174">
        <v>46885.7</v>
      </c>
      <c r="D6" s="198">
        <v>0</v>
      </c>
      <c r="E6" s="219">
        <v>0</v>
      </c>
      <c r="F6" s="218">
        <v>0</v>
      </c>
    </row>
    <row r="7" spans="1:6" ht="25.5" customHeight="1">
      <c r="A7" s="91" t="s">
        <v>11</v>
      </c>
      <c r="B7" s="29" t="s">
        <v>601</v>
      </c>
      <c r="C7" s="174">
        <f>191403.56+1402</f>
        <v>192805.56</v>
      </c>
      <c r="D7" s="198">
        <v>0</v>
      </c>
      <c r="E7" s="219">
        <v>0</v>
      </c>
      <c r="F7" s="218">
        <v>0</v>
      </c>
    </row>
    <row r="8" spans="1:6" ht="25.5" customHeight="1">
      <c r="A8" s="91" t="s">
        <v>12</v>
      </c>
      <c r="B8" s="29" t="s">
        <v>52</v>
      </c>
      <c r="C8" s="174">
        <v>120041.26</v>
      </c>
      <c r="D8" s="198">
        <v>0</v>
      </c>
      <c r="E8" s="219">
        <v>0</v>
      </c>
      <c r="F8" s="218">
        <v>0</v>
      </c>
    </row>
    <row r="9" spans="1:6" ht="25.5" customHeight="1">
      <c r="A9" s="91" t="s">
        <v>13</v>
      </c>
      <c r="B9" s="29" t="s">
        <v>371</v>
      </c>
      <c r="C9" s="174">
        <v>351801.25</v>
      </c>
      <c r="D9" s="198">
        <v>81003.28</v>
      </c>
      <c r="E9" s="219">
        <v>0</v>
      </c>
      <c r="F9" s="218">
        <v>0</v>
      </c>
    </row>
    <row r="10" spans="1:6" ht="25.5" customHeight="1">
      <c r="A10" s="91" t="s">
        <v>14</v>
      </c>
      <c r="B10" s="29" t="s">
        <v>351</v>
      </c>
      <c r="C10" s="174">
        <v>355400.13</v>
      </c>
      <c r="D10" s="198">
        <v>41884.07</v>
      </c>
      <c r="E10" s="219">
        <v>0</v>
      </c>
      <c r="F10" s="218">
        <v>0</v>
      </c>
    </row>
    <row r="11" spans="1:6" ht="25.5" customHeight="1">
      <c r="A11" s="91" t="s">
        <v>15</v>
      </c>
      <c r="B11" s="29" t="s">
        <v>41</v>
      </c>
      <c r="C11" s="174">
        <f>501340.07+8554.57</f>
        <v>509894.64</v>
      </c>
      <c r="D11" s="198">
        <v>58518.82</v>
      </c>
      <c r="E11" s="219">
        <v>8554.57</v>
      </c>
      <c r="F11" s="218">
        <v>0</v>
      </c>
    </row>
    <row r="12" spans="1:7" ht="25.5" customHeight="1">
      <c r="A12" s="91" t="s">
        <v>16</v>
      </c>
      <c r="B12" s="29" t="s">
        <v>134</v>
      </c>
      <c r="C12" s="174">
        <f>385489.02+(999.99+649+913+971.7)</f>
        <v>389022.71</v>
      </c>
      <c r="D12" s="198">
        <v>323193.69</v>
      </c>
      <c r="E12" s="219">
        <v>0</v>
      </c>
      <c r="F12" s="220">
        <f>2980+859</f>
        <v>3839</v>
      </c>
      <c r="G12" s="260"/>
    </row>
    <row r="13" spans="1:6" ht="25.5" customHeight="1" thickBot="1">
      <c r="A13" s="435" t="s">
        <v>405</v>
      </c>
      <c r="B13" s="436"/>
      <c r="C13" s="178">
        <f>SUM(C4:C12)</f>
        <v>4476145.28</v>
      </c>
      <c r="D13" s="200">
        <f>SUM(D4:D12)</f>
        <v>504599.86</v>
      </c>
      <c r="E13" s="200">
        <f>SUM(E4:E12)</f>
        <v>10023.85</v>
      </c>
      <c r="F13" s="201">
        <f>SUM(F4:F12)</f>
        <v>3839</v>
      </c>
    </row>
    <row r="14" ht="21" customHeight="1"/>
    <row r="15" ht="21" customHeight="1"/>
    <row r="16" ht="21" customHeight="1"/>
    <row r="20" spans="4:5" ht="12.75">
      <c r="D20" s="123"/>
      <c r="E20" s="123"/>
    </row>
    <row r="21" spans="4:5" ht="12.75">
      <c r="D21" s="123"/>
      <c r="E21" s="123"/>
    </row>
    <row r="22" spans="4:5" ht="12.75">
      <c r="D22" s="123"/>
      <c r="E22" s="123"/>
    </row>
    <row r="23" spans="3:5" ht="12.75">
      <c r="C23" s="124"/>
      <c r="D23" s="123"/>
      <c r="E23" s="123"/>
    </row>
    <row r="24" ht="12.75">
      <c r="C24" s="124"/>
    </row>
    <row r="25" ht="12.75">
      <c r="C25" s="44"/>
    </row>
    <row r="26" ht="12.75">
      <c r="C26" s="44"/>
    </row>
    <row r="27" ht="12.75">
      <c r="C27" s="124"/>
    </row>
  </sheetData>
  <sheetProtection/>
  <mergeCells count="2">
    <mergeCell ref="A13:B13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Normal="60" zoomScaleSheetLayoutView="100" zoomScalePageLayoutView="0" workbookViewId="0" topLeftCell="A16">
      <selection activeCell="T20" sqref="T20"/>
    </sheetView>
  </sheetViews>
  <sheetFormatPr defaultColWidth="9.140625" defaultRowHeight="12.75"/>
  <cols>
    <col min="1" max="1" width="3.8515625" style="0" bestFit="1" customWidth="1"/>
    <col min="2" max="2" width="18.140625" style="0" customWidth="1"/>
    <col min="3" max="3" width="24.28125" style="0" customWidth="1"/>
    <col min="4" max="4" width="22.28125" style="0" customWidth="1"/>
    <col min="5" max="5" width="11.140625" style="0" customWidth="1"/>
    <col min="6" max="6" width="28.421875" style="0" customWidth="1"/>
    <col min="7" max="7" width="7.57421875" style="0" bestFit="1" customWidth="1"/>
    <col min="8" max="8" width="11.28125" style="0" customWidth="1"/>
    <col min="9" max="9" width="12.28125" style="0" customWidth="1"/>
    <col min="10" max="10" width="13.140625" style="0" customWidth="1"/>
    <col min="11" max="11" width="12.57421875" style="0" customWidth="1"/>
    <col min="12" max="12" width="15.00390625" style="0" customWidth="1"/>
    <col min="13" max="13" width="12.421875" style="0" customWidth="1"/>
    <col min="14" max="14" width="10.421875" style="0" customWidth="1"/>
    <col min="15" max="15" width="21.57421875" style="0" customWidth="1"/>
    <col min="16" max="16" width="14.28125" style="0" bestFit="1" customWidth="1"/>
    <col min="17" max="17" width="12.8515625" style="0" bestFit="1" customWidth="1"/>
    <col min="18" max="18" width="18.00390625" style="0" customWidth="1"/>
    <col min="19" max="19" width="11.421875" style="0" bestFit="1" customWidth="1"/>
    <col min="20" max="20" width="23.421875" style="0" customWidth="1"/>
    <col min="21" max="21" width="10.8515625" style="0" customWidth="1"/>
    <col min="22" max="22" width="10.8515625" style="0" bestFit="1" customWidth="1"/>
    <col min="23" max="25" width="9.140625" style="225" customWidth="1"/>
  </cols>
  <sheetData>
    <row r="1" spans="1:25" ht="12.75">
      <c r="A1" s="438" t="s">
        <v>1023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</row>
    <row r="2" spans="1:22" ht="13.5" thickBot="1">
      <c r="A2" s="222"/>
      <c r="B2" s="222"/>
      <c r="C2" s="221"/>
      <c r="D2" s="221"/>
      <c r="E2" s="221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223"/>
      <c r="V2" s="223"/>
    </row>
    <row r="3" spans="1:25" ht="25.5" customHeight="1">
      <c r="A3" s="439" t="s">
        <v>672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1"/>
    </row>
    <row r="4" spans="1:25" ht="19.5" customHeight="1">
      <c r="A4" s="442" t="s">
        <v>5</v>
      </c>
      <c r="B4" s="443" t="s">
        <v>673</v>
      </c>
      <c r="C4" s="443" t="s">
        <v>674</v>
      </c>
      <c r="D4" s="443" t="s">
        <v>675</v>
      </c>
      <c r="E4" s="443" t="s">
        <v>676</v>
      </c>
      <c r="F4" s="443" t="s">
        <v>677</v>
      </c>
      <c r="G4" s="443" t="s">
        <v>678</v>
      </c>
      <c r="H4" s="443" t="s">
        <v>679</v>
      </c>
      <c r="I4" s="443" t="s">
        <v>680</v>
      </c>
      <c r="J4" s="443" t="s">
        <v>681</v>
      </c>
      <c r="K4" s="443" t="s">
        <v>682</v>
      </c>
      <c r="L4" s="443" t="s">
        <v>683</v>
      </c>
      <c r="M4" s="443" t="s">
        <v>684</v>
      </c>
      <c r="N4" s="443" t="s">
        <v>685</v>
      </c>
      <c r="O4" s="443" t="s">
        <v>686</v>
      </c>
      <c r="P4" s="443" t="s">
        <v>687</v>
      </c>
      <c r="Q4" s="443"/>
      <c r="R4" s="443" t="s">
        <v>688</v>
      </c>
      <c r="S4" s="443"/>
      <c r="T4" s="444" t="s">
        <v>689</v>
      </c>
      <c r="U4" s="443" t="s">
        <v>690</v>
      </c>
      <c r="V4" s="443"/>
      <c r="W4" s="445" t="s">
        <v>691</v>
      </c>
      <c r="X4" s="445" t="s">
        <v>692</v>
      </c>
      <c r="Y4" s="452" t="s">
        <v>693</v>
      </c>
    </row>
    <row r="5" spans="1:25" ht="19.5" customHeight="1">
      <c r="A5" s="442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4"/>
      <c r="U5" s="443"/>
      <c r="V5" s="443"/>
      <c r="W5" s="445"/>
      <c r="X5" s="445"/>
      <c r="Y5" s="452"/>
    </row>
    <row r="6" spans="1:25" ht="19.5" customHeight="1">
      <c r="A6" s="442"/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226" t="s">
        <v>694</v>
      </c>
      <c r="Q6" s="226" t="s">
        <v>695</v>
      </c>
      <c r="R6" s="226" t="s">
        <v>694</v>
      </c>
      <c r="S6" s="226" t="s">
        <v>695</v>
      </c>
      <c r="T6" s="444"/>
      <c r="U6" s="226" t="s">
        <v>696</v>
      </c>
      <c r="V6" s="226" t="s">
        <v>697</v>
      </c>
      <c r="W6" s="445"/>
      <c r="X6" s="445"/>
      <c r="Y6" s="452"/>
    </row>
    <row r="7" spans="1:25" ht="25.5" customHeight="1">
      <c r="A7" s="446" t="s">
        <v>698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</row>
    <row r="8" spans="1:25" ht="38.25">
      <c r="A8" s="227" t="s">
        <v>8</v>
      </c>
      <c r="B8" s="231" t="s">
        <v>720</v>
      </c>
      <c r="C8" s="231" t="s">
        <v>721</v>
      </c>
      <c r="D8" s="231" t="s">
        <v>722</v>
      </c>
      <c r="E8" s="241" t="s">
        <v>723</v>
      </c>
      <c r="F8" s="231" t="s">
        <v>710</v>
      </c>
      <c r="G8" s="231">
        <v>1598</v>
      </c>
      <c r="H8" s="231">
        <v>2014</v>
      </c>
      <c r="I8" s="242" t="s">
        <v>724</v>
      </c>
      <c r="J8" s="231">
        <v>5</v>
      </c>
      <c r="K8" s="231" t="s">
        <v>66</v>
      </c>
      <c r="L8" s="231">
        <v>3300</v>
      </c>
      <c r="M8" s="231" t="s">
        <v>63</v>
      </c>
      <c r="N8" s="231" t="s">
        <v>66</v>
      </c>
      <c r="O8" s="243" t="s">
        <v>712</v>
      </c>
      <c r="P8" s="231" t="s">
        <v>66</v>
      </c>
      <c r="Q8" s="231" t="s">
        <v>66</v>
      </c>
      <c r="R8" s="231" t="s">
        <v>66</v>
      </c>
      <c r="S8" s="231" t="s">
        <v>66</v>
      </c>
      <c r="T8" s="244" t="s">
        <v>66</v>
      </c>
      <c r="U8" s="245" t="s">
        <v>874</v>
      </c>
      <c r="V8" s="245" t="s">
        <v>875</v>
      </c>
      <c r="W8" s="234" t="s">
        <v>1021</v>
      </c>
      <c r="X8" s="234" t="s">
        <v>1021</v>
      </c>
      <c r="Y8" s="235" t="s">
        <v>66</v>
      </c>
    </row>
    <row r="9" spans="1:25" ht="38.25" customHeight="1">
      <c r="A9" s="227" t="s">
        <v>9</v>
      </c>
      <c r="B9" s="236" t="s">
        <v>706</v>
      </c>
      <c r="C9" s="236" t="s">
        <v>707</v>
      </c>
      <c r="D9" s="237" t="s">
        <v>708</v>
      </c>
      <c r="E9" s="238" t="s">
        <v>709</v>
      </c>
      <c r="F9" s="236" t="s">
        <v>710</v>
      </c>
      <c r="G9" s="236">
        <v>1560</v>
      </c>
      <c r="H9" s="236">
        <v>2009</v>
      </c>
      <c r="I9" s="236" t="s">
        <v>711</v>
      </c>
      <c r="J9" s="236">
        <v>5</v>
      </c>
      <c r="K9" s="236" t="s">
        <v>66</v>
      </c>
      <c r="L9" s="236">
        <v>2040</v>
      </c>
      <c r="M9" s="231" t="s">
        <v>63</v>
      </c>
      <c r="N9" s="236" t="s">
        <v>66</v>
      </c>
      <c r="O9" s="230" t="s">
        <v>712</v>
      </c>
      <c r="P9" s="231" t="s">
        <v>66</v>
      </c>
      <c r="Q9" s="231" t="s">
        <v>66</v>
      </c>
      <c r="R9" s="236" t="s">
        <v>713</v>
      </c>
      <c r="S9" s="236" t="s">
        <v>66</v>
      </c>
      <c r="T9" s="239" t="s">
        <v>66</v>
      </c>
      <c r="U9" s="233" t="s">
        <v>870</v>
      </c>
      <c r="V9" s="233" t="s">
        <v>871</v>
      </c>
      <c r="W9" s="234" t="s">
        <v>1021</v>
      </c>
      <c r="X9" s="234" t="s">
        <v>1021</v>
      </c>
      <c r="Y9" s="235" t="s">
        <v>66</v>
      </c>
    </row>
    <row r="10" spans="1:25" ht="39.75" customHeight="1">
      <c r="A10" s="227" t="s">
        <v>10</v>
      </c>
      <c r="B10" s="228" t="s">
        <v>699</v>
      </c>
      <c r="C10" s="228" t="s">
        <v>700</v>
      </c>
      <c r="D10" s="228" t="s">
        <v>701</v>
      </c>
      <c r="E10" s="229" t="s">
        <v>702</v>
      </c>
      <c r="F10" s="228" t="s">
        <v>703</v>
      </c>
      <c r="G10" s="228">
        <v>1900</v>
      </c>
      <c r="H10" s="228">
        <v>2009</v>
      </c>
      <c r="I10" s="230" t="s">
        <v>704</v>
      </c>
      <c r="J10" s="228">
        <v>6</v>
      </c>
      <c r="K10" s="230">
        <v>4500</v>
      </c>
      <c r="L10" s="230">
        <v>6200</v>
      </c>
      <c r="M10" s="231" t="s">
        <v>63</v>
      </c>
      <c r="N10" s="230" t="s">
        <v>66</v>
      </c>
      <c r="O10" s="230" t="s">
        <v>66</v>
      </c>
      <c r="P10" s="231" t="s">
        <v>66</v>
      </c>
      <c r="Q10" s="231" t="s">
        <v>66</v>
      </c>
      <c r="R10" s="230" t="s">
        <v>66</v>
      </c>
      <c r="S10" s="230" t="s">
        <v>66</v>
      </c>
      <c r="T10" s="232" t="s">
        <v>66</v>
      </c>
      <c r="U10" s="233" t="s">
        <v>868</v>
      </c>
      <c r="V10" s="233" t="s">
        <v>869</v>
      </c>
      <c r="W10" s="234" t="s">
        <v>1021</v>
      </c>
      <c r="X10" s="234" t="s">
        <v>1021</v>
      </c>
      <c r="Y10" s="235" t="s">
        <v>66</v>
      </c>
    </row>
    <row r="11" spans="1:25" ht="38.25">
      <c r="A11" s="227" t="s">
        <v>11</v>
      </c>
      <c r="B11" s="240" t="s">
        <v>737</v>
      </c>
      <c r="C11" s="240" t="s">
        <v>738</v>
      </c>
      <c r="D11" s="240" t="s">
        <v>739</v>
      </c>
      <c r="E11" s="246" t="s">
        <v>740</v>
      </c>
      <c r="F11" s="240" t="s">
        <v>703</v>
      </c>
      <c r="G11" s="240">
        <v>2299</v>
      </c>
      <c r="H11" s="240">
        <v>2016</v>
      </c>
      <c r="I11" s="230" t="s">
        <v>741</v>
      </c>
      <c r="J11" s="240">
        <v>3</v>
      </c>
      <c r="K11" s="230">
        <v>855</v>
      </c>
      <c r="L11" s="230">
        <v>3500</v>
      </c>
      <c r="M11" s="231" t="s">
        <v>66</v>
      </c>
      <c r="N11" s="230" t="s">
        <v>66</v>
      </c>
      <c r="O11" s="230" t="s">
        <v>66</v>
      </c>
      <c r="P11" s="231" t="s">
        <v>66</v>
      </c>
      <c r="Q11" s="231" t="s">
        <v>66</v>
      </c>
      <c r="R11" s="230" t="s">
        <v>66</v>
      </c>
      <c r="S11" s="230" t="s">
        <v>66</v>
      </c>
      <c r="T11" s="239" t="s">
        <v>66</v>
      </c>
      <c r="U11" s="233" t="s">
        <v>880</v>
      </c>
      <c r="V11" s="233" t="s">
        <v>881</v>
      </c>
      <c r="W11" s="234" t="s">
        <v>1021</v>
      </c>
      <c r="X11" s="234" t="s">
        <v>1021</v>
      </c>
      <c r="Y11" s="235" t="s">
        <v>66</v>
      </c>
    </row>
    <row r="12" spans="1:25" ht="39.75" customHeight="1">
      <c r="A12" s="227" t="s">
        <v>12</v>
      </c>
      <c r="B12" s="240" t="s">
        <v>725</v>
      </c>
      <c r="C12" s="240" t="s">
        <v>726</v>
      </c>
      <c r="D12" s="240" t="s">
        <v>727</v>
      </c>
      <c r="E12" s="246" t="s">
        <v>728</v>
      </c>
      <c r="F12" s="240" t="s">
        <v>729</v>
      </c>
      <c r="G12" s="240">
        <v>2148</v>
      </c>
      <c r="H12" s="240">
        <v>2008</v>
      </c>
      <c r="I12" s="230" t="s">
        <v>730</v>
      </c>
      <c r="J12" s="240">
        <v>20</v>
      </c>
      <c r="K12" s="230" t="s">
        <v>66</v>
      </c>
      <c r="L12" s="230">
        <v>5000</v>
      </c>
      <c r="M12" s="231" t="s">
        <v>63</v>
      </c>
      <c r="N12" s="230" t="s">
        <v>66</v>
      </c>
      <c r="O12" s="230" t="s">
        <v>712</v>
      </c>
      <c r="P12" s="231" t="s">
        <v>66</v>
      </c>
      <c r="Q12" s="231" t="s">
        <v>66</v>
      </c>
      <c r="R12" s="230" t="s">
        <v>731</v>
      </c>
      <c r="S12" s="230" t="s">
        <v>66</v>
      </c>
      <c r="T12" s="239" t="s">
        <v>66</v>
      </c>
      <c r="U12" s="233" t="s">
        <v>876</v>
      </c>
      <c r="V12" s="233" t="s">
        <v>877</v>
      </c>
      <c r="W12" s="234" t="s">
        <v>1021</v>
      </c>
      <c r="X12" s="234" t="s">
        <v>1021</v>
      </c>
      <c r="Y12" s="235" t="s">
        <v>66</v>
      </c>
    </row>
    <row r="13" spans="1:25" ht="38.25">
      <c r="A13" s="227" t="s">
        <v>13</v>
      </c>
      <c r="B13" s="230" t="s">
        <v>714</v>
      </c>
      <c r="C13" s="230" t="s">
        <v>66</v>
      </c>
      <c r="D13" s="230" t="s">
        <v>715</v>
      </c>
      <c r="E13" s="233" t="s">
        <v>716</v>
      </c>
      <c r="F13" s="230" t="s">
        <v>717</v>
      </c>
      <c r="G13" s="240" t="s">
        <v>718</v>
      </c>
      <c r="H13" s="230">
        <v>1998</v>
      </c>
      <c r="I13" s="230" t="s">
        <v>719</v>
      </c>
      <c r="J13" s="240" t="s">
        <v>718</v>
      </c>
      <c r="K13" s="230">
        <v>450</v>
      </c>
      <c r="L13" s="230">
        <v>750</v>
      </c>
      <c r="M13" s="231" t="s">
        <v>63</v>
      </c>
      <c r="N13" s="230" t="s">
        <v>66</v>
      </c>
      <c r="O13" s="230" t="s">
        <v>66</v>
      </c>
      <c r="P13" s="231" t="s">
        <v>66</v>
      </c>
      <c r="Q13" s="231" t="s">
        <v>66</v>
      </c>
      <c r="R13" s="230" t="s">
        <v>66</v>
      </c>
      <c r="S13" s="230" t="s">
        <v>66</v>
      </c>
      <c r="T13" s="239" t="s">
        <v>66</v>
      </c>
      <c r="U13" s="233" t="s">
        <v>872</v>
      </c>
      <c r="V13" s="233" t="s">
        <v>873</v>
      </c>
      <c r="W13" s="234" t="s">
        <v>1021</v>
      </c>
      <c r="X13" s="234" t="s">
        <v>66</v>
      </c>
      <c r="Y13" s="235" t="s">
        <v>66</v>
      </c>
    </row>
    <row r="14" spans="1:25" ht="38.25">
      <c r="A14" s="227" t="s">
        <v>14</v>
      </c>
      <c r="B14" s="240" t="s">
        <v>732</v>
      </c>
      <c r="C14" s="240" t="s">
        <v>733</v>
      </c>
      <c r="D14" s="240" t="s">
        <v>734</v>
      </c>
      <c r="E14" s="246" t="s">
        <v>735</v>
      </c>
      <c r="F14" s="240" t="s">
        <v>717</v>
      </c>
      <c r="G14" s="240" t="s">
        <v>718</v>
      </c>
      <c r="H14" s="240">
        <v>2017</v>
      </c>
      <c r="I14" s="230" t="s">
        <v>736</v>
      </c>
      <c r="J14" s="240" t="s">
        <v>718</v>
      </c>
      <c r="K14" s="230">
        <v>589</v>
      </c>
      <c r="L14" s="230">
        <v>750</v>
      </c>
      <c r="M14" s="231" t="s">
        <v>66</v>
      </c>
      <c r="N14" s="230" t="s">
        <v>66</v>
      </c>
      <c r="O14" s="230" t="s">
        <v>66</v>
      </c>
      <c r="P14" s="231" t="s">
        <v>66</v>
      </c>
      <c r="Q14" s="231" t="s">
        <v>66</v>
      </c>
      <c r="R14" s="230" t="s">
        <v>66</v>
      </c>
      <c r="S14" s="230" t="s">
        <v>66</v>
      </c>
      <c r="T14" s="239" t="s">
        <v>66</v>
      </c>
      <c r="U14" s="233" t="s">
        <v>878</v>
      </c>
      <c r="V14" s="233" t="s">
        <v>879</v>
      </c>
      <c r="W14" s="234" t="s">
        <v>1021</v>
      </c>
      <c r="X14" s="234" t="s">
        <v>66</v>
      </c>
      <c r="Y14" s="235" t="s">
        <v>66</v>
      </c>
    </row>
    <row r="15" spans="1:25" ht="25.5" customHeight="1">
      <c r="A15" s="446" t="s">
        <v>742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</row>
    <row r="16" spans="1:25" ht="38.25">
      <c r="A16" s="227" t="s">
        <v>15</v>
      </c>
      <c r="B16" s="240" t="s">
        <v>699</v>
      </c>
      <c r="C16" s="240" t="s">
        <v>752</v>
      </c>
      <c r="D16" s="240" t="s">
        <v>753</v>
      </c>
      <c r="E16" s="246" t="s">
        <v>754</v>
      </c>
      <c r="F16" s="240" t="s">
        <v>710</v>
      </c>
      <c r="G16" s="240">
        <v>2370</v>
      </c>
      <c r="H16" s="240">
        <v>1998</v>
      </c>
      <c r="I16" s="230" t="s">
        <v>755</v>
      </c>
      <c r="J16" s="240">
        <v>9</v>
      </c>
      <c r="K16" s="230" t="s">
        <v>66</v>
      </c>
      <c r="L16" s="230">
        <v>2650</v>
      </c>
      <c r="M16" s="231" t="s">
        <v>63</v>
      </c>
      <c r="N16" s="230" t="s">
        <v>66</v>
      </c>
      <c r="O16" s="230" t="s">
        <v>66</v>
      </c>
      <c r="P16" s="231" t="s">
        <v>66</v>
      </c>
      <c r="Q16" s="231" t="s">
        <v>66</v>
      </c>
      <c r="R16" s="230" t="s">
        <v>713</v>
      </c>
      <c r="S16" s="230" t="s">
        <v>66</v>
      </c>
      <c r="T16" s="239" t="s">
        <v>66</v>
      </c>
      <c r="U16" s="233" t="s">
        <v>886</v>
      </c>
      <c r="V16" s="233" t="s">
        <v>887</v>
      </c>
      <c r="W16" s="234" t="s">
        <v>1021</v>
      </c>
      <c r="X16" s="234" t="s">
        <v>1021</v>
      </c>
      <c r="Y16" s="235" t="s">
        <v>66</v>
      </c>
    </row>
    <row r="17" spans="1:25" ht="38.25">
      <c r="A17" s="227" t="s">
        <v>16</v>
      </c>
      <c r="B17" s="228" t="s">
        <v>743</v>
      </c>
      <c r="C17" s="243" t="s">
        <v>744</v>
      </c>
      <c r="D17" s="240">
        <v>3570</v>
      </c>
      <c r="E17" s="247" t="s">
        <v>745</v>
      </c>
      <c r="F17" s="231" t="s">
        <v>746</v>
      </c>
      <c r="G17" s="240" t="s">
        <v>718</v>
      </c>
      <c r="H17" s="243">
        <v>1992</v>
      </c>
      <c r="I17" s="243" t="s">
        <v>747</v>
      </c>
      <c r="J17" s="240" t="s">
        <v>718</v>
      </c>
      <c r="K17" s="231">
        <v>4500</v>
      </c>
      <c r="L17" s="231">
        <v>6200</v>
      </c>
      <c r="M17" s="231" t="s">
        <v>63</v>
      </c>
      <c r="N17" s="243" t="s">
        <v>66</v>
      </c>
      <c r="O17" s="243" t="s">
        <v>66</v>
      </c>
      <c r="P17" s="231" t="s">
        <v>66</v>
      </c>
      <c r="Q17" s="231" t="s">
        <v>66</v>
      </c>
      <c r="R17" s="243" t="s">
        <v>66</v>
      </c>
      <c r="S17" s="243" t="s">
        <v>66</v>
      </c>
      <c r="T17" s="248" t="s">
        <v>66</v>
      </c>
      <c r="U17" s="241" t="s">
        <v>882</v>
      </c>
      <c r="V17" s="241" t="s">
        <v>883</v>
      </c>
      <c r="W17" s="234" t="s">
        <v>1021</v>
      </c>
      <c r="X17" s="234" t="s">
        <v>66</v>
      </c>
      <c r="Y17" s="235" t="s">
        <v>66</v>
      </c>
    </row>
    <row r="18" spans="1:25" ht="38.25">
      <c r="A18" s="227" t="s">
        <v>17</v>
      </c>
      <c r="B18" s="249" t="s">
        <v>748</v>
      </c>
      <c r="C18" s="240" t="s">
        <v>749</v>
      </c>
      <c r="D18" s="240" t="s">
        <v>750</v>
      </c>
      <c r="E18" s="246" t="s">
        <v>751</v>
      </c>
      <c r="F18" s="240" t="s">
        <v>717</v>
      </c>
      <c r="G18" s="240" t="s">
        <v>718</v>
      </c>
      <c r="H18" s="240">
        <v>2005</v>
      </c>
      <c r="I18" s="230" t="s">
        <v>66</v>
      </c>
      <c r="J18" s="240" t="s">
        <v>718</v>
      </c>
      <c r="K18" s="230">
        <v>534</v>
      </c>
      <c r="L18" s="230">
        <v>750</v>
      </c>
      <c r="M18" s="231" t="s">
        <v>63</v>
      </c>
      <c r="N18" s="230" t="s">
        <v>66</v>
      </c>
      <c r="O18" s="230" t="s">
        <v>66</v>
      </c>
      <c r="P18" s="231" t="s">
        <v>66</v>
      </c>
      <c r="Q18" s="231" t="s">
        <v>66</v>
      </c>
      <c r="R18" s="230" t="s">
        <v>66</v>
      </c>
      <c r="S18" s="230" t="s">
        <v>66</v>
      </c>
      <c r="T18" s="239" t="s">
        <v>66</v>
      </c>
      <c r="U18" s="233" t="s">
        <v>884</v>
      </c>
      <c r="V18" s="233" t="s">
        <v>885</v>
      </c>
      <c r="W18" s="234" t="s">
        <v>1021</v>
      </c>
      <c r="X18" s="234" t="s">
        <v>66</v>
      </c>
      <c r="Y18" s="235" t="s">
        <v>66</v>
      </c>
    </row>
    <row r="19" spans="1:25" ht="25.5" customHeight="1">
      <c r="A19" s="446" t="s">
        <v>756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</row>
    <row r="20" spans="1:25" ht="38.25">
      <c r="A20" s="227" t="s">
        <v>18</v>
      </c>
      <c r="B20" s="273" t="s">
        <v>725</v>
      </c>
      <c r="C20" s="231" t="s">
        <v>760</v>
      </c>
      <c r="D20" s="274" t="s">
        <v>761</v>
      </c>
      <c r="E20" s="241" t="s">
        <v>762</v>
      </c>
      <c r="F20" s="231" t="s">
        <v>1022</v>
      </c>
      <c r="G20" s="231">
        <v>7698</v>
      </c>
      <c r="H20" s="231">
        <v>2017</v>
      </c>
      <c r="I20" s="242" t="s">
        <v>763</v>
      </c>
      <c r="J20" s="231">
        <v>6</v>
      </c>
      <c r="K20" s="231">
        <v>4275</v>
      </c>
      <c r="L20" s="231">
        <v>13500</v>
      </c>
      <c r="M20" s="231" t="s">
        <v>63</v>
      </c>
      <c r="N20" s="231" t="s">
        <v>66</v>
      </c>
      <c r="O20" s="231" t="s">
        <v>66</v>
      </c>
      <c r="P20" s="250" t="s">
        <v>764</v>
      </c>
      <c r="Q20" s="251">
        <f>149645.49</f>
        <v>149645.49</v>
      </c>
      <c r="R20" s="231" t="s">
        <v>66</v>
      </c>
      <c r="S20" s="231" t="s">
        <v>66</v>
      </c>
      <c r="T20" s="327">
        <f>458500+Q20</f>
        <v>608145.49</v>
      </c>
      <c r="U20" s="245" t="s">
        <v>860</v>
      </c>
      <c r="V20" s="245" t="s">
        <v>861</v>
      </c>
      <c r="W20" s="234" t="s">
        <v>1021</v>
      </c>
      <c r="X20" s="234" t="s">
        <v>1021</v>
      </c>
      <c r="Y20" s="234" t="s">
        <v>1021</v>
      </c>
    </row>
    <row r="21" spans="1:25" ht="38.25">
      <c r="A21" s="227" t="s">
        <v>19</v>
      </c>
      <c r="B21" s="273" t="s">
        <v>725</v>
      </c>
      <c r="C21" s="231" t="s">
        <v>757</v>
      </c>
      <c r="D21" s="274" t="s">
        <v>857</v>
      </c>
      <c r="E21" s="241" t="s">
        <v>758</v>
      </c>
      <c r="F21" s="231" t="s">
        <v>1022</v>
      </c>
      <c r="G21" s="231">
        <v>5638</v>
      </c>
      <c r="H21" s="231">
        <v>1968</v>
      </c>
      <c r="I21" s="242" t="s">
        <v>759</v>
      </c>
      <c r="J21" s="231">
        <v>9</v>
      </c>
      <c r="K21" s="231" t="s">
        <v>66</v>
      </c>
      <c r="L21" s="231">
        <v>10400</v>
      </c>
      <c r="M21" s="231" t="s">
        <v>63</v>
      </c>
      <c r="N21" s="231" t="s">
        <v>66</v>
      </c>
      <c r="O21" s="231" t="s">
        <v>66</v>
      </c>
      <c r="P21" s="250" t="s">
        <v>66</v>
      </c>
      <c r="Q21" s="251" t="s">
        <v>66</v>
      </c>
      <c r="R21" s="231" t="s">
        <v>66</v>
      </c>
      <c r="S21" s="231" t="s">
        <v>66</v>
      </c>
      <c r="T21" s="239" t="s">
        <v>66</v>
      </c>
      <c r="U21" s="245" t="s">
        <v>858</v>
      </c>
      <c r="V21" s="245" t="s">
        <v>859</v>
      </c>
      <c r="W21" s="234" t="s">
        <v>1021</v>
      </c>
      <c r="X21" s="234" t="s">
        <v>1021</v>
      </c>
      <c r="Y21" s="235" t="s">
        <v>66</v>
      </c>
    </row>
    <row r="22" spans="1:25" ht="25.5" customHeight="1">
      <c r="A22" s="446" t="s">
        <v>765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8"/>
    </row>
    <row r="23" spans="1:25" s="252" customFormat="1" ht="38.25">
      <c r="A23" s="227" t="s">
        <v>20</v>
      </c>
      <c r="B23" s="275" t="s">
        <v>766</v>
      </c>
      <c r="C23" s="231" t="s">
        <v>767</v>
      </c>
      <c r="D23" s="231" t="s">
        <v>768</v>
      </c>
      <c r="E23" s="241" t="s">
        <v>769</v>
      </c>
      <c r="F23" s="231" t="s">
        <v>1022</v>
      </c>
      <c r="G23" s="231">
        <v>12742</v>
      </c>
      <c r="H23" s="231">
        <v>2019</v>
      </c>
      <c r="I23" s="242" t="s">
        <v>770</v>
      </c>
      <c r="J23" s="231">
        <v>6</v>
      </c>
      <c r="K23" s="231" t="s">
        <v>66</v>
      </c>
      <c r="L23" s="231">
        <v>18000</v>
      </c>
      <c r="M23" s="231" t="s">
        <v>63</v>
      </c>
      <c r="N23" s="231" t="s">
        <v>66</v>
      </c>
      <c r="O23" s="231" t="s">
        <v>66</v>
      </c>
      <c r="P23" s="231" t="s">
        <v>764</v>
      </c>
      <c r="Q23" s="231" t="s">
        <v>66</v>
      </c>
      <c r="R23" s="231" t="s">
        <v>66</v>
      </c>
      <c r="S23" s="231" t="s">
        <v>66</v>
      </c>
      <c r="T23" s="319">
        <v>805800</v>
      </c>
      <c r="U23" s="245" t="s">
        <v>862</v>
      </c>
      <c r="V23" s="245" t="s">
        <v>863</v>
      </c>
      <c r="W23" s="234" t="s">
        <v>1021</v>
      </c>
      <c r="X23" s="234" t="s">
        <v>1021</v>
      </c>
      <c r="Y23" s="234" t="s">
        <v>1021</v>
      </c>
    </row>
    <row r="24" spans="1:25" ht="38.25">
      <c r="A24" s="227" t="s">
        <v>21</v>
      </c>
      <c r="B24" s="273" t="s">
        <v>725</v>
      </c>
      <c r="C24" s="231" t="s">
        <v>771</v>
      </c>
      <c r="D24" s="231" t="s">
        <v>772</v>
      </c>
      <c r="E24" s="241" t="s">
        <v>773</v>
      </c>
      <c r="F24" s="231" t="s">
        <v>1022</v>
      </c>
      <c r="G24" s="231">
        <v>6374</v>
      </c>
      <c r="H24" s="231">
        <v>2011</v>
      </c>
      <c r="I24" s="242" t="s">
        <v>774</v>
      </c>
      <c r="J24" s="231">
        <v>6</v>
      </c>
      <c r="K24" s="231" t="s">
        <v>66</v>
      </c>
      <c r="L24" s="231">
        <v>14000</v>
      </c>
      <c r="M24" s="231" t="s">
        <v>63</v>
      </c>
      <c r="N24" s="231" t="s">
        <v>66</v>
      </c>
      <c r="O24" s="231" t="s">
        <v>66</v>
      </c>
      <c r="P24" s="275" t="s">
        <v>66</v>
      </c>
      <c r="Q24" s="320" t="s">
        <v>66</v>
      </c>
      <c r="R24" s="231" t="s">
        <v>66</v>
      </c>
      <c r="S24" s="231" t="s">
        <v>66</v>
      </c>
      <c r="T24" s="244" t="s">
        <v>66</v>
      </c>
      <c r="U24" s="245" t="s">
        <v>864</v>
      </c>
      <c r="V24" s="245" t="s">
        <v>865</v>
      </c>
      <c r="W24" s="234" t="s">
        <v>1021</v>
      </c>
      <c r="X24" s="234" t="s">
        <v>1021</v>
      </c>
      <c r="Y24" s="235" t="s">
        <v>66</v>
      </c>
    </row>
    <row r="25" spans="1:25" ht="38.25" customHeight="1">
      <c r="A25" s="446" t="s">
        <v>775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8"/>
    </row>
    <row r="26" spans="1:25" ht="38.25">
      <c r="A26" s="227" t="s">
        <v>22</v>
      </c>
      <c r="B26" s="275" t="s">
        <v>776</v>
      </c>
      <c r="C26" s="231">
        <v>315</v>
      </c>
      <c r="D26" s="231">
        <v>377700664</v>
      </c>
      <c r="E26" s="241" t="s">
        <v>777</v>
      </c>
      <c r="F26" s="231" t="s">
        <v>1022</v>
      </c>
      <c r="G26" s="231">
        <v>11110</v>
      </c>
      <c r="H26" s="231">
        <v>1977</v>
      </c>
      <c r="I26" s="242" t="s">
        <v>778</v>
      </c>
      <c r="J26" s="231">
        <v>4</v>
      </c>
      <c r="K26" s="231" t="s">
        <v>66</v>
      </c>
      <c r="L26" s="231">
        <v>15400</v>
      </c>
      <c r="M26" s="231" t="s">
        <v>63</v>
      </c>
      <c r="N26" s="231" t="s">
        <v>66</v>
      </c>
      <c r="O26" s="231" t="s">
        <v>66</v>
      </c>
      <c r="P26" s="231" t="s">
        <v>66</v>
      </c>
      <c r="Q26" s="231" t="s">
        <v>66</v>
      </c>
      <c r="R26" s="231" t="s">
        <v>66</v>
      </c>
      <c r="S26" s="231" t="s">
        <v>66</v>
      </c>
      <c r="T26" s="239" t="s">
        <v>66</v>
      </c>
      <c r="U26" s="245" t="s">
        <v>850</v>
      </c>
      <c r="V26" s="245" t="s">
        <v>851</v>
      </c>
      <c r="W26" s="234" t="s">
        <v>1021</v>
      </c>
      <c r="X26" s="234" t="s">
        <v>1021</v>
      </c>
      <c r="Y26" s="235" t="s">
        <v>66</v>
      </c>
    </row>
    <row r="27" spans="1:25" ht="25.5" customHeight="1">
      <c r="A27" s="449" t="s">
        <v>779</v>
      </c>
      <c r="B27" s="450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1"/>
    </row>
    <row r="28" spans="1:25" ht="45" customHeight="1" thickBot="1">
      <c r="A28" s="253" t="s">
        <v>23</v>
      </c>
      <c r="B28" s="276" t="s">
        <v>737</v>
      </c>
      <c r="C28" s="254" t="s">
        <v>780</v>
      </c>
      <c r="D28" s="254" t="s">
        <v>781</v>
      </c>
      <c r="E28" s="255" t="s">
        <v>782</v>
      </c>
      <c r="F28" s="254" t="s">
        <v>710</v>
      </c>
      <c r="G28" s="254">
        <v>1461</v>
      </c>
      <c r="H28" s="254">
        <v>2003</v>
      </c>
      <c r="I28" s="256" t="s">
        <v>783</v>
      </c>
      <c r="J28" s="254">
        <v>5</v>
      </c>
      <c r="K28" s="254">
        <v>536</v>
      </c>
      <c r="L28" s="254">
        <v>1200</v>
      </c>
      <c r="M28" s="254" t="s">
        <v>63</v>
      </c>
      <c r="N28" s="254" t="s">
        <v>66</v>
      </c>
      <c r="O28" s="254" t="s">
        <v>66</v>
      </c>
      <c r="P28" s="254" t="s">
        <v>66</v>
      </c>
      <c r="Q28" s="254" t="s">
        <v>66</v>
      </c>
      <c r="R28" s="254" t="s">
        <v>66</v>
      </c>
      <c r="S28" s="254" t="s">
        <v>66</v>
      </c>
      <c r="T28" s="257" t="s">
        <v>66</v>
      </c>
      <c r="U28" s="258" t="s">
        <v>866</v>
      </c>
      <c r="V28" s="258" t="s">
        <v>867</v>
      </c>
      <c r="W28" s="234" t="s">
        <v>1021</v>
      </c>
      <c r="X28" s="234" t="s">
        <v>1021</v>
      </c>
      <c r="Y28" s="259" t="s">
        <v>66</v>
      </c>
    </row>
    <row r="29" spans="1:25" ht="38.25" customHeight="1">
      <c r="A29" s="446" t="s">
        <v>784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8"/>
    </row>
    <row r="30" spans="1:25" ht="38.25">
      <c r="A30" s="227" t="s">
        <v>24</v>
      </c>
      <c r="B30" s="275" t="s">
        <v>785</v>
      </c>
      <c r="C30" s="231" t="s">
        <v>786</v>
      </c>
      <c r="D30" s="231">
        <v>4900004472</v>
      </c>
      <c r="E30" s="241" t="s">
        <v>787</v>
      </c>
      <c r="F30" s="231" t="s">
        <v>1022</v>
      </c>
      <c r="G30" s="231">
        <v>8424</v>
      </c>
      <c r="H30" s="231">
        <v>1975</v>
      </c>
      <c r="I30" s="242" t="s">
        <v>788</v>
      </c>
      <c r="J30" s="231">
        <v>9</v>
      </c>
      <c r="K30" s="231" t="s">
        <v>66</v>
      </c>
      <c r="L30" s="231" t="s">
        <v>66</v>
      </c>
      <c r="M30" s="231" t="s">
        <v>63</v>
      </c>
      <c r="N30" s="231" t="s">
        <v>66</v>
      </c>
      <c r="O30" s="231" t="s">
        <v>66</v>
      </c>
      <c r="P30" s="321" t="s">
        <v>66</v>
      </c>
      <c r="Q30" s="320" t="s">
        <v>66</v>
      </c>
      <c r="R30" s="231" t="s">
        <v>66</v>
      </c>
      <c r="S30" s="231" t="s">
        <v>66</v>
      </c>
      <c r="T30" s="239" t="s">
        <v>66</v>
      </c>
      <c r="U30" s="245" t="s">
        <v>852</v>
      </c>
      <c r="V30" s="245" t="s">
        <v>853</v>
      </c>
      <c r="W30" s="234" t="s">
        <v>705</v>
      </c>
      <c r="X30" s="234" t="s">
        <v>705</v>
      </c>
      <c r="Y30" s="235" t="s">
        <v>66</v>
      </c>
    </row>
    <row r="31" spans="1:25" ht="43.5" customHeight="1">
      <c r="A31" s="446" t="s">
        <v>789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8"/>
    </row>
    <row r="32" spans="1:25" ht="38.25">
      <c r="A32" s="227" t="s">
        <v>1020</v>
      </c>
      <c r="B32" s="273" t="s">
        <v>725</v>
      </c>
      <c r="C32" s="231" t="s">
        <v>790</v>
      </c>
      <c r="D32" s="274" t="s">
        <v>854</v>
      </c>
      <c r="E32" s="241" t="s">
        <v>791</v>
      </c>
      <c r="F32" s="231" t="s">
        <v>1022</v>
      </c>
      <c r="G32" s="231">
        <v>2277</v>
      </c>
      <c r="H32" s="231">
        <v>1982</v>
      </c>
      <c r="I32" s="242" t="s">
        <v>792</v>
      </c>
      <c r="J32" s="231">
        <v>9</v>
      </c>
      <c r="K32" s="231" t="s">
        <v>66</v>
      </c>
      <c r="L32" s="231">
        <v>5300</v>
      </c>
      <c r="M32" s="231" t="s">
        <v>63</v>
      </c>
      <c r="N32" s="231" t="s">
        <v>66</v>
      </c>
      <c r="O32" s="231" t="s">
        <v>66</v>
      </c>
      <c r="P32" s="231" t="s">
        <v>66</v>
      </c>
      <c r="Q32" s="231" t="s">
        <v>66</v>
      </c>
      <c r="R32" s="231" t="s">
        <v>66</v>
      </c>
      <c r="S32" s="231" t="s">
        <v>66</v>
      </c>
      <c r="T32" s="239" t="s">
        <v>66</v>
      </c>
      <c r="U32" s="245" t="s">
        <v>855</v>
      </c>
      <c r="V32" s="245" t="s">
        <v>856</v>
      </c>
      <c r="W32" s="234" t="s">
        <v>705</v>
      </c>
      <c r="X32" s="234" t="s">
        <v>705</v>
      </c>
      <c r="Y32" s="235" t="s">
        <v>66</v>
      </c>
    </row>
  </sheetData>
  <sheetProtection/>
  <mergeCells count="32">
    <mergeCell ref="A25:Y25"/>
    <mergeCell ref="A27:Y27"/>
    <mergeCell ref="A29:Y29"/>
    <mergeCell ref="A31:Y31"/>
    <mergeCell ref="X4:X6"/>
    <mergeCell ref="Y4:Y6"/>
    <mergeCell ref="A7:Y7"/>
    <mergeCell ref="A15:Y15"/>
    <mergeCell ref="A19:Y19"/>
    <mergeCell ref="A22:Y22"/>
    <mergeCell ref="O4:O6"/>
    <mergeCell ref="P4:Q5"/>
    <mergeCell ref="R4:S5"/>
    <mergeCell ref="T4:T6"/>
    <mergeCell ref="U4:V5"/>
    <mergeCell ref="W4:W6"/>
    <mergeCell ref="I4:I6"/>
    <mergeCell ref="J4:J6"/>
    <mergeCell ref="K4:K6"/>
    <mergeCell ref="L4:L6"/>
    <mergeCell ref="M4:M6"/>
    <mergeCell ref="N4:N6"/>
    <mergeCell ref="A1:Y1"/>
    <mergeCell ref="A3:Y3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1"/>
  <sheetViews>
    <sheetView view="pageBreakPreview" zoomScaleNormal="60" zoomScaleSheetLayoutView="100" zoomScalePageLayoutView="0" workbookViewId="0" topLeftCell="A1">
      <selection activeCell="G40" sqref="G40"/>
    </sheetView>
  </sheetViews>
  <sheetFormatPr defaultColWidth="9.140625" defaultRowHeight="12.75"/>
  <cols>
    <col min="1" max="1" width="5.140625" style="15" customWidth="1"/>
    <col min="2" max="2" width="41.57421875" style="24" customWidth="1"/>
    <col min="3" max="3" width="24.8515625" style="15" bestFit="1" customWidth="1"/>
    <col min="4" max="4" width="20.28125" style="15" customWidth="1"/>
    <col min="5" max="5" width="13.421875" style="15" customWidth="1"/>
    <col min="6" max="6" width="19.57421875" style="15" bestFit="1" customWidth="1"/>
    <col min="7" max="7" width="18.57421875" style="17" customWidth="1"/>
    <col min="8" max="8" width="19.421875" style="15" customWidth="1"/>
    <col min="9" max="9" width="24.140625" style="15" customWidth="1"/>
    <col min="10" max="16384" width="9.140625" style="17" customWidth="1"/>
  </cols>
  <sheetData>
    <row r="1" spans="1:9" ht="12.75">
      <c r="A1" s="353" t="s">
        <v>1019</v>
      </c>
      <c r="B1" s="353"/>
      <c r="C1" s="353"/>
      <c r="D1" s="353"/>
      <c r="E1" s="353"/>
      <c r="F1" s="353"/>
      <c r="G1" s="353"/>
      <c r="H1" s="353"/>
      <c r="I1" s="353"/>
    </row>
    <row r="2" ht="13.5" thickBot="1">
      <c r="I2" s="16"/>
    </row>
    <row r="3" spans="1:9" s="33" customFormat="1" ht="25.5">
      <c r="A3" s="308" t="s">
        <v>36</v>
      </c>
      <c r="B3" s="322" t="s">
        <v>386</v>
      </c>
      <c r="C3" s="323" t="s">
        <v>27</v>
      </c>
      <c r="D3" s="323" t="s">
        <v>28</v>
      </c>
      <c r="E3" s="323" t="s">
        <v>29</v>
      </c>
      <c r="F3" s="323" t="s">
        <v>30</v>
      </c>
      <c r="G3" s="323" t="s">
        <v>201</v>
      </c>
      <c r="H3" s="323" t="s">
        <v>387</v>
      </c>
      <c r="I3" s="324" t="s">
        <v>31</v>
      </c>
    </row>
    <row r="4" spans="1:9" s="19" customFormat="1" ht="12.75">
      <c r="A4" s="356" t="s">
        <v>203</v>
      </c>
      <c r="B4" s="357"/>
      <c r="C4" s="357"/>
      <c r="D4" s="357"/>
      <c r="E4" s="357"/>
      <c r="F4" s="357"/>
      <c r="G4" s="357"/>
      <c r="H4" s="357"/>
      <c r="I4" s="358"/>
    </row>
    <row r="5" spans="1:9" ht="25.5" customHeight="1">
      <c r="A5" s="79" t="s">
        <v>8</v>
      </c>
      <c r="B5" s="309" t="s">
        <v>332</v>
      </c>
      <c r="C5" s="72" t="s">
        <v>66</v>
      </c>
      <c r="D5" s="72" t="s">
        <v>66</v>
      </c>
      <c r="E5" s="69">
        <v>2008</v>
      </c>
      <c r="F5" s="72" t="s">
        <v>66</v>
      </c>
      <c r="G5" s="99">
        <v>7750</v>
      </c>
      <c r="H5" s="70" t="s">
        <v>63</v>
      </c>
      <c r="I5" s="71" t="s">
        <v>66</v>
      </c>
    </row>
    <row r="6" spans="1:9" ht="25.5" customHeight="1">
      <c r="A6" s="79" t="s">
        <v>9</v>
      </c>
      <c r="B6" s="309" t="s">
        <v>330</v>
      </c>
      <c r="C6" s="72" t="s">
        <v>66</v>
      </c>
      <c r="D6" s="72" t="s">
        <v>66</v>
      </c>
      <c r="E6" s="69">
        <v>2013</v>
      </c>
      <c r="F6" s="72" t="s">
        <v>66</v>
      </c>
      <c r="G6" s="99">
        <v>5000</v>
      </c>
      <c r="H6" s="70" t="s">
        <v>63</v>
      </c>
      <c r="I6" s="71" t="s">
        <v>66</v>
      </c>
    </row>
    <row r="7" spans="1:9" ht="25.5" customHeight="1">
      <c r="A7" s="79" t="s">
        <v>10</v>
      </c>
      <c r="B7" s="309" t="s">
        <v>843</v>
      </c>
      <c r="C7" s="72" t="s">
        <v>842</v>
      </c>
      <c r="D7" s="72" t="s">
        <v>66</v>
      </c>
      <c r="E7" s="69">
        <v>2014</v>
      </c>
      <c r="F7" s="72" t="s">
        <v>66</v>
      </c>
      <c r="G7" s="99">
        <v>15498</v>
      </c>
      <c r="H7" s="70" t="s">
        <v>66</v>
      </c>
      <c r="I7" s="74" t="s">
        <v>124</v>
      </c>
    </row>
    <row r="8" spans="1:9" ht="25.5" customHeight="1">
      <c r="A8" s="79" t="s">
        <v>11</v>
      </c>
      <c r="B8" s="161" t="s">
        <v>331</v>
      </c>
      <c r="C8" s="67">
        <v>6.3003619001218E+18</v>
      </c>
      <c r="D8" s="68" t="s">
        <v>117</v>
      </c>
      <c r="E8" s="69">
        <v>2007</v>
      </c>
      <c r="F8" s="70" t="s">
        <v>118</v>
      </c>
      <c r="G8" s="99">
        <v>9800</v>
      </c>
      <c r="H8" s="70" t="s">
        <v>63</v>
      </c>
      <c r="I8" s="71" t="s">
        <v>119</v>
      </c>
    </row>
    <row r="9" spans="1:9" ht="25.5" customHeight="1">
      <c r="A9" s="79" t="s">
        <v>12</v>
      </c>
      <c r="B9" s="161" t="s">
        <v>333</v>
      </c>
      <c r="C9" s="68" t="s">
        <v>121</v>
      </c>
      <c r="D9" s="72" t="s">
        <v>66</v>
      </c>
      <c r="E9" s="69">
        <v>2007</v>
      </c>
      <c r="F9" s="72" t="s">
        <v>66</v>
      </c>
      <c r="G9" s="99">
        <v>7555.33</v>
      </c>
      <c r="H9" s="70" t="s">
        <v>66</v>
      </c>
      <c r="I9" s="71" t="s">
        <v>122</v>
      </c>
    </row>
    <row r="10" spans="1:9" ht="25.5" customHeight="1">
      <c r="A10" s="79" t="s">
        <v>13</v>
      </c>
      <c r="B10" s="29" t="s">
        <v>335</v>
      </c>
      <c r="C10" s="72" t="s">
        <v>66</v>
      </c>
      <c r="D10" s="72" t="s">
        <v>66</v>
      </c>
      <c r="E10" s="8">
        <v>2015</v>
      </c>
      <c r="F10" s="72" t="s">
        <v>66</v>
      </c>
      <c r="G10" s="62">
        <v>4850</v>
      </c>
      <c r="H10" s="8" t="s">
        <v>66</v>
      </c>
      <c r="I10" s="51" t="s">
        <v>180</v>
      </c>
    </row>
    <row r="11" spans="1:9" ht="25.5" customHeight="1">
      <c r="A11" s="79" t="s">
        <v>14</v>
      </c>
      <c r="B11" s="29" t="s">
        <v>336</v>
      </c>
      <c r="C11" s="72" t="s">
        <v>66</v>
      </c>
      <c r="D11" s="72" t="s">
        <v>66</v>
      </c>
      <c r="E11" s="8">
        <v>2016</v>
      </c>
      <c r="F11" s="72" t="s">
        <v>66</v>
      </c>
      <c r="G11" s="83">
        <v>6000</v>
      </c>
      <c r="H11" s="8" t="s">
        <v>66</v>
      </c>
      <c r="I11" s="51" t="s">
        <v>181</v>
      </c>
    </row>
    <row r="12" spans="1:9" ht="25.5" customHeight="1">
      <c r="A12" s="79" t="s">
        <v>15</v>
      </c>
      <c r="B12" s="29" t="s">
        <v>337</v>
      </c>
      <c r="C12" s="72" t="s">
        <v>66</v>
      </c>
      <c r="D12" s="72" t="s">
        <v>66</v>
      </c>
      <c r="E12" s="8">
        <v>2015</v>
      </c>
      <c r="F12" s="72" t="s">
        <v>66</v>
      </c>
      <c r="G12" s="83">
        <v>4200</v>
      </c>
      <c r="H12" s="8" t="s">
        <v>66</v>
      </c>
      <c r="I12" s="51" t="s">
        <v>182</v>
      </c>
    </row>
    <row r="13" spans="1:9" ht="25.5" customHeight="1">
      <c r="A13" s="79" t="s">
        <v>16</v>
      </c>
      <c r="B13" s="29" t="s">
        <v>845</v>
      </c>
      <c r="C13" s="72" t="s">
        <v>66</v>
      </c>
      <c r="D13" s="72" t="s">
        <v>66</v>
      </c>
      <c r="E13" s="8">
        <v>2020</v>
      </c>
      <c r="F13" s="72" t="s">
        <v>66</v>
      </c>
      <c r="G13" s="83">
        <v>33705.95</v>
      </c>
      <c r="H13" s="8" t="s">
        <v>63</v>
      </c>
      <c r="I13" s="51"/>
    </row>
    <row r="14" spans="1:10" s="15" customFormat="1" ht="25.5" customHeight="1">
      <c r="A14" s="79" t="s">
        <v>17</v>
      </c>
      <c r="B14" s="163" t="s">
        <v>126</v>
      </c>
      <c r="C14" s="120">
        <v>290411125</v>
      </c>
      <c r="D14" s="119" t="s">
        <v>808</v>
      </c>
      <c r="E14" s="121">
        <v>2010</v>
      </c>
      <c r="F14" s="77" t="s">
        <v>127</v>
      </c>
      <c r="G14" s="98">
        <v>18500</v>
      </c>
      <c r="H14" s="77" t="s">
        <v>63</v>
      </c>
      <c r="I14" s="74" t="s">
        <v>433</v>
      </c>
      <c r="J14" s="24"/>
    </row>
    <row r="15" spans="1:9" ht="25.5" customHeight="1">
      <c r="A15" s="79" t="s">
        <v>18</v>
      </c>
      <c r="B15" s="162" t="s">
        <v>334</v>
      </c>
      <c r="C15" s="72" t="s">
        <v>123</v>
      </c>
      <c r="D15" s="72" t="s">
        <v>66</v>
      </c>
      <c r="E15" s="69">
        <v>2008</v>
      </c>
      <c r="F15" s="72" t="s">
        <v>66</v>
      </c>
      <c r="G15" s="99">
        <v>13318.51</v>
      </c>
      <c r="H15" s="70" t="s">
        <v>66</v>
      </c>
      <c r="I15" s="71" t="s">
        <v>122</v>
      </c>
    </row>
    <row r="16" spans="1:9" ht="25.5" customHeight="1">
      <c r="A16" s="79" t="s">
        <v>19</v>
      </c>
      <c r="B16" s="161" t="s">
        <v>338</v>
      </c>
      <c r="C16" s="68" t="s">
        <v>66</v>
      </c>
      <c r="D16" s="68" t="s">
        <v>66</v>
      </c>
      <c r="E16" s="118" t="s">
        <v>66</v>
      </c>
      <c r="F16" s="107" t="s">
        <v>66</v>
      </c>
      <c r="G16" s="108">
        <v>5845.02</v>
      </c>
      <c r="H16" s="78" t="s">
        <v>66</v>
      </c>
      <c r="I16" s="74" t="s">
        <v>120</v>
      </c>
    </row>
    <row r="17" spans="1:9" ht="25.5" customHeight="1">
      <c r="A17" s="79" t="s">
        <v>20</v>
      </c>
      <c r="B17" s="161" t="s">
        <v>339</v>
      </c>
      <c r="C17" s="68" t="s">
        <v>66</v>
      </c>
      <c r="D17" s="68" t="s">
        <v>66</v>
      </c>
      <c r="E17" s="107" t="s">
        <v>66</v>
      </c>
      <c r="F17" s="107" t="s">
        <v>66</v>
      </c>
      <c r="G17" s="108">
        <v>4094.09</v>
      </c>
      <c r="H17" s="78" t="s">
        <v>66</v>
      </c>
      <c r="I17" s="74" t="s">
        <v>120</v>
      </c>
    </row>
    <row r="18" spans="1:9" ht="25.5" customHeight="1">
      <c r="A18" s="79" t="s">
        <v>21</v>
      </c>
      <c r="B18" s="29" t="s">
        <v>844</v>
      </c>
      <c r="C18" s="72" t="s">
        <v>66</v>
      </c>
      <c r="D18" s="72" t="s">
        <v>66</v>
      </c>
      <c r="E18" s="52">
        <v>2013</v>
      </c>
      <c r="F18" s="72" t="s">
        <v>66</v>
      </c>
      <c r="G18" s="62">
        <v>2750</v>
      </c>
      <c r="H18" s="70" t="s">
        <v>66</v>
      </c>
      <c r="I18" s="74" t="s">
        <v>66</v>
      </c>
    </row>
    <row r="19" spans="1:9" ht="25.5" customHeight="1">
      <c r="A19" s="79" t="s">
        <v>22</v>
      </c>
      <c r="B19" s="205" t="s">
        <v>846</v>
      </c>
      <c r="C19" s="72" t="s">
        <v>66</v>
      </c>
      <c r="D19" s="72" t="s">
        <v>66</v>
      </c>
      <c r="E19" s="425">
        <v>2020</v>
      </c>
      <c r="F19" s="72" t="s">
        <v>66</v>
      </c>
      <c r="G19" s="208">
        <v>2837.43</v>
      </c>
      <c r="H19" s="8" t="s">
        <v>66</v>
      </c>
      <c r="I19" s="325" t="s">
        <v>66</v>
      </c>
    </row>
    <row r="20" spans="1:9" ht="25.5" customHeight="1">
      <c r="A20" s="79" t="s">
        <v>23</v>
      </c>
      <c r="B20" s="205" t="s">
        <v>847</v>
      </c>
      <c r="C20" s="72" t="s">
        <v>66</v>
      </c>
      <c r="D20" s="72" t="s">
        <v>66</v>
      </c>
      <c r="E20" s="425"/>
      <c r="F20" s="72" t="s">
        <v>66</v>
      </c>
      <c r="G20" s="208">
        <v>1589</v>
      </c>
      <c r="H20" s="8" t="s">
        <v>66</v>
      </c>
      <c r="I20" s="325" t="s">
        <v>66</v>
      </c>
    </row>
    <row r="21" spans="1:9" ht="25.5" customHeight="1">
      <c r="A21" s="79" t="s">
        <v>24</v>
      </c>
      <c r="B21" s="205" t="s">
        <v>848</v>
      </c>
      <c r="C21" s="72" t="s">
        <v>66</v>
      </c>
      <c r="D21" s="72" t="s">
        <v>66</v>
      </c>
      <c r="E21" s="425"/>
      <c r="F21" s="72" t="s">
        <v>66</v>
      </c>
      <c r="G21" s="208">
        <v>11999.88</v>
      </c>
      <c r="H21" s="8" t="s">
        <v>66</v>
      </c>
      <c r="I21" s="325" t="s">
        <v>66</v>
      </c>
    </row>
    <row r="22" spans="1:9" ht="25.5" customHeight="1">
      <c r="A22" s="79" t="s">
        <v>139</v>
      </c>
      <c r="B22" s="205" t="s">
        <v>1006</v>
      </c>
      <c r="C22" s="72" t="s">
        <v>66</v>
      </c>
      <c r="D22" s="72" t="s">
        <v>66</v>
      </c>
      <c r="E22" s="72" t="s">
        <v>66</v>
      </c>
      <c r="F22" s="72" t="s">
        <v>66</v>
      </c>
      <c r="G22" s="208">
        <v>5527</v>
      </c>
      <c r="H22" s="8" t="s">
        <v>66</v>
      </c>
      <c r="I22" s="325" t="s">
        <v>124</v>
      </c>
    </row>
    <row r="23" spans="1:9" ht="25.5" customHeight="1">
      <c r="A23" s="79" t="s">
        <v>140</v>
      </c>
      <c r="B23" s="205" t="s">
        <v>1007</v>
      </c>
      <c r="C23" s="72" t="s">
        <v>66</v>
      </c>
      <c r="D23" s="72" t="s">
        <v>66</v>
      </c>
      <c r="E23" s="72" t="s">
        <v>66</v>
      </c>
      <c r="F23" s="72" t="s">
        <v>66</v>
      </c>
      <c r="G23" s="208">
        <v>7487.64</v>
      </c>
      <c r="H23" s="8" t="s">
        <v>66</v>
      </c>
      <c r="I23" s="325" t="s">
        <v>124</v>
      </c>
    </row>
    <row r="24" spans="1:9" ht="25.5" customHeight="1">
      <c r="A24" s="79" t="s">
        <v>141</v>
      </c>
      <c r="B24" s="205" t="s">
        <v>1007</v>
      </c>
      <c r="C24" s="72" t="s">
        <v>66</v>
      </c>
      <c r="D24" s="72" t="s">
        <v>66</v>
      </c>
      <c r="E24" s="72" t="s">
        <v>66</v>
      </c>
      <c r="F24" s="72" t="s">
        <v>66</v>
      </c>
      <c r="G24" s="208">
        <v>7265.78</v>
      </c>
      <c r="H24" s="8" t="s">
        <v>66</v>
      </c>
      <c r="I24" s="325" t="s">
        <v>124</v>
      </c>
    </row>
    <row r="25" spans="1:9" ht="25.5" customHeight="1">
      <c r="A25" s="79" t="s">
        <v>142</v>
      </c>
      <c r="B25" s="205" t="s">
        <v>1008</v>
      </c>
      <c r="C25" s="72" t="s">
        <v>66</v>
      </c>
      <c r="D25" s="72" t="s">
        <v>66</v>
      </c>
      <c r="E25" s="72" t="s">
        <v>66</v>
      </c>
      <c r="F25" s="72" t="s">
        <v>66</v>
      </c>
      <c r="G25" s="208">
        <v>3046.79</v>
      </c>
      <c r="H25" s="8" t="s">
        <v>66</v>
      </c>
      <c r="I25" s="325" t="s">
        <v>124</v>
      </c>
    </row>
    <row r="26" spans="1:9" ht="25.5" customHeight="1">
      <c r="A26" s="79" t="s">
        <v>143</v>
      </c>
      <c r="B26" s="205" t="s">
        <v>1009</v>
      </c>
      <c r="C26" s="72" t="s">
        <v>66</v>
      </c>
      <c r="D26" s="72" t="s">
        <v>66</v>
      </c>
      <c r="E26" s="72" t="s">
        <v>66</v>
      </c>
      <c r="F26" s="72" t="s">
        <v>66</v>
      </c>
      <c r="G26" s="208">
        <v>22500</v>
      </c>
      <c r="H26" s="8" t="s">
        <v>66</v>
      </c>
      <c r="I26" s="325" t="s">
        <v>66</v>
      </c>
    </row>
    <row r="27" spans="1:9" ht="25.5" customHeight="1">
      <c r="A27" s="79" t="s">
        <v>144</v>
      </c>
      <c r="B27" s="205" t="s">
        <v>1010</v>
      </c>
      <c r="C27" s="72" t="s">
        <v>66</v>
      </c>
      <c r="D27" s="72" t="s">
        <v>66</v>
      </c>
      <c r="E27" s="72" t="s">
        <v>66</v>
      </c>
      <c r="F27" s="72" t="s">
        <v>66</v>
      </c>
      <c r="G27" s="208">
        <v>9012.3</v>
      </c>
      <c r="H27" s="8" t="s">
        <v>66</v>
      </c>
      <c r="I27" s="325" t="s">
        <v>66</v>
      </c>
    </row>
    <row r="28" spans="1:9" ht="25.5" customHeight="1">
      <c r="A28" s="79" t="s">
        <v>145</v>
      </c>
      <c r="B28" s="205" t="s">
        <v>1011</v>
      </c>
      <c r="C28" s="72" t="s">
        <v>66</v>
      </c>
      <c r="D28" s="72" t="s">
        <v>66</v>
      </c>
      <c r="E28" s="72" t="s">
        <v>66</v>
      </c>
      <c r="F28" s="72" t="s">
        <v>66</v>
      </c>
      <c r="G28" s="208">
        <v>31000</v>
      </c>
      <c r="H28" s="8" t="s">
        <v>66</v>
      </c>
      <c r="I28" s="325" t="s">
        <v>66</v>
      </c>
    </row>
    <row r="29" spans="1:9" ht="25.5" customHeight="1">
      <c r="A29" s="79" t="s">
        <v>146</v>
      </c>
      <c r="B29" s="205" t="s">
        <v>1012</v>
      </c>
      <c r="C29" s="72" t="s">
        <v>66</v>
      </c>
      <c r="D29" s="72" t="s">
        <v>66</v>
      </c>
      <c r="E29" s="72" t="s">
        <v>66</v>
      </c>
      <c r="F29" s="72" t="s">
        <v>66</v>
      </c>
      <c r="G29" s="208">
        <v>15800</v>
      </c>
      <c r="H29" s="8" t="s">
        <v>66</v>
      </c>
      <c r="I29" s="325" t="s">
        <v>129</v>
      </c>
    </row>
    <row r="30" spans="1:56" s="25" customFormat="1" ht="13.5" thickBot="1">
      <c r="A30" s="361" t="s">
        <v>449</v>
      </c>
      <c r="B30" s="362"/>
      <c r="C30" s="362"/>
      <c r="D30" s="362"/>
      <c r="E30" s="362"/>
      <c r="F30" s="362"/>
      <c r="G30" s="128">
        <f>SUM(G5:G29)</f>
        <v>256932.72</v>
      </c>
      <c r="H30" s="453"/>
      <c r="I30" s="45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</row>
    <row r="31" spans="1:56" s="18" customFormat="1" ht="12.75">
      <c r="A31" s="356" t="s">
        <v>559</v>
      </c>
      <c r="B31" s="357"/>
      <c r="C31" s="357"/>
      <c r="D31" s="357"/>
      <c r="E31" s="357"/>
      <c r="F31" s="357"/>
      <c r="G31" s="357"/>
      <c r="H31" s="357"/>
      <c r="I31" s="35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1:9" s="15" customFormat="1" ht="25.5" customHeight="1">
      <c r="A32" s="75" t="s">
        <v>8</v>
      </c>
      <c r="B32" s="163" t="s">
        <v>335</v>
      </c>
      <c r="C32" s="76">
        <v>2117</v>
      </c>
      <c r="D32" s="73" t="s">
        <v>368</v>
      </c>
      <c r="E32" s="118">
        <v>2012</v>
      </c>
      <c r="F32" s="77" t="s">
        <v>128</v>
      </c>
      <c r="G32" s="98">
        <v>39852</v>
      </c>
      <c r="H32" s="73" t="s">
        <v>218</v>
      </c>
      <c r="I32" s="74" t="s">
        <v>552</v>
      </c>
    </row>
    <row r="33" spans="1:56" s="25" customFormat="1" ht="13.5" thickBot="1">
      <c r="A33" s="361" t="s">
        <v>449</v>
      </c>
      <c r="B33" s="362"/>
      <c r="C33" s="362"/>
      <c r="D33" s="362"/>
      <c r="E33" s="362"/>
      <c r="F33" s="362"/>
      <c r="G33" s="128">
        <f>SUM(G32)</f>
        <v>39852</v>
      </c>
      <c r="H33" s="453"/>
      <c r="I33" s="45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</row>
    <row r="34" spans="1:56" s="18" customFormat="1" ht="13.5" thickBot="1">
      <c r="A34" s="356" t="s">
        <v>561</v>
      </c>
      <c r="B34" s="357"/>
      <c r="C34" s="357"/>
      <c r="D34" s="357"/>
      <c r="E34" s="357"/>
      <c r="F34" s="357"/>
      <c r="G34" s="357"/>
      <c r="H34" s="357"/>
      <c r="I34" s="35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9" s="12" customFormat="1" ht="39.75" customHeight="1">
      <c r="A35" s="75" t="s">
        <v>8</v>
      </c>
      <c r="B35" s="161" t="s">
        <v>815</v>
      </c>
      <c r="C35" s="67">
        <v>771520123562</v>
      </c>
      <c r="D35" s="72" t="s">
        <v>66</v>
      </c>
      <c r="E35" s="69">
        <v>2011</v>
      </c>
      <c r="F35" s="73" t="s">
        <v>200</v>
      </c>
      <c r="G35" s="70">
        <v>17835</v>
      </c>
      <c r="H35" s="70" t="s">
        <v>63</v>
      </c>
      <c r="I35" s="71" t="s">
        <v>814</v>
      </c>
    </row>
    <row r="36" spans="1:9" s="15" customFormat="1" ht="25.5">
      <c r="A36" s="75" t="s">
        <v>9</v>
      </c>
      <c r="B36" s="161" t="s">
        <v>584</v>
      </c>
      <c r="C36" s="170" t="s">
        <v>585</v>
      </c>
      <c r="D36" s="72" t="s">
        <v>66</v>
      </c>
      <c r="E36" s="69">
        <v>2013</v>
      </c>
      <c r="F36" s="77" t="s">
        <v>586</v>
      </c>
      <c r="G36" s="167">
        <v>12374</v>
      </c>
      <c r="H36" s="168" t="s">
        <v>63</v>
      </c>
      <c r="I36" s="74" t="s">
        <v>42</v>
      </c>
    </row>
    <row r="37" spans="1:56" s="25" customFormat="1" ht="13.5" thickBot="1">
      <c r="A37" s="374" t="s">
        <v>449</v>
      </c>
      <c r="B37" s="375"/>
      <c r="C37" s="375"/>
      <c r="D37" s="375"/>
      <c r="E37" s="375"/>
      <c r="F37" s="375"/>
      <c r="G37" s="326">
        <f>SUM(G35:G36)</f>
        <v>30209</v>
      </c>
      <c r="H37" s="457"/>
      <c r="I37" s="458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</row>
    <row r="38" spans="1:9" ht="25.5" customHeight="1" thickBot="1">
      <c r="A38" s="136"/>
      <c r="B38" s="137"/>
      <c r="C38" s="138"/>
      <c r="D38" s="139"/>
      <c r="E38" s="140"/>
      <c r="F38" s="141"/>
      <c r="G38" s="142"/>
      <c r="H38" s="142"/>
      <c r="I38" s="142"/>
    </row>
    <row r="39" spans="1:9" ht="13.5" thickBot="1">
      <c r="A39" s="455" t="s">
        <v>404</v>
      </c>
      <c r="B39" s="456"/>
      <c r="C39" s="456"/>
      <c r="D39" s="456"/>
      <c r="E39" s="456"/>
      <c r="F39" s="456"/>
      <c r="G39" s="135">
        <f>SUM(G30,G33,G37)</f>
        <v>326993.72</v>
      </c>
      <c r="H39" s="160"/>
      <c r="I39" s="160"/>
    </row>
    <row r="40" spans="1:9" ht="12.75">
      <c r="A40" s="26"/>
      <c r="B40" s="27"/>
      <c r="C40" s="26"/>
      <c r="D40" s="26"/>
      <c r="E40" s="26"/>
      <c r="F40" s="26"/>
      <c r="G40" s="23"/>
      <c r="H40" s="26"/>
      <c r="I40" s="26"/>
    </row>
    <row r="41" spans="1:9" ht="12.75">
      <c r="A41" s="26"/>
      <c r="B41" s="27"/>
      <c r="C41" s="26"/>
      <c r="D41" s="26"/>
      <c r="E41" s="26"/>
      <c r="F41" s="26"/>
      <c r="G41" s="23"/>
      <c r="H41" s="26"/>
      <c r="I41" s="26"/>
    </row>
  </sheetData>
  <sheetProtection/>
  <mergeCells count="12">
    <mergeCell ref="A1:I1"/>
    <mergeCell ref="A34:I34"/>
    <mergeCell ref="A37:F37"/>
    <mergeCell ref="H37:I37"/>
    <mergeCell ref="A30:F30"/>
    <mergeCell ref="E19:E21"/>
    <mergeCell ref="H30:I30"/>
    <mergeCell ref="A4:I4"/>
    <mergeCell ref="A39:F39"/>
    <mergeCell ref="A33:F33"/>
    <mergeCell ref="H33:I33"/>
    <mergeCell ref="A31:I3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view="pageBreakPreview" zoomScaleSheetLayoutView="100" workbookViewId="0" topLeftCell="A1">
      <selection activeCell="H53" sqref="H53"/>
    </sheetView>
  </sheetViews>
  <sheetFormatPr defaultColWidth="9.140625" defaultRowHeight="12.75"/>
  <cols>
    <col min="1" max="1" width="4.8515625" style="109" customWidth="1"/>
    <col min="2" max="2" width="26.57421875" style="110" customWidth="1"/>
    <col min="3" max="3" width="21.8515625" style="110" customWidth="1"/>
    <col min="4" max="4" width="16.8515625" style="110" customWidth="1"/>
    <col min="5" max="5" width="21.28125" style="110" customWidth="1"/>
    <col min="6" max="6" width="12.8515625" style="110" customWidth="1"/>
    <col min="7" max="7" width="0.13671875" style="110" customWidth="1"/>
    <col min="8" max="8" width="32.7109375" style="110" customWidth="1"/>
    <col min="9" max="16384" width="9.140625" style="110" customWidth="1"/>
  </cols>
  <sheetData>
    <row r="1" spans="1:8" ht="12.75">
      <c r="A1" s="467" t="s">
        <v>1018</v>
      </c>
      <c r="B1" s="467"/>
      <c r="C1" s="467"/>
      <c r="D1" s="467"/>
      <c r="E1" s="467"/>
      <c r="F1" s="467"/>
      <c r="G1" s="467"/>
      <c r="H1" s="467"/>
    </row>
    <row r="2" ht="13.5" thickBot="1"/>
    <row r="3" spans="1:8" ht="25.5" customHeight="1">
      <c r="A3" s="126" t="s">
        <v>5</v>
      </c>
      <c r="B3" s="472" t="s">
        <v>6</v>
      </c>
      <c r="C3" s="472"/>
      <c r="D3" s="472"/>
      <c r="E3" s="472" t="s">
        <v>7</v>
      </c>
      <c r="F3" s="472"/>
      <c r="G3" s="472"/>
      <c r="H3" s="473"/>
    </row>
    <row r="4" spans="1:8" ht="12.75">
      <c r="A4" s="468" t="s">
        <v>203</v>
      </c>
      <c r="B4" s="469"/>
      <c r="C4" s="469"/>
      <c r="D4" s="469"/>
      <c r="E4" s="469"/>
      <c r="F4" s="469"/>
      <c r="G4" s="469"/>
      <c r="H4" s="470"/>
    </row>
    <row r="5" spans="1:8" s="282" customFormat="1" ht="25.5" customHeight="1">
      <c r="A5" s="47" t="s">
        <v>8</v>
      </c>
      <c r="B5" s="478" t="s">
        <v>633</v>
      </c>
      <c r="C5" s="478"/>
      <c r="D5" s="478"/>
      <c r="E5" s="384" t="s">
        <v>66</v>
      </c>
      <c r="F5" s="384"/>
      <c r="G5" s="384"/>
      <c r="H5" s="475"/>
    </row>
    <row r="6" spans="1:8" s="17" customFormat="1" ht="12.75">
      <c r="A6" s="356" t="s">
        <v>340</v>
      </c>
      <c r="B6" s="357"/>
      <c r="C6" s="357"/>
      <c r="D6" s="357"/>
      <c r="E6" s="357"/>
      <c r="F6" s="357"/>
      <c r="G6" s="357"/>
      <c r="H6" s="358"/>
    </row>
    <row r="7" spans="1:8" s="17" customFormat="1" ht="12.75">
      <c r="A7" s="50" t="s">
        <v>8</v>
      </c>
      <c r="B7" s="471" t="s">
        <v>133</v>
      </c>
      <c r="C7" s="471"/>
      <c r="D7" s="471"/>
      <c r="E7" s="383" t="s">
        <v>66</v>
      </c>
      <c r="F7" s="383"/>
      <c r="G7" s="383"/>
      <c r="H7" s="466"/>
    </row>
    <row r="8" spans="1:8" s="17" customFormat="1" ht="12.75">
      <c r="A8" s="356" t="s">
        <v>341</v>
      </c>
      <c r="B8" s="357"/>
      <c r="C8" s="357"/>
      <c r="D8" s="357"/>
      <c r="E8" s="357"/>
      <c r="F8" s="357"/>
      <c r="G8" s="357"/>
      <c r="H8" s="358"/>
    </row>
    <row r="9" spans="1:128" s="206" customFormat="1" ht="12.75">
      <c r="A9" s="50" t="s">
        <v>8</v>
      </c>
      <c r="B9" s="471" t="s">
        <v>978</v>
      </c>
      <c r="C9" s="474"/>
      <c r="D9" s="474"/>
      <c r="E9" s="383" t="s">
        <v>66</v>
      </c>
      <c r="F9" s="383"/>
      <c r="G9" s="383"/>
      <c r="H9" s="466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</row>
    <row r="10" spans="1:128" ht="12.75">
      <c r="A10" s="356" t="s">
        <v>562</v>
      </c>
      <c r="B10" s="357"/>
      <c r="C10" s="357"/>
      <c r="D10" s="357"/>
      <c r="E10" s="357"/>
      <c r="F10" s="357"/>
      <c r="G10" s="357"/>
      <c r="H10" s="358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</row>
    <row r="11" spans="1:256" ht="13.5" thickBot="1">
      <c r="A11" s="50" t="s">
        <v>8</v>
      </c>
      <c r="B11" s="471" t="s">
        <v>978</v>
      </c>
      <c r="C11" s="474"/>
      <c r="D11" s="474"/>
      <c r="E11" s="383" t="s">
        <v>66</v>
      </c>
      <c r="F11" s="383"/>
      <c r="G11" s="383"/>
      <c r="H11" s="466"/>
      <c r="I11" s="20"/>
      <c r="J11" s="464"/>
      <c r="K11" s="465"/>
      <c r="L11" s="465"/>
      <c r="M11" s="463"/>
      <c r="N11" s="463"/>
      <c r="O11" s="463"/>
      <c r="P11" s="463"/>
      <c r="Q11" s="20"/>
      <c r="R11" s="464"/>
      <c r="S11" s="465"/>
      <c r="T11" s="465"/>
      <c r="U11" s="463"/>
      <c r="V11" s="463"/>
      <c r="W11" s="463"/>
      <c r="X11" s="463"/>
      <c r="Y11" s="20"/>
      <c r="Z11" s="464"/>
      <c r="AA11" s="465"/>
      <c r="AB11" s="465"/>
      <c r="AC11" s="463"/>
      <c r="AD11" s="463"/>
      <c r="AE11" s="463"/>
      <c r="AF11" s="463"/>
      <c r="AG11" s="20"/>
      <c r="AH11" s="464"/>
      <c r="AI11" s="465"/>
      <c r="AJ11" s="465"/>
      <c r="AK11" s="463"/>
      <c r="AL11" s="463"/>
      <c r="AM11" s="463"/>
      <c r="AN11" s="463"/>
      <c r="AO11" s="20"/>
      <c r="AP11" s="464"/>
      <c r="AQ11" s="465"/>
      <c r="AR11" s="465"/>
      <c r="AS11" s="463"/>
      <c r="AT11" s="463"/>
      <c r="AU11" s="463"/>
      <c r="AV11" s="463"/>
      <c r="AW11" s="20"/>
      <c r="AX11" s="464"/>
      <c r="AY11" s="465"/>
      <c r="AZ11" s="465"/>
      <c r="BA11" s="463"/>
      <c r="BB11" s="463"/>
      <c r="BC11" s="463"/>
      <c r="BD11" s="463"/>
      <c r="BE11" s="20"/>
      <c r="BF11" s="464"/>
      <c r="BG11" s="465"/>
      <c r="BH11" s="465"/>
      <c r="BI11" s="463"/>
      <c r="BJ11" s="463"/>
      <c r="BK11" s="463"/>
      <c r="BL11" s="463"/>
      <c r="BM11" s="20"/>
      <c r="BN11" s="464"/>
      <c r="BO11" s="465"/>
      <c r="BP11" s="465"/>
      <c r="BQ11" s="463"/>
      <c r="BR11" s="463"/>
      <c r="BS11" s="463"/>
      <c r="BT11" s="463"/>
      <c r="BU11" s="20"/>
      <c r="BV11" s="464"/>
      <c r="BW11" s="465"/>
      <c r="BX11" s="465"/>
      <c r="BY11" s="463"/>
      <c r="BZ11" s="463"/>
      <c r="CA11" s="463"/>
      <c r="CB11" s="463"/>
      <c r="CC11" s="20"/>
      <c r="CD11" s="464"/>
      <c r="CE11" s="465"/>
      <c r="CF11" s="465"/>
      <c r="CG11" s="463"/>
      <c r="CH11" s="463"/>
      <c r="CI11" s="463"/>
      <c r="CJ11" s="463"/>
      <c r="CK11" s="20"/>
      <c r="CL11" s="464"/>
      <c r="CM11" s="465"/>
      <c r="CN11" s="465"/>
      <c r="CO11" s="463"/>
      <c r="CP11" s="463"/>
      <c r="CQ11" s="463"/>
      <c r="CR11" s="463"/>
      <c r="CS11" s="20"/>
      <c r="CT11" s="464"/>
      <c r="CU11" s="465"/>
      <c r="CV11" s="465"/>
      <c r="CW11" s="463"/>
      <c r="CX11" s="463"/>
      <c r="CY11" s="463"/>
      <c r="CZ11" s="463"/>
      <c r="DA11" s="20"/>
      <c r="DB11" s="464"/>
      <c r="DC11" s="465"/>
      <c r="DD11" s="465"/>
      <c r="DE11" s="463"/>
      <c r="DF11" s="463"/>
      <c r="DG11" s="463"/>
      <c r="DH11" s="463"/>
      <c r="DI11" s="20"/>
      <c r="DJ11" s="464"/>
      <c r="DK11" s="465"/>
      <c r="DL11" s="465"/>
      <c r="DM11" s="463"/>
      <c r="DN11" s="463"/>
      <c r="DO11" s="463"/>
      <c r="DP11" s="463"/>
      <c r="DQ11" s="20"/>
      <c r="DR11" s="464"/>
      <c r="DS11" s="465"/>
      <c r="DT11" s="465"/>
      <c r="DU11" s="463"/>
      <c r="DV11" s="463"/>
      <c r="DW11" s="463"/>
      <c r="DX11" s="463"/>
      <c r="DY11" s="261"/>
      <c r="DZ11" s="461"/>
      <c r="EA11" s="462"/>
      <c r="EB11" s="462"/>
      <c r="EC11" s="459"/>
      <c r="ED11" s="459"/>
      <c r="EE11" s="459"/>
      <c r="EF11" s="460"/>
      <c r="EG11" s="55"/>
      <c r="EH11" s="461"/>
      <c r="EI11" s="462"/>
      <c r="EJ11" s="462"/>
      <c r="EK11" s="459"/>
      <c r="EL11" s="459"/>
      <c r="EM11" s="459"/>
      <c r="EN11" s="460"/>
      <c r="EO11" s="55"/>
      <c r="EP11" s="461"/>
      <c r="EQ11" s="462"/>
      <c r="ER11" s="462"/>
      <c r="ES11" s="459"/>
      <c r="ET11" s="459"/>
      <c r="EU11" s="459"/>
      <c r="EV11" s="460"/>
      <c r="EW11" s="55"/>
      <c r="EX11" s="461"/>
      <c r="EY11" s="462"/>
      <c r="EZ11" s="462"/>
      <c r="FA11" s="459"/>
      <c r="FB11" s="459"/>
      <c r="FC11" s="459"/>
      <c r="FD11" s="460"/>
      <c r="FE11" s="55"/>
      <c r="FF11" s="461"/>
      <c r="FG11" s="462"/>
      <c r="FH11" s="462"/>
      <c r="FI11" s="459"/>
      <c r="FJ11" s="459"/>
      <c r="FK11" s="459"/>
      <c r="FL11" s="460"/>
      <c r="FM11" s="55"/>
      <c r="FN11" s="461"/>
      <c r="FO11" s="462"/>
      <c r="FP11" s="462"/>
      <c r="FQ11" s="459"/>
      <c r="FR11" s="459"/>
      <c r="FS11" s="459"/>
      <c r="FT11" s="460"/>
      <c r="FU11" s="55"/>
      <c r="FV11" s="461"/>
      <c r="FW11" s="462"/>
      <c r="FX11" s="462"/>
      <c r="FY11" s="459"/>
      <c r="FZ11" s="459"/>
      <c r="GA11" s="459"/>
      <c r="GB11" s="460"/>
      <c r="GC11" s="55"/>
      <c r="GD11" s="461"/>
      <c r="GE11" s="462"/>
      <c r="GF11" s="462"/>
      <c r="GG11" s="459"/>
      <c r="GH11" s="459"/>
      <c r="GI11" s="459"/>
      <c r="GJ11" s="460"/>
      <c r="GK11" s="55"/>
      <c r="GL11" s="461"/>
      <c r="GM11" s="462"/>
      <c r="GN11" s="462"/>
      <c r="GO11" s="459"/>
      <c r="GP11" s="459"/>
      <c r="GQ11" s="459"/>
      <c r="GR11" s="460"/>
      <c r="GS11" s="55"/>
      <c r="GT11" s="461"/>
      <c r="GU11" s="462"/>
      <c r="GV11" s="462"/>
      <c r="GW11" s="459"/>
      <c r="GX11" s="459"/>
      <c r="GY11" s="459"/>
      <c r="GZ11" s="460"/>
      <c r="HA11" s="55"/>
      <c r="HB11" s="461"/>
      <c r="HC11" s="462"/>
      <c r="HD11" s="462"/>
      <c r="HE11" s="459"/>
      <c r="HF11" s="459"/>
      <c r="HG11" s="459"/>
      <c r="HH11" s="460"/>
      <c r="HI11" s="55"/>
      <c r="HJ11" s="461"/>
      <c r="HK11" s="462"/>
      <c r="HL11" s="462"/>
      <c r="HM11" s="459"/>
      <c r="HN11" s="459"/>
      <c r="HO11" s="459"/>
      <c r="HP11" s="460"/>
      <c r="HQ11" s="55"/>
      <c r="HR11" s="461"/>
      <c r="HS11" s="462"/>
      <c r="HT11" s="462"/>
      <c r="HU11" s="459"/>
      <c r="HV11" s="459"/>
      <c r="HW11" s="459"/>
      <c r="HX11" s="460"/>
      <c r="HY11" s="55"/>
      <c r="HZ11" s="461"/>
      <c r="IA11" s="462"/>
      <c r="IB11" s="462"/>
      <c r="IC11" s="459"/>
      <c r="ID11" s="459"/>
      <c r="IE11" s="459"/>
      <c r="IF11" s="460"/>
      <c r="IG11" s="55"/>
      <c r="IH11" s="461"/>
      <c r="II11" s="462"/>
      <c r="IJ11" s="462"/>
      <c r="IK11" s="459"/>
      <c r="IL11" s="459"/>
      <c r="IM11" s="459"/>
      <c r="IN11" s="460"/>
      <c r="IO11" s="55"/>
      <c r="IP11" s="461"/>
      <c r="IQ11" s="462"/>
      <c r="IR11" s="462"/>
      <c r="IS11" s="459"/>
      <c r="IT11" s="459"/>
      <c r="IU11" s="459"/>
      <c r="IV11" s="459"/>
    </row>
    <row r="12" spans="1:8" ht="24.75" customHeight="1" thickBot="1">
      <c r="A12" s="55" t="s">
        <v>9</v>
      </c>
      <c r="B12" s="461" t="s">
        <v>823</v>
      </c>
      <c r="C12" s="462"/>
      <c r="D12" s="462"/>
      <c r="E12" s="476" t="s">
        <v>806</v>
      </c>
      <c r="F12" s="476"/>
      <c r="G12" s="476"/>
      <c r="H12" s="477"/>
    </row>
    <row r="13" ht="12.75">
      <c r="B13" s="80"/>
    </row>
    <row r="14" spans="2:4" ht="12.75">
      <c r="B14" s="80"/>
      <c r="D14" s="113"/>
    </row>
    <row r="15" ht="12.75">
      <c r="B15" s="80"/>
    </row>
    <row r="16" ht="12.75">
      <c r="B16" s="80"/>
    </row>
  </sheetData>
  <sheetProtection/>
  <mergeCells count="79">
    <mergeCell ref="B9:D9"/>
    <mergeCell ref="A10:H10"/>
    <mergeCell ref="A8:H8"/>
    <mergeCell ref="E5:H5"/>
    <mergeCell ref="E7:H7"/>
    <mergeCell ref="E12:H12"/>
    <mergeCell ref="E9:H9"/>
    <mergeCell ref="B12:D12"/>
    <mergeCell ref="B5:D5"/>
    <mergeCell ref="B11:D11"/>
    <mergeCell ref="A1:H1"/>
    <mergeCell ref="A4:H4"/>
    <mergeCell ref="B7:D7"/>
    <mergeCell ref="A6:H6"/>
    <mergeCell ref="E3:H3"/>
    <mergeCell ref="B3:D3"/>
    <mergeCell ref="E11:H11"/>
    <mergeCell ref="J11:L11"/>
    <mergeCell ref="M11:P11"/>
    <mergeCell ref="R11:T11"/>
    <mergeCell ref="U11:X11"/>
    <mergeCell ref="Z11:AB11"/>
    <mergeCell ref="AC11:AF11"/>
    <mergeCell ref="AH11:AJ11"/>
    <mergeCell ref="AK11:AN11"/>
    <mergeCell ref="AP11:AR11"/>
    <mergeCell ref="AS11:AV11"/>
    <mergeCell ref="AX11:AZ11"/>
    <mergeCell ref="BA11:BD11"/>
    <mergeCell ref="BF11:BH11"/>
    <mergeCell ref="BI11:BL11"/>
    <mergeCell ref="BN11:BP11"/>
    <mergeCell ref="BQ11:BT11"/>
    <mergeCell ref="BV11:BX11"/>
    <mergeCell ref="BY11:CB11"/>
    <mergeCell ref="CD11:CF11"/>
    <mergeCell ref="CG11:CJ11"/>
    <mergeCell ref="CL11:CN11"/>
    <mergeCell ref="CO11:CR11"/>
    <mergeCell ref="CT11:CV11"/>
    <mergeCell ref="CW11:CZ11"/>
    <mergeCell ref="DB11:DD11"/>
    <mergeCell ref="DE11:DH11"/>
    <mergeCell ref="DJ11:DL11"/>
    <mergeCell ref="DM11:DP11"/>
    <mergeCell ref="DR11:DT11"/>
    <mergeCell ref="DU11:DX11"/>
    <mergeCell ref="DZ11:EB11"/>
    <mergeCell ref="EC11:EF11"/>
    <mergeCell ref="EH11:EJ11"/>
    <mergeCell ref="EK11:EN11"/>
    <mergeCell ref="EP11:ER11"/>
    <mergeCell ref="ES11:EV11"/>
    <mergeCell ref="EX11:EZ11"/>
    <mergeCell ref="FA11:FD11"/>
    <mergeCell ref="FF11:FH11"/>
    <mergeCell ref="FI11:FL11"/>
    <mergeCell ref="FN11:FP11"/>
    <mergeCell ref="FQ11:FT11"/>
    <mergeCell ref="FV11:FX11"/>
    <mergeCell ref="FY11:GB11"/>
    <mergeCell ref="GD11:GF11"/>
    <mergeCell ref="GG11:GJ11"/>
    <mergeCell ref="GL11:GN11"/>
    <mergeCell ref="GO11:GR11"/>
    <mergeCell ref="GT11:GV11"/>
    <mergeCell ref="GW11:GZ11"/>
    <mergeCell ref="HB11:HD11"/>
    <mergeCell ref="HE11:HH11"/>
    <mergeCell ref="HJ11:HL11"/>
    <mergeCell ref="IK11:IN11"/>
    <mergeCell ref="IP11:IR11"/>
    <mergeCell ref="IS11:IV11"/>
    <mergeCell ref="HM11:HP11"/>
    <mergeCell ref="HR11:HT11"/>
    <mergeCell ref="HU11:HX11"/>
    <mergeCell ref="HZ11:IB11"/>
    <mergeCell ref="IC11:IF11"/>
    <mergeCell ref="IH11:IJ11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Normal="80" zoomScaleSheetLayoutView="100" workbookViewId="0" topLeftCell="A1">
      <selection activeCell="A2" sqref="A2"/>
    </sheetView>
  </sheetViews>
  <sheetFormatPr defaultColWidth="9.140625" defaultRowHeight="12.75"/>
  <cols>
    <col min="1" max="1" width="4.28125" style="328" bestFit="1" customWidth="1"/>
    <col min="2" max="2" width="39.421875" style="329" bestFit="1" customWidth="1"/>
    <col min="3" max="3" width="46.57421875" style="328" bestFit="1" customWidth="1"/>
    <col min="4" max="4" width="20.8515625" style="338" customWidth="1"/>
    <col min="5" max="5" width="22.140625" style="328" customWidth="1"/>
    <col min="6" max="16384" width="9.140625" style="328" customWidth="1"/>
  </cols>
  <sheetData>
    <row r="1" spans="1:5" ht="12.75">
      <c r="A1" s="479" t="s">
        <v>1062</v>
      </c>
      <c r="B1" s="479"/>
      <c r="C1" s="479"/>
      <c r="D1" s="479"/>
      <c r="E1" s="479"/>
    </row>
    <row r="2" ht="13.5" thickBot="1"/>
    <row r="3" spans="1:5" ht="25.5">
      <c r="A3" s="330" t="s">
        <v>5</v>
      </c>
      <c r="B3" s="331" t="s">
        <v>1024</v>
      </c>
      <c r="C3" s="331" t="s">
        <v>1025</v>
      </c>
      <c r="D3" s="339" t="s">
        <v>1026</v>
      </c>
      <c r="E3" s="332" t="s">
        <v>1027</v>
      </c>
    </row>
    <row r="4" spans="1:5" ht="12.75">
      <c r="A4" s="480" t="s">
        <v>1031</v>
      </c>
      <c r="B4" s="481"/>
      <c r="C4" s="481"/>
      <c r="D4" s="481"/>
      <c r="E4" s="482"/>
    </row>
    <row r="5" spans="1:5" ht="12.75">
      <c r="A5" s="333" t="s">
        <v>8</v>
      </c>
      <c r="B5" s="340" t="s">
        <v>1035</v>
      </c>
      <c r="C5" s="334" t="s">
        <v>1033</v>
      </c>
      <c r="D5" s="335">
        <v>260</v>
      </c>
      <c r="E5" s="336">
        <v>0</v>
      </c>
    </row>
    <row r="6" spans="1:5" ht="12.75">
      <c r="A6" s="333" t="s">
        <v>9</v>
      </c>
      <c r="B6" s="334" t="s">
        <v>1028</v>
      </c>
      <c r="C6" s="21" t="s">
        <v>1037</v>
      </c>
      <c r="D6" s="337">
        <v>6267.38</v>
      </c>
      <c r="E6" s="336">
        <v>0</v>
      </c>
    </row>
    <row r="7" spans="1:5" ht="12.75">
      <c r="A7" s="333" t="s">
        <v>10</v>
      </c>
      <c r="B7" s="340" t="s">
        <v>1035</v>
      </c>
      <c r="C7" s="334" t="s">
        <v>1033</v>
      </c>
      <c r="D7" s="335">
        <v>433.17</v>
      </c>
      <c r="E7" s="336">
        <v>0</v>
      </c>
    </row>
    <row r="8" spans="1:5" ht="12.75">
      <c r="A8" s="333" t="s">
        <v>11</v>
      </c>
      <c r="B8" s="340" t="s">
        <v>1035</v>
      </c>
      <c r="C8" s="334" t="s">
        <v>1033</v>
      </c>
      <c r="D8" s="335">
        <v>1166.38</v>
      </c>
      <c r="E8" s="336">
        <v>0</v>
      </c>
    </row>
    <row r="9" spans="1:5" ht="12.75">
      <c r="A9" s="333" t="s">
        <v>12</v>
      </c>
      <c r="B9" s="340" t="s">
        <v>1035</v>
      </c>
      <c r="C9" s="334" t="s">
        <v>1033</v>
      </c>
      <c r="D9" s="335">
        <v>1005.41</v>
      </c>
      <c r="E9" s="336">
        <v>0</v>
      </c>
    </row>
    <row r="10" spans="1:5" ht="12.75">
      <c r="A10" s="333" t="s">
        <v>13</v>
      </c>
      <c r="B10" s="340" t="s">
        <v>1035</v>
      </c>
      <c r="C10" s="334" t="s">
        <v>1033</v>
      </c>
      <c r="D10" s="335">
        <v>442.64</v>
      </c>
      <c r="E10" s="336">
        <v>0</v>
      </c>
    </row>
    <row r="11" spans="1:5" ht="12.75">
      <c r="A11" s="333" t="s">
        <v>14</v>
      </c>
      <c r="B11" s="334" t="s">
        <v>1028</v>
      </c>
      <c r="C11" s="334" t="s">
        <v>1034</v>
      </c>
      <c r="D11" s="335">
        <v>5658</v>
      </c>
      <c r="E11" s="336">
        <v>0</v>
      </c>
    </row>
    <row r="12" spans="1:5" ht="12.75">
      <c r="A12" s="333" t="s">
        <v>15</v>
      </c>
      <c r="B12" s="340" t="s">
        <v>1035</v>
      </c>
      <c r="C12" s="334" t="s">
        <v>1033</v>
      </c>
      <c r="D12" s="335">
        <v>599.06</v>
      </c>
      <c r="E12" s="336">
        <v>0</v>
      </c>
    </row>
    <row r="13" spans="1:5" ht="12.75">
      <c r="A13" s="333" t="s">
        <v>16</v>
      </c>
      <c r="B13" s="334" t="s">
        <v>1038</v>
      </c>
      <c r="C13" s="21" t="s">
        <v>1039</v>
      </c>
      <c r="D13" s="335">
        <v>275.75</v>
      </c>
      <c r="E13" s="336">
        <v>0</v>
      </c>
    </row>
    <row r="14" spans="1:5" ht="12.75">
      <c r="A14" s="333" t="s">
        <v>17</v>
      </c>
      <c r="B14" s="334" t="s">
        <v>1028</v>
      </c>
      <c r="C14" s="334" t="s">
        <v>1034</v>
      </c>
      <c r="D14" s="335">
        <v>2507.11</v>
      </c>
      <c r="E14" s="336">
        <v>0</v>
      </c>
    </row>
    <row r="15" spans="1:5" ht="12.75">
      <c r="A15" s="333" t="s">
        <v>18</v>
      </c>
      <c r="B15" s="334" t="s">
        <v>1028</v>
      </c>
      <c r="C15" s="334" t="s">
        <v>1040</v>
      </c>
      <c r="D15" s="335">
        <v>1230</v>
      </c>
      <c r="E15" s="336">
        <v>0</v>
      </c>
    </row>
    <row r="16" spans="1:5" ht="12.75">
      <c r="A16" s="333" t="s">
        <v>19</v>
      </c>
      <c r="B16" s="334" t="s">
        <v>1038</v>
      </c>
      <c r="C16" s="21" t="s">
        <v>1039</v>
      </c>
      <c r="D16" s="335">
        <v>776.02</v>
      </c>
      <c r="E16" s="336">
        <v>0</v>
      </c>
    </row>
    <row r="17" spans="1:5" ht="12.75">
      <c r="A17" s="487" t="s">
        <v>449</v>
      </c>
      <c r="B17" s="488"/>
      <c r="C17" s="489"/>
      <c r="D17" s="484">
        <f>SUM(D5:D16)</f>
        <v>20620.92</v>
      </c>
      <c r="E17" s="485"/>
    </row>
    <row r="18" spans="1:5" ht="12.75">
      <c r="A18" s="480" t="s">
        <v>1032</v>
      </c>
      <c r="B18" s="481"/>
      <c r="C18" s="481"/>
      <c r="D18" s="481"/>
      <c r="E18" s="482"/>
    </row>
    <row r="19" spans="1:5" ht="12.75">
      <c r="A19" s="333" t="s">
        <v>8</v>
      </c>
      <c r="B19" s="334" t="s">
        <v>1035</v>
      </c>
      <c r="C19" s="334" t="s">
        <v>1033</v>
      </c>
      <c r="D19" s="335">
        <v>2109.45</v>
      </c>
      <c r="E19" s="336">
        <v>0</v>
      </c>
    </row>
    <row r="20" spans="1:5" ht="12.75">
      <c r="A20" s="333" t="s">
        <v>9</v>
      </c>
      <c r="B20" s="334" t="s">
        <v>1035</v>
      </c>
      <c r="C20" s="334" t="s">
        <v>1033</v>
      </c>
      <c r="D20" s="341">
        <v>805.65</v>
      </c>
      <c r="E20" s="336">
        <v>0</v>
      </c>
    </row>
    <row r="21" spans="1:5" ht="12.75">
      <c r="A21" s="333" t="s">
        <v>10</v>
      </c>
      <c r="B21" s="334" t="s">
        <v>1028</v>
      </c>
      <c r="C21" s="334" t="s">
        <v>1034</v>
      </c>
      <c r="D21" s="342">
        <v>1387.24</v>
      </c>
      <c r="E21" s="336">
        <v>0</v>
      </c>
    </row>
    <row r="22" spans="1:5" ht="12.75">
      <c r="A22" s="333" t="s">
        <v>11</v>
      </c>
      <c r="B22" s="334" t="s">
        <v>1028</v>
      </c>
      <c r="C22" s="334" t="s">
        <v>1034</v>
      </c>
      <c r="D22" s="342">
        <v>833.23</v>
      </c>
      <c r="E22" s="336">
        <v>0</v>
      </c>
    </row>
    <row r="23" spans="1:5" ht="12.75">
      <c r="A23" s="333" t="s">
        <v>12</v>
      </c>
      <c r="B23" s="334" t="s">
        <v>1029</v>
      </c>
      <c r="C23" s="343" t="s">
        <v>1036</v>
      </c>
      <c r="D23" s="342">
        <v>560</v>
      </c>
      <c r="E23" s="336">
        <v>0</v>
      </c>
    </row>
    <row r="24" spans="1:5" ht="12.75">
      <c r="A24" s="333" t="s">
        <v>13</v>
      </c>
      <c r="B24" s="334" t="s">
        <v>1035</v>
      </c>
      <c r="C24" s="334" t="s">
        <v>1033</v>
      </c>
      <c r="D24" s="342">
        <v>270.74</v>
      </c>
      <c r="E24" s="336">
        <v>0</v>
      </c>
    </row>
    <row r="25" spans="1:5" ht="12.75">
      <c r="A25" s="333" t="s">
        <v>14</v>
      </c>
      <c r="B25" s="334" t="s">
        <v>1028</v>
      </c>
      <c r="C25" s="334" t="s">
        <v>1034</v>
      </c>
      <c r="D25" s="342">
        <v>479.7</v>
      </c>
      <c r="E25" s="336">
        <v>0</v>
      </c>
    </row>
    <row r="26" spans="1:5" ht="12.75">
      <c r="A26" s="487" t="s">
        <v>449</v>
      </c>
      <c r="B26" s="488"/>
      <c r="C26" s="489"/>
      <c r="D26" s="484">
        <f>SUM(D19:D25)</f>
        <v>6446.009999999999</v>
      </c>
      <c r="E26" s="485"/>
    </row>
    <row r="27" spans="1:5" ht="12.75">
      <c r="A27" s="480" t="s">
        <v>1061</v>
      </c>
      <c r="B27" s="481"/>
      <c r="C27" s="481"/>
      <c r="D27" s="481"/>
      <c r="E27" s="482"/>
    </row>
    <row r="28" spans="1:5" ht="12.75">
      <c r="A28" s="333"/>
      <c r="B28" s="334" t="s">
        <v>70</v>
      </c>
      <c r="C28" s="334"/>
      <c r="D28" s="335"/>
      <c r="E28" s="336"/>
    </row>
    <row r="29" spans="1:5" ht="12.75">
      <c r="A29" s="487" t="s">
        <v>449</v>
      </c>
      <c r="B29" s="488"/>
      <c r="C29" s="489"/>
      <c r="D29" s="484">
        <f>SUM(D28:D28)</f>
        <v>0</v>
      </c>
      <c r="E29" s="485"/>
    </row>
    <row r="31" spans="1:5" ht="12.75">
      <c r="A31" s="483" t="s">
        <v>1030</v>
      </c>
      <c r="B31" s="483"/>
      <c r="C31" s="483"/>
      <c r="D31" s="483"/>
      <c r="E31" s="483"/>
    </row>
  </sheetData>
  <sheetProtection/>
  <mergeCells count="11">
    <mergeCell ref="A29:C29"/>
    <mergeCell ref="D29:E29"/>
    <mergeCell ref="A1:E1"/>
    <mergeCell ref="A4:E4"/>
    <mergeCell ref="A18:E18"/>
    <mergeCell ref="A31:E31"/>
    <mergeCell ref="A17:C17"/>
    <mergeCell ref="D17:E17"/>
    <mergeCell ref="A26:C26"/>
    <mergeCell ref="D26:E26"/>
    <mergeCell ref="A27:E2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Artur Gazdulski</cp:lastModifiedBy>
  <cp:lastPrinted>2019-09-26T09:28:40Z</cp:lastPrinted>
  <dcterms:created xsi:type="dcterms:W3CDTF">2003-03-13T10:23:20Z</dcterms:created>
  <dcterms:modified xsi:type="dcterms:W3CDTF">2021-10-13T06:27:29Z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