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(DZ) Dzial Zamowien Publicznych\DZ.270.41.2023 ZZPG II\pyt.+odp\Krotoszyn\Od Pana JAcka poprawa 3\"/>
    </mc:Choice>
  </mc:AlternateContent>
  <bookViews>
    <workbookView xWindow="-105" yWindow="-105" windowWidth="19425" windowHeight="10305" tabRatio="807"/>
  </bookViews>
  <sheets>
    <sheet name="dane do formularza ofertowego" sheetId="22" r:id="rId1"/>
    <sheet name="PSG GD" sheetId="11" r:id="rId2"/>
    <sheet name="PSG PO" sheetId="10" r:id="rId3"/>
    <sheet name="PSG PO (2)" sheetId="19" r:id="rId4"/>
    <sheet name="PSG TA" sheetId="14" r:id="rId5"/>
    <sheet name="PSG WA" sheetId="12" r:id="rId6"/>
    <sheet name="PSG WR" sheetId="15" r:id="rId7"/>
    <sheet name="PSG WR (2)" sheetId="20" r:id="rId8"/>
    <sheet name="PSG ZA " sheetId="16" r:id="rId9"/>
  </sheets>
  <externalReferences>
    <externalReference r:id="rId10"/>
    <externalReference r:id="rId11"/>
  </externalReferences>
  <definedNames>
    <definedName name="_xlnm._FilterDatabase" localSheetId="1" hidden="1">'PSG GD'!$B$3:$BC$45</definedName>
    <definedName name="_xlnm._FilterDatabase" localSheetId="2" hidden="1">'PSG PO'!$B$9:$BC$78</definedName>
    <definedName name="_xlnm._FilterDatabase" localSheetId="4" hidden="1">'PSG TA'!$B$10:$BC$128</definedName>
    <definedName name="_xlnm._FilterDatabase" localSheetId="6" hidden="1">'PSG WR'!$B$7:$BC$29</definedName>
    <definedName name="_xlnm._FilterDatabase" localSheetId="8" hidden="1">'PSG ZA '!$B$9:$BC$27</definedName>
    <definedName name="SWSG_011_Lasy_Panstwowe_Raport_20220712" localSheetId="1">'PSG GD'!$B$3:$BB$45</definedName>
    <definedName name="SWSG_011_Lasy_Panstwowe_Raport_20220712" localSheetId="2">'PSG PO'!$B$9:$BB$78</definedName>
    <definedName name="SWSG_011_Lasy_Panstwowe_Raport_20220712" localSheetId="3">'PSG PO (2)'!#REF!</definedName>
    <definedName name="SWSG_011_Lasy_Panstwowe_Raport_20220712" localSheetId="4">'PSG TA'!$B$10:$BB$128</definedName>
    <definedName name="SWSG_011_Lasy_Panstwowe_Raport_20220712" localSheetId="5">'PSG WA'!#REF!</definedName>
    <definedName name="SWSG_011_Lasy_Panstwowe_Raport_20220712" localSheetId="6">'PSG WR'!$B$7:$BB$29</definedName>
    <definedName name="SWSG_011_Lasy_Panstwowe_Raport_20220712" localSheetId="7">'PSG WR (2)'!#REF!</definedName>
    <definedName name="SWSG_011_Lasy_Panstwowe_Raport_20220712" localSheetId="8">'PSG ZA '!$B$9:$BB$27</definedName>
    <definedName name="SWSG_011_Lasy_Panstwowe_Raport_20220712_4" localSheetId="1">'PSG GD'!$B$3:$BB$45</definedName>
    <definedName name="SWSG_011_Lasy_Panstwowe_Raport_20220712_4" localSheetId="2">'PSG PO'!$B$9:$BB$77</definedName>
    <definedName name="SWSG_011_Lasy_Panstwowe_Raport_20220712_4" localSheetId="4">'PSG TA'!$B$11:$BB$123</definedName>
    <definedName name="SWSG_011_Lasy_Panstwowe_Raport_20220712_4" localSheetId="6">'PSG WR'!$B$7:$BB$27</definedName>
    <definedName name="SWSG_011_Lasy_Panstwowe_Raport_20220712_4" localSheetId="8">'PSG ZA '!$B$9:$BB$27</definedName>
    <definedName name="SWSG_011_Lasy_Panstwowe_Raport_20220712_5" localSheetId="1">'PSG GD'!$B$3:$BB$45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22" l="1"/>
  <c r="AX83" i="10"/>
  <c r="AY83" i="10"/>
  <c r="AP83" i="10" l="1"/>
  <c r="AP17" i="19"/>
  <c r="BA14" i="19"/>
  <c r="AZ14" i="19"/>
  <c r="BM81" i="10"/>
  <c r="BK81" i="10"/>
  <c r="BL81" i="10" s="1"/>
  <c r="BG81" i="10"/>
  <c r="BH81" i="10" s="1"/>
  <c r="BE81" i="10"/>
  <c r="BF81" i="10" s="1"/>
  <c r="AY81" i="10"/>
  <c r="AQ81" i="10"/>
  <c r="AP81" i="10"/>
  <c r="AX81" i="10" s="1"/>
  <c r="AO81" i="10"/>
  <c r="BM80" i="10"/>
  <c r="BN80" i="10" s="1"/>
  <c r="BK80" i="10"/>
  <c r="BL80" i="10" s="1"/>
  <c r="BH80" i="10"/>
  <c r="BG80" i="10"/>
  <c r="BF80" i="10"/>
  <c r="BE80" i="10"/>
  <c r="BA80" i="10"/>
  <c r="BA81" i="10" s="1"/>
  <c r="AZ80" i="10"/>
  <c r="AZ81" i="10" s="1"/>
  <c r="AQ80" i="10"/>
  <c r="AP80" i="10"/>
  <c r="BJ80" i="10" s="1"/>
  <c r="AO80" i="10"/>
  <c r="A80" i="10"/>
  <c r="A81" i="10" s="1"/>
  <c r="BI7" i="20"/>
  <c r="BI8" i="20" s="1"/>
  <c r="BA33" i="11"/>
  <c r="BA22" i="16"/>
  <c r="BA3" i="16"/>
  <c r="BA24" i="20"/>
  <c r="BA3" i="20"/>
  <c r="BA7" i="15"/>
  <c r="BA3" i="15"/>
  <c r="BA4" i="12"/>
  <c r="BA3" i="12"/>
  <c r="AZ3" i="12"/>
  <c r="BA3" i="14"/>
  <c r="BA3" i="19"/>
  <c r="BA13" i="10"/>
  <c r="BA3" i="10"/>
  <c r="BA39" i="11"/>
  <c r="BA3" i="11"/>
  <c r="BA5" i="11" s="1"/>
  <c r="AX7" i="14"/>
  <c r="BC81" i="10" l="1"/>
  <c r="BB81" i="10"/>
  <c r="BD81" i="10" s="1"/>
  <c r="BJ81" i="10"/>
  <c r="AY80" i="10"/>
  <c r="BC80" i="10" s="1"/>
  <c r="AX80" i="10"/>
  <c r="BB80" i="10" s="1"/>
  <c r="BD80" i="10" s="1"/>
  <c r="BO80" i="10" s="1"/>
  <c r="BN81" i="10"/>
  <c r="BO81" i="10" s="1"/>
  <c r="E39" i="22"/>
  <c r="E37" i="22"/>
  <c r="E34" i="22"/>
  <c r="AZ3" i="16"/>
  <c r="AZ3" i="20"/>
  <c r="AZ3" i="15"/>
  <c r="AZ3" i="14"/>
  <c r="AZ3" i="19"/>
  <c r="AZ3" i="10"/>
  <c r="AZ3" i="11"/>
  <c r="AZ4" i="11" s="1"/>
  <c r="AZ5" i="11" s="1"/>
  <c r="BE22" i="16"/>
  <c r="BE26" i="16" s="1"/>
  <c r="BE21" i="16"/>
  <c r="BE5" i="16"/>
  <c r="BE13" i="16" s="1"/>
  <c r="BE4" i="16"/>
  <c r="BE8" i="16" s="1"/>
  <c r="BE3" i="16"/>
  <c r="BE7" i="16" s="1"/>
  <c r="BG22" i="16"/>
  <c r="BG26" i="16" s="1"/>
  <c r="BG21" i="16"/>
  <c r="BG5" i="16"/>
  <c r="BG12" i="16" s="1"/>
  <c r="BG4" i="16"/>
  <c r="BG15" i="16" s="1"/>
  <c r="BG3" i="16"/>
  <c r="BG23" i="16" s="1"/>
  <c r="BG24" i="20"/>
  <c r="BG25" i="20" s="1"/>
  <c r="BG12" i="20"/>
  <c r="BG19" i="20" s="1"/>
  <c r="BG9" i="20"/>
  <c r="BG21" i="20" s="1"/>
  <c r="BG6" i="20"/>
  <c r="BG8" i="20" s="1"/>
  <c r="BG5" i="20"/>
  <c r="BG4" i="20"/>
  <c r="BG3" i="20"/>
  <c r="BG14" i="20" s="1"/>
  <c r="BE24" i="20"/>
  <c r="BE25" i="20" s="1"/>
  <c r="BE12" i="20"/>
  <c r="BE26" i="20" s="1"/>
  <c r="BE9" i="20"/>
  <c r="BE27" i="20" s="1"/>
  <c r="BE6" i="20"/>
  <c r="BE8" i="20" s="1"/>
  <c r="BE5" i="20"/>
  <c r="BE4" i="20"/>
  <c r="BE3" i="20"/>
  <c r="BE14" i="20" s="1"/>
  <c r="BG28" i="15"/>
  <c r="BG24" i="15"/>
  <c r="BG15" i="15"/>
  <c r="BG20" i="15" s="1"/>
  <c r="BG7" i="15"/>
  <c r="BG29" i="15" s="1"/>
  <c r="BG6" i="15"/>
  <c r="BG30" i="15" s="1"/>
  <c r="BH30" i="15" s="1"/>
  <c r="BG4" i="15"/>
  <c r="BG26" i="15" s="1"/>
  <c r="BG3" i="15"/>
  <c r="BG17" i="15" s="1"/>
  <c r="BE28" i="15"/>
  <c r="BE24" i="15"/>
  <c r="BE15" i="15"/>
  <c r="BE21" i="15" s="1"/>
  <c r="BE7" i="15"/>
  <c r="BE29" i="15" s="1"/>
  <c r="BE6" i="15"/>
  <c r="BE22" i="15" s="1"/>
  <c r="BE4" i="15"/>
  <c r="BE26" i="15" s="1"/>
  <c r="BE3" i="15"/>
  <c r="BE9" i="15" s="1"/>
  <c r="BG14" i="12"/>
  <c r="BG30" i="12" s="1"/>
  <c r="BG6" i="12"/>
  <c r="BG16" i="12" s="1"/>
  <c r="BG5" i="12"/>
  <c r="BG33" i="12" s="1"/>
  <c r="BG4" i="12"/>
  <c r="BG19" i="12" s="1"/>
  <c r="BG3" i="12"/>
  <c r="BG34" i="12" s="1"/>
  <c r="BE14" i="12"/>
  <c r="BE30" i="12" s="1"/>
  <c r="BE6" i="12"/>
  <c r="BE21" i="12" s="1"/>
  <c r="BE5" i="12"/>
  <c r="BE37" i="12" s="1"/>
  <c r="BE4" i="12"/>
  <c r="BE19" i="12" s="1"/>
  <c r="BE3" i="12"/>
  <c r="BE29" i="12" s="1"/>
  <c r="BG29" i="14"/>
  <c r="BG40" i="14" s="1"/>
  <c r="BG8" i="14"/>
  <c r="BG17" i="14" s="1"/>
  <c r="BG4" i="14"/>
  <c r="BG7" i="14" s="1"/>
  <c r="BH7" i="14" s="1"/>
  <c r="BG3" i="14"/>
  <c r="BG48" i="14" s="1"/>
  <c r="BG52" i="14" s="1"/>
  <c r="BG53" i="14" s="1"/>
  <c r="BG56" i="14" s="1"/>
  <c r="BG57" i="14" s="1"/>
  <c r="BG59" i="14" s="1"/>
  <c r="BG60" i="14" s="1"/>
  <c r="BG64" i="14" s="1"/>
  <c r="BG66" i="14" s="1"/>
  <c r="BG70" i="14" s="1"/>
  <c r="BG74" i="14" s="1"/>
  <c r="BG75" i="14" s="1"/>
  <c r="BG78" i="14" s="1"/>
  <c r="BG79" i="14" s="1"/>
  <c r="BE29" i="14"/>
  <c r="BE33" i="14" s="1"/>
  <c r="BE8" i="14"/>
  <c r="BE11" i="14" s="1"/>
  <c r="BE4" i="14"/>
  <c r="BE30" i="14" s="1"/>
  <c r="BE3" i="14"/>
  <c r="BE37" i="14" s="1"/>
  <c r="BG10" i="19"/>
  <c r="BG13" i="19" s="1"/>
  <c r="BG8" i="19"/>
  <c r="BG12" i="19" s="1"/>
  <c r="BG4" i="19"/>
  <c r="BG3" i="19"/>
  <c r="BG16" i="19" s="1"/>
  <c r="BE10" i="19"/>
  <c r="BE13" i="19" s="1"/>
  <c r="BE8" i="19"/>
  <c r="BE12" i="19" s="1"/>
  <c r="BE4" i="19"/>
  <c r="BE11" i="19" s="1"/>
  <c r="BE3" i="19"/>
  <c r="BE16" i="19" s="1"/>
  <c r="BG18" i="10"/>
  <c r="BG26" i="10" s="1"/>
  <c r="BG13" i="10"/>
  <c r="BG72" i="10" s="1"/>
  <c r="BG76" i="10" s="1"/>
  <c r="BG5" i="10"/>
  <c r="BG6" i="10" s="1"/>
  <c r="BE18" i="10"/>
  <c r="BE13" i="10"/>
  <c r="BE72" i="10" s="1"/>
  <c r="BE5" i="10"/>
  <c r="BE4" i="10"/>
  <c r="BG4" i="10"/>
  <c r="BG29" i="10" s="1"/>
  <c r="BG3" i="10"/>
  <c r="BG16" i="10" s="1"/>
  <c r="BE3" i="10"/>
  <c r="BG37" i="10"/>
  <c r="BG39" i="10" s="1"/>
  <c r="BG40" i="10" s="1"/>
  <c r="BG33" i="11"/>
  <c r="BH33" i="11" s="1"/>
  <c r="BE33" i="11"/>
  <c r="BE39" i="11" s="1"/>
  <c r="BG16" i="11"/>
  <c r="BE16" i="11"/>
  <c r="BE18" i="11" s="1"/>
  <c r="BG6" i="11"/>
  <c r="BG4" i="11"/>
  <c r="BG3" i="11"/>
  <c r="BE6" i="11"/>
  <c r="BE20" i="11" s="1"/>
  <c r="BG20" i="11" s="1"/>
  <c r="BE4" i="11"/>
  <c r="BE35" i="11" s="1"/>
  <c r="BE3" i="11"/>
  <c r="BE23" i="11" s="1"/>
  <c r="BG23" i="11" s="1"/>
  <c r="AQ39" i="11"/>
  <c r="AQ9" i="11"/>
  <c r="AQ5" i="11"/>
  <c r="BM27" i="16"/>
  <c r="BM26" i="16"/>
  <c r="BM25" i="16"/>
  <c r="BM24" i="16"/>
  <c r="BM23" i="16"/>
  <c r="BM20" i="16"/>
  <c r="BM19" i="16"/>
  <c r="BM18" i="16"/>
  <c r="BM17" i="16"/>
  <c r="BM16" i="16"/>
  <c r="BM15" i="16"/>
  <c r="BM14" i="16"/>
  <c r="BM13" i="16"/>
  <c r="BM12" i="16"/>
  <c r="BM11" i="16"/>
  <c r="BM10" i="16"/>
  <c r="BM9" i="16"/>
  <c r="BM8" i="16"/>
  <c r="BM7" i="16"/>
  <c r="BM6" i="16"/>
  <c r="BK27" i="16"/>
  <c r="BK26" i="16"/>
  <c r="BK25" i="16"/>
  <c r="BK24" i="16"/>
  <c r="BK23" i="16"/>
  <c r="BK20" i="16"/>
  <c r="BK19" i="16"/>
  <c r="BK18" i="16"/>
  <c r="BK17" i="16"/>
  <c r="BK16" i="16"/>
  <c r="BK15" i="16"/>
  <c r="BK14" i="16"/>
  <c r="BK13" i="16"/>
  <c r="BK12" i="16"/>
  <c r="BK11" i="16"/>
  <c r="BK10" i="16"/>
  <c r="BK9" i="16"/>
  <c r="BK8" i="16"/>
  <c r="BK7" i="16"/>
  <c r="BK6" i="16"/>
  <c r="BE11" i="16"/>
  <c r="BM27" i="20"/>
  <c r="BM26" i="20"/>
  <c r="BM25" i="20"/>
  <c r="BM23" i="20"/>
  <c r="BM22" i="20"/>
  <c r="BM21" i="20"/>
  <c r="BM20" i="20"/>
  <c r="BM19" i="20"/>
  <c r="BM18" i="20"/>
  <c r="BM17" i="20"/>
  <c r="BM16" i="20"/>
  <c r="BM15" i="20"/>
  <c r="BM14" i="20"/>
  <c r="BM13" i="20"/>
  <c r="BM11" i="20"/>
  <c r="BM10" i="20"/>
  <c r="BM8" i="20"/>
  <c r="BM7" i="20"/>
  <c r="BK27" i="20"/>
  <c r="BK26" i="20"/>
  <c r="BK25" i="20"/>
  <c r="BK23" i="20"/>
  <c r="BK22" i="20"/>
  <c r="BK21" i="20"/>
  <c r="BK20" i="20"/>
  <c r="BK19" i="20"/>
  <c r="BK18" i="20"/>
  <c r="BK17" i="20"/>
  <c r="BK16" i="20"/>
  <c r="BK15" i="20"/>
  <c r="BK14" i="20"/>
  <c r="BK13" i="20"/>
  <c r="BK11" i="20"/>
  <c r="BK10" i="20"/>
  <c r="BK8" i="20"/>
  <c r="BK7" i="20"/>
  <c r="BE16" i="20"/>
  <c r="BE11" i="20"/>
  <c r="BM31" i="15"/>
  <c r="BM30" i="15"/>
  <c r="BM29" i="15"/>
  <c r="BM27" i="15"/>
  <c r="BM26" i="15"/>
  <c r="BM25" i="15"/>
  <c r="BM23" i="15"/>
  <c r="BM22" i="15"/>
  <c r="BM21" i="15"/>
  <c r="BM20" i="15"/>
  <c r="BM19" i="15"/>
  <c r="BM18" i="15"/>
  <c r="BM17" i="15"/>
  <c r="BM16" i="15"/>
  <c r="BM14" i="15"/>
  <c r="BM13" i="15"/>
  <c r="BM12" i="15"/>
  <c r="BM11" i="15"/>
  <c r="BM10" i="15"/>
  <c r="BM9" i="15"/>
  <c r="BM8" i="15"/>
  <c r="BM5" i="15"/>
  <c r="BK31" i="15"/>
  <c r="BL31" i="15" s="1"/>
  <c r="BK30" i="15"/>
  <c r="BL30" i="15" s="1"/>
  <c r="BK29" i="15"/>
  <c r="BK27" i="15"/>
  <c r="BK26" i="15"/>
  <c r="BK25" i="15"/>
  <c r="BK23" i="15"/>
  <c r="BK22" i="15"/>
  <c r="BK21" i="15"/>
  <c r="BK20" i="15"/>
  <c r="BK19" i="15"/>
  <c r="BK18" i="15"/>
  <c r="BK17" i="15"/>
  <c r="BK16" i="15"/>
  <c r="BK14" i="15"/>
  <c r="BK13" i="15"/>
  <c r="BK12" i="15"/>
  <c r="BK11" i="15"/>
  <c r="BK10" i="15"/>
  <c r="BK9" i="15"/>
  <c r="BK8" i="15"/>
  <c r="BK5" i="15"/>
  <c r="AQ31" i="15"/>
  <c r="AQ30" i="15"/>
  <c r="AQ29" i="15"/>
  <c r="BE34" i="12"/>
  <c r="BE23" i="12"/>
  <c r="BE20" i="12"/>
  <c r="BE7" i="12"/>
  <c r="BK37" i="12"/>
  <c r="BK36" i="12"/>
  <c r="BK35" i="12"/>
  <c r="BK34" i="12"/>
  <c r="BK33" i="12"/>
  <c r="BK32" i="12"/>
  <c r="BK31" i="12"/>
  <c r="BK30" i="12"/>
  <c r="BK29" i="12"/>
  <c r="BK28" i="12"/>
  <c r="BK27" i="12"/>
  <c r="BK26" i="12"/>
  <c r="BK25" i="12"/>
  <c r="BK24" i="12"/>
  <c r="BK23" i="12"/>
  <c r="BK22" i="12"/>
  <c r="BK21" i="12"/>
  <c r="BK20" i="12"/>
  <c r="BK19" i="12"/>
  <c r="BK18" i="12"/>
  <c r="BK17" i="12"/>
  <c r="BK16" i="12"/>
  <c r="BK15" i="12"/>
  <c r="BK13" i="12"/>
  <c r="BK12" i="12"/>
  <c r="BK11" i="12"/>
  <c r="BK10" i="12"/>
  <c r="BK9" i="12"/>
  <c r="BK8" i="12"/>
  <c r="BK7" i="12"/>
  <c r="BM37" i="12"/>
  <c r="BM36" i="12"/>
  <c r="BM35" i="12"/>
  <c r="BM34" i="12"/>
  <c r="BM33" i="12"/>
  <c r="BM32" i="12"/>
  <c r="BM31" i="12"/>
  <c r="BM30" i="12"/>
  <c r="BM29" i="12"/>
  <c r="BM28" i="12"/>
  <c r="BM27" i="12"/>
  <c r="BM26" i="12"/>
  <c r="BM25" i="12"/>
  <c r="BM24" i="12"/>
  <c r="BM23" i="12"/>
  <c r="BM22" i="12"/>
  <c r="BM21" i="12"/>
  <c r="BM20" i="12"/>
  <c r="BM19" i="12"/>
  <c r="BM18" i="12"/>
  <c r="BM17" i="12"/>
  <c r="BM16" i="12"/>
  <c r="BM15" i="12"/>
  <c r="BM13" i="12"/>
  <c r="BM12" i="12"/>
  <c r="BM11" i="12"/>
  <c r="BM10" i="12"/>
  <c r="BM9" i="12"/>
  <c r="BM8" i="12"/>
  <c r="BM7" i="12"/>
  <c r="BM7" i="14"/>
  <c r="BN7" i="14" s="1"/>
  <c r="BK7" i="14"/>
  <c r="BL7" i="14" s="1"/>
  <c r="BE117" i="14"/>
  <c r="BE119" i="14" s="1"/>
  <c r="BE34" i="14"/>
  <c r="BE22" i="14"/>
  <c r="BE24" i="14" s="1"/>
  <c r="BE20" i="14"/>
  <c r="BE10" i="14"/>
  <c r="BE5" i="14"/>
  <c r="BG50" i="14"/>
  <c r="BG63" i="14" s="1"/>
  <c r="BG65" i="14" s="1"/>
  <c r="BG72" i="14" s="1"/>
  <c r="BG77" i="14" s="1"/>
  <c r="BG82" i="14" s="1"/>
  <c r="BG83" i="14" s="1"/>
  <c r="BG93" i="14" s="1"/>
  <c r="BG115" i="14" s="1"/>
  <c r="BG39" i="14"/>
  <c r="BM117" i="14"/>
  <c r="BM119" i="14" s="1"/>
  <c r="BM91" i="14"/>
  <c r="BM95" i="14" s="1"/>
  <c r="BM51" i="14"/>
  <c r="BM50" i="14"/>
  <c r="BM63" i="14" s="1"/>
  <c r="BM65" i="14" s="1"/>
  <c r="BM72" i="14" s="1"/>
  <c r="BM77" i="14" s="1"/>
  <c r="BM82" i="14" s="1"/>
  <c r="BM83" i="14" s="1"/>
  <c r="BM93" i="14" s="1"/>
  <c r="BM115" i="14" s="1"/>
  <c r="BM49" i="14"/>
  <c r="BM54" i="14" s="1"/>
  <c r="BM58" i="14" s="1"/>
  <c r="BM48" i="14"/>
  <c r="BM52" i="14" s="1"/>
  <c r="BM53" i="14" s="1"/>
  <c r="BM56" i="14" s="1"/>
  <c r="BM57" i="14" s="1"/>
  <c r="BM59" i="14" s="1"/>
  <c r="BM60" i="14" s="1"/>
  <c r="BM64" i="14" s="1"/>
  <c r="BM66" i="14" s="1"/>
  <c r="BM70" i="14" s="1"/>
  <c r="BM74" i="14" s="1"/>
  <c r="BM75" i="14" s="1"/>
  <c r="BM78" i="14" s="1"/>
  <c r="BM79" i="14" s="1"/>
  <c r="BM47" i="14"/>
  <c r="BM46" i="14"/>
  <c r="BM45" i="14"/>
  <c r="BM44" i="14"/>
  <c r="BM43" i="14"/>
  <c r="BM42" i="14"/>
  <c r="BM41" i="14"/>
  <c r="BM40" i="14"/>
  <c r="BM39" i="14"/>
  <c r="BM38" i="14"/>
  <c r="BM37" i="14"/>
  <c r="BM36" i="14"/>
  <c r="BM35" i="14"/>
  <c r="BM34" i="14"/>
  <c r="BM33" i="14"/>
  <c r="BM32" i="14"/>
  <c r="BM31" i="14"/>
  <c r="BM30" i="14"/>
  <c r="BM28" i="14"/>
  <c r="BM27" i="14"/>
  <c r="BM26" i="14"/>
  <c r="BM25" i="14"/>
  <c r="BM23" i="14"/>
  <c r="BM55" i="14" s="1"/>
  <c r="BM80" i="14" s="1"/>
  <c r="BM88" i="14" s="1"/>
  <c r="BM99" i="14" s="1"/>
  <c r="BM22" i="14"/>
  <c r="BM24" i="14" s="1"/>
  <c r="BM21" i="14"/>
  <c r="BM20" i="14"/>
  <c r="BM19" i="14"/>
  <c r="BM18" i="14"/>
  <c r="BM17" i="14"/>
  <c r="BM16" i="14"/>
  <c r="BM15" i="14"/>
  <c r="BM14" i="14"/>
  <c r="BM13" i="14"/>
  <c r="BM12" i="14"/>
  <c r="BM11" i="14"/>
  <c r="BM10" i="14"/>
  <c r="BM9" i="14"/>
  <c r="BM6" i="14"/>
  <c r="BM5" i="14"/>
  <c r="BK50" i="14"/>
  <c r="BK47" i="14"/>
  <c r="BK40" i="14"/>
  <c r="BK33" i="14"/>
  <c r="BK117" i="14"/>
  <c r="BK119" i="14" s="1"/>
  <c r="BK91" i="14"/>
  <c r="BL8" i="14"/>
  <c r="BM16" i="19"/>
  <c r="BM15" i="19"/>
  <c r="BM14" i="19"/>
  <c r="BM13" i="19"/>
  <c r="BM12" i="19"/>
  <c r="BM11" i="19"/>
  <c r="BM9" i="19"/>
  <c r="BM7" i="19"/>
  <c r="BM6" i="19"/>
  <c r="BM5" i="19"/>
  <c r="BK16" i="19"/>
  <c r="BK15" i="19"/>
  <c r="BK14" i="19"/>
  <c r="BK13" i="19"/>
  <c r="BK12" i="19"/>
  <c r="BK11" i="19"/>
  <c r="BK9" i="19"/>
  <c r="BK7" i="19"/>
  <c r="BK6" i="19"/>
  <c r="BK5" i="19"/>
  <c r="BM79" i="10"/>
  <c r="BM72" i="10"/>
  <c r="BM76" i="10" s="1"/>
  <c r="BM54" i="10"/>
  <c r="BM61" i="10" s="1"/>
  <c r="BM41" i="10"/>
  <c r="BM37" i="10"/>
  <c r="BM39" i="10" s="1"/>
  <c r="BM40" i="10" s="1"/>
  <c r="BM36" i="10"/>
  <c r="BM35" i="10"/>
  <c r="BM34" i="10"/>
  <c r="BM38" i="10" s="1"/>
  <c r="BM50" i="10" s="1"/>
  <c r="BM33" i="10"/>
  <c r="BM42" i="10" s="1"/>
  <c r="BM43" i="10" s="1"/>
  <c r="BM44" i="10" s="1"/>
  <c r="BM45" i="10" s="1"/>
  <c r="BM46" i="10" s="1"/>
  <c r="BM47" i="10" s="1"/>
  <c r="BM48" i="10" s="1"/>
  <c r="BM51" i="10" s="1"/>
  <c r="BM52" i="10" s="1"/>
  <c r="BM57" i="10" s="1"/>
  <c r="BM59" i="10" s="1"/>
  <c r="BM64" i="10" s="1"/>
  <c r="BM65" i="10" s="1"/>
  <c r="BM70" i="10" s="1"/>
  <c r="BM32" i="10"/>
  <c r="BM31" i="10"/>
  <c r="BM30" i="10"/>
  <c r="BM29" i="10"/>
  <c r="BM28" i="10"/>
  <c r="BM27" i="10"/>
  <c r="BM26" i="10"/>
  <c r="BM25" i="10"/>
  <c r="BM24" i="10"/>
  <c r="BM58" i="10" s="1"/>
  <c r="BM68" i="10" s="1"/>
  <c r="BM23" i="10"/>
  <c r="BM22" i="10"/>
  <c r="BM21" i="10"/>
  <c r="BM20" i="10"/>
  <c r="BM19" i="10"/>
  <c r="BM17" i="10"/>
  <c r="BM16" i="10"/>
  <c r="BM15" i="10"/>
  <c r="BM14" i="10"/>
  <c r="BM12" i="10"/>
  <c r="BM11" i="10"/>
  <c r="BM10" i="10"/>
  <c r="BM9" i="10"/>
  <c r="BM8" i="10"/>
  <c r="BM7" i="10"/>
  <c r="BM6" i="10"/>
  <c r="BK79" i="10"/>
  <c r="BK72" i="10"/>
  <c r="BK76" i="10" s="1"/>
  <c r="BK54" i="10"/>
  <c r="BK61" i="10" s="1"/>
  <c r="BK41" i="10"/>
  <c r="BK37" i="10"/>
  <c r="BK39" i="10" s="1"/>
  <c r="BK40" i="10" s="1"/>
  <c r="BK71" i="10" s="1"/>
  <c r="BK36" i="10"/>
  <c r="BK35" i="10"/>
  <c r="BK34" i="10"/>
  <c r="BK38" i="10" s="1"/>
  <c r="BK50" i="10" s="1"/>
  <c r="BK33" i="10"/>
  <c r="BK42" i="10" s="1"/>
  <c r="BK43" i="10" s="1"/>
  <c r="BK44" i="10" s="1"/>
  <c r="BK45" i="10" s="1"/>
  <c r="BK46" i="10" s="1"/>
  <c r="BK47" i="10" s="1"/>
  <c r="BK48" i="10" s="1"/>
  <c r="BK51" i="10" s="1"/>
  <c r="BK52" i="10" s="1"/>
  <c r="BK57" i="10" s="1"/>
  <c r="BK59" i="10" s="1"/>
  <c r="BK64" i="10" s="1"/>
  <c r="BK65" i="10" s="1"/>
  <c r="BK70" i="10" s="1"/>
  <c r="BK32" i="10"/>
  <c r="BK31" i="10"/>
  <c r="BK30" i="10"/>
  <c r="BK29" i="10"/>
  <c r="BK28" i="10"/>
  <c r="BK27" i="10"/>
  <c r="BK26" i="10"/>
  <c r="BK25" i="10"/>
  <c r="BK24" i="10"/>
  <c r="BK58" i="10" s="1"/>
  <c r="BK68" i="10" s="1"/>
  <c r="BK23" i="10"/>
  <c r="BK22" i="10"/>
  <c r="BK21" i="10"/>
  <c r="BK20" i="10"/>
  <c r="BK19" i="10"/>
  <c r="BK17" i="10"/>
  <c r="BK16" i="10"/>
  <c r="BK15" i="10"/>
  <c r="BK14" i="10"/>
  <c r="BK12" i="10"/>
  <c r="BK11" i="10"/>
  <c r="BK10" i="10"/>
  <c r="BK9" i="10"/>
  <c r="BK8" i="10"/>
  <c r="BK7" i="10"/>
  <c r="BK6" i="10"/>
  <c r="BK39" i="11"/>
  <c r="BL39" i="11" s="1"/>
  <c r="BM39" i="11"/>
  <c r="BM5" i="11"/>
  <c r="BK5" i="11"/>
  <c r="BL5" i="11" s="1"/>
  <c r="BK34" i="11"/>
  <c r="BL34" i="11" s="1"/>
  <c r="BK36" i="11"/>
  <c r="BL36" i="11" s="1"/>
  <c r="BM45" i="11"/>
  <c r="AQ45" i="11"/>
  <c r="AO45" i="11"/>
  <c r="AP45" i="11" s="1"/>
  <c r="AX45" i="11" s="1"/>
  <c r="BM44" i="11"/>
  <c r="AQ44" i="11"/>
  <c r="AO44" i="11"/>
  <c r="AP44" i="11" s="1"/>
  <c r="BM43" i="11"/>
  <c r="BK43" i="11"/>
  <c r="BL43" i="11" s="1"/>
  <c r="AQ43" i="11"/>
  <c r="AO43" i="11"/>
  <c r="AP43" i="11" s="1"/>
  <c r="AX43" i="11" s="1"/>
  <c r="BM42" i="11"/>
  <c r="BK42" i="11"/>
  <c r="BL42" i="11" s="1"/>
  <c r="AQ42" i="11"/>
  <c r="AO42" i="11"/>
  <c r="AP42" i="11" s="1"/>
  <c r="AX42" i="11" s="1"/>
  <c r="BM41" i="11"/>
  <c r="AQ41" i="11"/>
  <c r="AO41" i="11"/>
  <c r="AP41" i="11" s="1"/>
  <c r="BM40" i="11"/>
  <c r="BK40" i="11"/>
  <c r="BL40" i="11" s="1"/>
  <c r="AQ40" i="11"/>
  <c r="AO40" i="11"/>
  <c r="AP40" i="11" s="1"/>
  <c r="AX40" i="11" s="1"/>
  <c r="AO39" i="11"/>
  <c r="AP39" i="11" s="1"/>
  <c r="BM38" i="11"/>
  <c r="AQ38" i="11"/>
  <c r="AO38" i="11"/>
  <c r="AP38" i="11" s="1"/>
  <c r="BM37" i="11"/>
  <c r="BK37" i="11"/>
  <c r="BL37" i="11" s="1"/>
  <c r="AQ37" i="11"/>
  <c r="AO37" i="11"/>
  <c r="AP37" i="11" s="1"/>
  <c r="AY37" i="11" s="1"/>
  <c r="BM36" i="11"/>
  <c r="AQ36" i="11"/>
  <c r="AO36" i="11"/>
  <c r="AP36" i="11" s="1"/>
  <c r="AX36" i="11" s="1"/>
  <c r="BM35" i="11"/>
  <c r="BK35" i="11"/>
  <c r="BL35" i="11" s="1"/>
  <c r="AQ35" i="11"/>
  <c r="AO35" i="11"/>
  <c r="AP35" i="11" s="1"/>
  <c r="BM34" i="11"/>
  <c r="AQ34" i="11"/>
  <c r="AO34" i="11"/>
  <c r="AP34" i="11" s="1"/>
  <c r="AX34" i="11" s="1"/>
  <c r="BL33" i="11"/>
  <c r="AO33" i="11"/>
  <c r="AP33" i="11" s="1"/>
  <c r="AX33" i="11" s="1"/>
  <c r="BM32" i="11"/>
  <c r="AQ32" i="11"/>
  <c r="AO32" i="11"/>
  <c r="AP32" i="11" s="1"/>
  <c r="AX32" i="11" s="1"/>
  <c r="BM31" i="11"/>
  <c r="BK31" i="11"/>
  <c r="BL31" i="11" s="1"/>
  <c r="AQ31" i="11"/>
  <c r="AO31" i="11"/>
  <c r="AP31" i="11" s="1"/>
  <c r="BM30" i="11"/>
  <c r="AQ30" i="11"/>
  <c r="AO30" i="11"/>
  <c r="AP30" i="11" s="1"/>
  <c r="U30" i="11"/>
  <c r="U32" i="11" s="1"/>
  <c r="U37" i="11" s="1"/>
  <c r="U41" i="11" s="1"/>
  <c r="U42" i="11" s="1"/>
  <c r="BM29" i="11"/>
  <c r="AQ29" i="11"/>
  <c r="AO29" i="11"/>
  <c r="AP29" i="11" s="1"/>
  <c r="BM28" i="11"/>
  <c r="AQ28" i="11"/>
  <c r="AO28" i="11"/>
  <c r="AP28" i="11" s="1"/>
  <c r="AX28" i="11" s="1"/>
  <c r="BM27" i="11"/>
  <c r="BK27" i="11"/>
  <c r="BL27" i="11" s="1"/>
  <c r="AQ27" i="11"/>
  <c r="AO27" i="11"/>
  <c r="AP27" i="11" s="1"/>
  <c r="AX27" i="11" s="1"/>
  <c r="BM26" i="11"/>
  <c r="BK26" i="11"/>
  <c r="BL26" i="11" s="1"/>
  <c r="AQ26" i="11"/>
  <c r="AO26" i="11"/>
  <c r="AP26" i="11" s="1"/>
  <c r="AX26" i="11" s="1"/>
  <c r="BM25" i="11"/>
  <c r="AQ25" i="11"/>
  <c r="AO25" i="11"/>
  <c r="AP25" i="11" s="1"/>
  <c r="BM24" i="11"/>
  <c r="AQ24" i="11"/>
  <c r="AO24" i="11"/>
  <c r="AP24" i="11" s="1"/>
  <c r="AX24" i="11" s="1"/>
  <c r="BM23" i="11"/>
  <c r="BK23" i="11"/>
  <c r="BL23" i="11" s="1"/>
  <c r="AQ23" i="11"/>
  <c r="AO23" i="11"/>
  <c r="AP23" i="11" s="1"/>
  <c r="AX23" i="11" s="1"/>
  <c r="BM22" i="11"/>
  <c r="BK22" i="11"/>
  <c r="BL22" i="11" s="1"/>
  <c r="AQ22" i="11"/>
  <c r="AO22" i="11"/>
  <c r="AP22" i="11" s="1"/>
  <c r="BM21" i="11"/>
  <c r="AQ21" i="11"/>
  <c r="AO21" i="11"/>
  <c r="AP21" i="11" s="1"/>
  <c r="AX21" i="11" s="1"/>
  <c r="BM20" i="11"/>
  <c r="BK20" i="11"/>
  <c r="BL20" i="11" s="1"/>
  <c r="AQ20" i="11"/>
  <c r="AO20" i="11"/>
  <c r="AP20" i="11" s="1"/>
  <c r="AX20" i="11" s="1"/>
  <c r="BM19" i="11"/>
  <c r="BK19" i="11"/>
  <c r="BL19" i="11" s="1"/>
  <c r="AQ19" i="11"/>
  <c r="AO19" i="11"/>
  <c r="AP19" i="11" s="1"/>
  <c r="AX19" i="11" s="1"/>
  <c r="BM18" i="11"/>
  <c r="BK18" i="11"/>
  <c r="BL18" i="11" s="1"/>
  <c r="AQ18" i="11"/>
  <c r="AO18" i="11"/>
  <c r="AP18" i="11" s="1"/>
  <c r="BM17" i="11"/>
  <c r="AQ17" i="11"/>
  <c r="AO17" i="11"/>
  <c r="AP17" i="11" s="1"/>
  <c r="BL16" i="11"/>
  <c r="BF16" i="11"/>
  <c r="AO16" i="11"/>
  <c r="AP16" i="11" s="1"/>
  <c r="BM15" i="11"/>
  <c r="BK15" i="11"/>
  <c r="BL15" i="11" s="1"/>
  <c r="AQ15" i="11"/>
  <c r="AO15" i="11"/>
  <c r="AP15" i="11" s="1"/>
  <c r="AX15" i="11" s="1"/>
  <c r="BM14" i="11"/>
  <c r="BK14" i="11"/>
  <c r="BL14" i="11" s="1"/>
  <c r="AQ14" i="11"/>
  <c r="AO14" i="11"/>
  <c r="AP14" i="11" s="1"/>
  <c r="AX14" i="11" s="1"/>
  <c r="BM13" i="11"/>
  <c r="BK13" i="11"/>
  <c r="BL13" i="11" s="1"/>
  <c r="AQ13" i="11"/>
  <c r="AO13" i="11"/>
  <c r="AP13" i="11" s="1"/>
  <c r="AX13" i="11" s="1"/>
  <c r="BM12" i="11"/>
  <c r="AQ12" i="11"/>
  <c r="AO12" i="11"/>
  <c r="AP12" i="11" s="1"/>
  <c r="BM11" i="11"/>
  <c r="BK11" i="11"/>
  <c r="BL11" i="11" s="1"/>
  <c r="AQ11" i="11"/>
  <c r="AO11" i="11"/>
  <c r="AP11" i="11" s="1"/>
  <c r="AY11" i="11" s="1"/>
  <c r="BM10" i="11"/>
  <c r="BK10" i="11"/>
  <c r="BL10" i="11" s="1"/>
  <c r="AQ10" i="11"/>
  <c r="AO10" i="11"/>
  <c r="AP10" i="11" s="1"/>
  <c r="AX10" i="11" s="1"/>
  <c r="BM9" i="11"/>
  <c r="BK9" i="11"/>
  <c r="BL9" i="11" s="1"/>
  <c r="AO9" i="11"/>
  <c r="AP9" i="11" s="1"/>
  <c r="AX9" i="11" s="1"/>
  <c r="AO8" i="11"/>
  <c r="AP8" i="11" s="1"/>
  <c r="BM7" i="11"/>
  <c r="BK7" i="11"/>
  <c r="BK8" i="11" s="1"/>
  <c r="BL8" i="11" s="1"/>
  <c r="BI7" i="11"/>
  <c r="BI8" i="11" s="1"/>
  <c r="AQ7" i="11"/>
  <c r="AQ8" i="11" s="1"/>
  <c r="AO7" i="11"/>
  <c r="AP7" i="11" s="1"/>
  <c r="AX7" i="11" s="1"/>
  <c r="U7" i="11"/>
  <c r="U8" i="11" s="1"/>
  <c r="U9" i="11" s="1"/>
  <c r="U10" i="11" s="1"/>
  <c r="U18" i="11" s="1"/>
  <c r="U21" i="11" s="1"/>
  <c r="U22" i="11" s="1"/>
  <c r="U26" i="11" s="1"/>
  <c r="U27" i="11" s="1"/>
  <c r="U28" i="11" s="1"/>
  <c r="U29" i="11" s="1"/>
  <c r="BL6" i="11"/>
  <c r="AO6" i="11"/>
  <c r="AP6" i="11" s="1"/>
  <c r="AX6" i="11" s="1"/>
  <c r="AO5" i="11"/>
  <c r="AP5" i="11" s="1"/>
  <c r="BL4" i="11"/>
  <c r="AO4" i="11"/>
  <c r="AP4" i="11" s="1"/>
  <c r="AX4" i="11" s="1"/>
  <c r="A4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BL3" i="11"/>
  <c r="BA4" i="11"/>
  <c r="BA6" i="11" s="1"/>
  <c r="BA7" i="11" s="1"/>
  <c r="BA8" i="11" s="1"/>
  <c r="BA9" i="11" s="1"/>
  <c r="BA10" i="11" s="1"/>
  <c r="BA11" i="11" s="1"/>
  <c r="BA12" i="11" s="1"/>
  <c r="BA13" i="11" s="1"/>
  <c r="BA14" i="11" s="1"/>
  <c r="BA15" i="11" s="1"/>
  <c r="BA16" i="11" s="1"/>
  <c r="BA17" i="11" s="1"/>
  <c r="BA18" i="11" s="1"/>
  <c r="BA19" i="11" s="1"/>
  <c r="BA20" i="11" s="1"/>
  <c r="BA21" i="11" s="1"/>
  <c r="BA22" i="11" s="1"/>
  <c r="BA23" i="11" s="1"/>
  <c r="BA24" i="11" s="1"/>
  <c r="BA25" i="11" s="1"/>
  <c r="BA26" i="11" s="1"/>
  <c r="BA27" i="11" s="1"/>
  <c r="BA28" i="11" s="1"/>
  <c r="BA29" i="11" s="1"/>
  <c r="AO3" i="11"/>
  <c r="AP3" i="11" s="1"/>
  <c r="BN13" i="11" l="1"/>
  <c r="BE16" i="16"/>
  <c r="BE23" i="16"/>
  <c r="BN9" i="11"/>
  <c r="BN18" i="11"/>
  <c r="BN11" i="11"/>
  <c r="BN7" i="11"/>
  <c r="BN31" i="11"/>
  <c r="AY26" i="11"/>
  <c r="BC26" i="11" s="1"/>
  <c r="AY30" i="11"/>
  <c r="AX30" i="11"/>
  <c r="AX38" i="11"/>
  <c r="BJ38" i="11"/>
  <c r="AX17" i="11"/>
  <c r="AY17" i="11"/>
  <c r="BC17" i="11" s="1"/>
  <c r="AX5" i="11"/>
  <c r="BJ5" i="11"/>
  <c r="AY5" i="11"/>
  <c r="BC5" i="11" s="1"/>
  <c r="BJ39" i="11"/>
  <c r="AX39" i="11"/>
  <c r="BJ44" i="11"/>
  <c r="AX44" i="11"/>
  <c r="BM60" i="10"/>
  <c r="AX8" i="11"/>
  <c r="AY8" i="11" s="1"/>
  <c r="BC8" i="11" s="1"/>
  <c r="AY22" i="11"/>
  <c r="BC22" i="11" s="1"/>
  <c r="AX22" i="11"/>
  <c r="BN37" i="11"/>
  <c r="AX37" i="11"/>
  <c r="AY43" i="11"/>
  <c r="BN5" i="11"/>
  <c r="BK67" i="10"/>
  <c r="BE31" i="12"/>
  <c r="BG22" i="12"/>
  <c r="BJ11" i="11"/>
  <c r="AX11" i="11"/>
  <c r="BN16" i="11"/>
  <c r="AX16" i="11"/>
  <c r="AY29" i="11"/>
  <c r="AX29" i="11"/>
  <c r="AY25" i="11"/>
  <c r="BC25" i="11" s="1"/>
  <c r="AX25" i="11"/>
  <c r="BG21" i="12"/>
  <c r="AY41" i="11"/>
  <c r="AX41" i="11"/>
  <c r="BG25" i="12"/>
  <c r="AY18" i="11"/>
  <c r="AX18" i="11"/>
  <c r="BJ25" i="11"/>
  <c r="AY31" i="11"/>
  <c r="AX31" i="11"/>
  <c r="AY34" i="11"/>
  <c r="BJ43" i="11"/>
  <c r="AY9" i="11"/>
  <c r="BN25" i="11"/>
  <c r="AY7" i="11"/>
  <c r="BC7" i="11" s="1"/>
  <c r="BJ12" i="11"/>
  <c r="AX12" i="11"/>
  <c r="BN36" i="11"/>
  <c r="AY16" i="11"/>
  <c r="BC16" i="11" s="1"/>
  <c r="BN21" i="11"/>
  <c r="AY19" i="11"/>
  <c r="BC19" i="11" s="1"/>
  <c r="BN22" i="11"/>
  <c r="BJ31" i="11"/>
  <c r="BN35" i="11"/>
  <c r="AX35" i="11"/>
  <c r="BJ40" i="11"/>
  <c r="BN43" i="11"/>
  <c r="BG47" i="14"/>
  <c r="BE18" i="20"/>
  <c r="BE23" i="20"/>
  <c r="BG35" i="12"/>
  <c r="BG33" i="14"/>
  <c r="BG10" i="12"/>
  <c r="BE27" i="16"/>
  <c r="BE10" i="16"/>
  <c r="BE9" i="16"/>
  <c r="BE14" i="16"/>
  <c r="BE20" i="15"/>
  <c r="BG12" i="12"/>
  <c r="BG15" i="12"/>
  <c r="BG35" i="14"/>
  <c r="BE24" i="16"/>
  <c r="BG49" i="14"/>
  <c r="BG54" i="14" s="1"/>
  <c r="BG58" i="14" s="1"/>
  <c r="BG62" i="14" s="1"/>
  <c r="BG11" i="14"/>
  <c r="BG26" i="14"/>
  <c r="BG91" i="14"/>
  <c r="BG95" i="14" s="1"/>
  <c r="BG104" i="14" s="1"/>
  <c r="BG7" i="16"/>
  <c r="BG27" i="16"/>
  <c r="BF33" i="11"/>
  <c r="BF4" i="11"/>
  <c r="BG10" i="14"/>
  <c r="BE40" i="14"/>
  <c r="BG20" i="14"/>
  <c r="BG5" i="14"/>
  <c r="BG25" i="14"/>
  <c r="BG42" i="14"/>
  <c r="BE32" i="12"/>
  <c r="BG8" i="10"/>
  <c r="BE13" i="15"/>
  <c r="BG27" i="14"/>
  <c r="BE19" i="15"/>
  <c r="BE11" i="11"/>
  <c r="BG11" i="11" s="1"/>
  <c r="BH11" i="11" s="1"/>
  <c r="BG12" i="14"/>
  <c r="BE22" i="11"/>
  <c r="BG22" i="11" s="1"/>
  <c r="BH22" i="11" s="1"/>
  <c r="BG15" i="14"/>
  <c r="BG34" i="14"/>
  <c r="BE23" i="15"/>
  <c r="BE10" i="20"/>
  <c r="BE27" i="11"/>
  <c r="BG27" i="11" s="1"/>
  <c r="BH27" i="11" s="1"/>
  <c r="BG16" i="14"/>
  <c r="BE30" i="15"/>
  <c r="BF30" i="15" s="1"/>
  <c r="BE37" i="11"/>
  <c r="BG37" i="11" s="1"/>
  <c r="BH37" i="11" s="1"/>
  <c r="BG18" i="14"/>
  <c r="BE22" i="12"/>
  <c r="BE13" i="11"/>
  <c r="BG13" i="11" s="1"/>
  <c r="BH13" i="11" s="1"/>
  <c r="BG24" i="10"/>
  <c r="BG58" i="10" s="1"/>
  <c r="BG68" i="10" s="1"/>
  <c r="BG10" i="15"/>
  <c r="BE47" i="14"/>
  <c r="BE15" i="20"/>
  <c r="BG14" i="15"/>
  <c r="BE50" i="14"/>
  <c r="BE63" i="14" s="1"/>
  <c r="BE65" i="14" s="1"/>
  <c r="BE72" i="14" s="1"/>
  <c r="BE77" i="14" s="1"/>
  <c r="BE82" i="14" s="1"/>
  <c r="BE83" i="14" s="1"/>
  <c r="BE93" i="14" s="1"/>
  <c r="BE115" i="14" s="1"/>
  <c r="BE120" i="14" s="1"/>
  <c r="BG21" i="15"/>
  <c r="BE44" i="11"/>
  <c r="BG44" i="11" s="1"/>
  <c r="BH44" i="11" s="1"/>
  <c r="BG22" i="15"/>
  <c r="BG26" i="20"/>
  <c r="BG11" i="15"/>
  <c r="BE20" i="20"/>
  <c r="BG31" i="15"/>
  <c r="BH31" i="15" s="1"/>
  <c r="BG7" i="20"/>
  <c r="BE15" i="19"/>
  <c r="BE21" i="20"/>
  <c r="BE13" i="20"/>
  <c r="BE17" i="20"/>
  <c r="BE19" i="20"/>
  <c r="BG17" i="12"/>
  <c r="BG9" i="16"/>
  <c r="BG9" i="10"/>
  <c r="BG18" i="12"/>
  <c r="BG10" i="16"/>
  <c r="BG17" i="10"/>
  <c r="BG30" i="10"/>
  <c r="BG25" i="15"/>
  <c r="BG27" i="15"/>
  <c r="BF39" i="11"/>
  <c r="BG39" i="11"/>
  <c r="BH39" i="11" s="1"/>
  <c r="BG35" i="11"/>
  <c r="BH35" i="11" s="1"/>
  <c r="BF35" i="11"/>
  <c r="BE26" i="11"/>
  <c r="BG26" i="11" s="1"/>
  <c r="BH26" i="11" s="1"/>
  <c r="BE40" i="11"/>
  <c r="BG40" i="11" s="1"/>
  <c r="BE10" i="15"/>
  <c r="BE28" i="11"/>
  <c r="BG28" i="11" s="1"/>
  <c r="BH28" i="11" s="1"/>
  <c r="BE12" i="12"/>
  <c r="BE14" i="15"/>
  <c r="BE7" i="11"/>
  <c r="BE31" i="11"/>
  <c r="BF31" i="11" s="1"/>
  <c r="BE9" i="11"/>
  <c r="BG9" i="11" s="1"/>
  <c r="BH9" i="11" s="1"/>
  <c r="BE34" i="11"/>
  <c r="BG34" i="11" s="1"/>
  <c r="BH34" i="11" s="1"/>
  <c r="BE12" i="14"/>
  <c r="BE25" i="14"/>
  <c r="BE42" i="14"/>
  <c r="BE8" i="12"/>
  <c r="BE24" i="12"/>
  <c r="BE36" i="12"/>
  <c r="BE15" i="14"/>
  <c r="BE27" i="14"/>
  <c r="BE45" i="14"/>
  <c r="BE9" i="12"/>
  <c r="BE26" i="12"/>
  <c r="BE16" i="14"/>
  <c r="BE28" i="14"/>
  <c r="BE11" i="12"/>
  <c r="BE27" i="12"/>
  <c r="BE18" i="14"/>
  <c r="BE31" i="14"/>
  <c r="BE48" i="14"/>
  <c r="BE52" i="14" s="1"/>
  <c r="BE53" i="14" s="1"/>
  <c r="BE56" i="14" s="1"/>
  <c r="BE57" i="14" s="1"/>
  <c r="BE59" i="14" s="1"/>
  <c r="BE60" i="14" s="1"/>
  <c r="BE64" i="14" s="1"/>
  <c r="BE66" i="14" s="1"/>
  <c r="BE70" i="14" s="1"/>
  <c r="BE74" i="14" s="1"/>
  <c r="BE75" i="14" s="1"/>
  <c r="BE78" i="14" s="1"/>
  <c r="BE79" i="14" s="1"/>
  <c r="BE81" i="14" s="1"/>
  <c r="BE89" i="14" s="1"/>
  <c r="BE90" i="14" s="1"/>
  <c r="BE92" i="14" s="1"/>
  <c r="BE94" i="14" s="1"/>
  <c r="BE96" i="14" s="1"/>
  <c r="BE28" i="12"/>
  <c r="BE19" i="14"/>
  <c r="BE13" i="12"/>
  <c r="BE32" i="11"/>
  <c r="BG32" i="11" s="1"/>
  <c r="BE9" i="14"/>
  <c r="BE21" i="14"/>
  <c r="BG18" i="11"/>
  <c r="BH18" i="11" s="1"/>
  <c r="BF18" i="11"/>
  <c r="BE32" i="14"/>
  <c r="BE49" i="14"/>
  <c r="BE54" i="14" s="1"/>
  <c r="BE41" i="14"/>
  <c r="BG23" i="14"/>
  <c r="BG55" i="14" s="1"/>
  <c r="BG80" i="14" s="1"/>
  <c r="BG88" i="14" s="1"/>
  <c r="BG99" i="14" s="1"/>
  <c r="BG105" i="14" s="1"/>
  <c r="BG37" i="12"/>
  <c r="BG14" i="14"/>
  <c r="BG32" i="12"/>
  <c r="BB5" i="11"/>
  <c r="AZ6" i="11"/>
  <c r="AZ7" i="11" s="1"/>
  <c r="BB7" i="11" s="1"/>
  <c r="BG15" i="20"/>
  <c r="BG27" i="20"/>
  <c r="BG16" i="20"/>
  <c r="BG17" i="20"/>
  <c r="BG9" i="19"/>
  <c r="BG18" i="20"/>
  <c r="BG11" i="20"/>
  <c r="BG22" i="20"/>
  <c r="BG13" i="20"/>
  <c r="BG23" i="20"/>
  <c r="BG10" i="20"/>
  <c r="BG31" i="10"/>
  <c r="BG9" i="12"/>
  <c r="BG27" i="12"/>
  <c r="BG36" i="12"/>
  <c r="BG14" i="16"/>
  <c r="BE13" i="14"/>
  <c r="BE43" i="14"/>
  <c r="BE14" i="11"/>
  <c r="BG14" i="11" s="1"/>
  <c r="BH14" i="11" s="1"/>
  <c r="BG10" i="10"/>
  <c r="BG21" i="10"/>
  <c r="BG32" i="10"/>
  <c r="BG20" i="12"/>
  <c r="BG28" i="12"/>
  <c r="BG16" i="15"/>
  <c r="BG16" i="16"/>
  <c r="BG13" i="16"/>
  <c r="BE14" i="14"/>
  <c r="BE23" i="14"/>
  <c r="BE55" i="14" s="1"/>
  <c r="BE80" i="14" s="1"/>
  <c r="BE88" i="14" s="1"/>
  <c r="BE99" i="14" s="1"/>
  <c r="BE112" i="14" s="1"/>
  <c r="BE44" i="14"/>
  <c r="BE7" i="14"/>
  <c r="BF7" i="14" s="1"/>
  <c r="BE16" i="15"/>
  <c r="BG11" i="10"/>
  <c r="BG23" i="10"/>
  <c r="BG33" i="10"/>
  <c r="BG42" i="10" s="1"/>
  <c r="BG43" i="10" s="1"/>
  <c r="BG44" i="10" s="1"/>
  <c r="BG45" i="10" s="1"/>
  <c r="BG46" i="10" s="1"/>
  <c r="BG47" i="10" s="1"/>
  <c r="BG48" i="10" s="1"/>
  <c r="BG51" i="10" s="1"/>
  <c r="BG52" i="10" s="1"/>
  <c r="BG57" i="10" s="1"/>
  <c r="BG59" i="10" s="1"/>
  <c r="BG64" i="10" s="1"/>
  <c r="BG65" i="10" s="1"/>
  <c r="BG70" i="10" s="1"/>
  <c r="BG11" i="12"/>
  <c r="BG29" i="12"/>
  <c r="BG6" i="16"/>
  <c r="BG17" i="16"/>
  <c r="BE17" i="15"/>
  <c r="BG12" i="10"/>
  <c r="BG34" i="10"/>
  <c r="BG38" i="10" s="1"/>
  <c r="BG50" i="10" s="1"/>
  <c r="BG55" i="10" s="1"/>
  <c r="BG56" i="10" s="1"/>
  <c r="BG62" i="10" s="1"/>
  <c r="BG63" i="10" s="1"/>
  <c r="BG66" i="10" s="1"/>
  <c r="BG31" i="12"/>
  <c r="BG8" i="12"/>
  <c r="BE38" i="14"/>
  <c r="BE46" i="14"/>
  <c r="BE5" i="15"/>
  <c r="BG14" i="10"/>
  <c r="BG25" i="10"/>
  <c r="BG35" i="10"/>
  <c r="BG13" i="12"/>
  <c r="BG23" i="12"/>
  <c r="BG5" i="15"/>
  <c r="BG8" i="16"/>
  <c r="BG26" i="12"/>
  <c r="BG19" i="10"/>
  <c r="BE6" i="14"/>
  <c r="BE39" i="14"/>
  <c r="BE8" i="15"/>
  <c r="BE17" i="16"/>
  <c r="BG15" i="10"/>
  <c r="BG28" i="10"/>
  <c r="BG24" i="12"/>
  <c r="BG9" i="15"/>
  <c r="BG7" i="10"/>
  <c r="BG7" i="12"/>
  <c r="BE12" i="16"/>
  <c r="BE20" i="16"/>
  <c r="BE18" i="16"/>
  <c r="BE6" i="16"/>
  <c r="BE15" i="16"/>
  <c r="BE25" i="16"/>
  <c r="BE19" i="16"/>
  <c r="BG11" i="16"/>
  <c r="BG18" i="16"/>
  <c r="BG20" i="16"/>
  <c r="BG24" i="16"/>
  <c r="BG25" i="16"/>
  <c r="BG19" i="16"/>
  <c r="BG20" i="20"/>
  <c r="BE22" i="20"/>
  <c r="BE7" i="20"/>
  <c r="BG12" i="15"/>
  <c r="BG23" i="15"/>
  <c r="BG18" i="15"/>
  <c r="BG19" i="15"/>
  <c r="BG13" i="15"/>
  <c r="BG8" i="15"/>
  <c r="BE25" i="15"/>
  <c r="BE27" i="15"/>
  <c r="BE18" i="15"/>
  <c r="BE31" i="15"/>
  <c r="BF31" i="15" s="1"/>
  <c r="BE12" i="15"/>
  <c r="BE11" i="15"/>
  <c r="BE18" i="12"/>
  <c r="BE15" i="12"/>
  <c r="BE25" i="12"/>
  <c r="BE16" i="12"/>
  <c r="BE35" i="12"/>
  <c r="BE10" i="12"/>
  <c r="BE33" i="12"/>
  <c r="BE17" i="12"/>
  <c r="BG36" i="14"/>
  <c r="BG13" i="14"/>
  <c r="BG38" i="14"/>
  <c r="BG51" i="14"/>
  <c r="BG32" i="14"/>
  <c r="BG41" i="14"/>
  <c r="BG30" i="14"/>
  <c r="BG6" i="14"/>
  <c r="BG43" i="14"/>
  <c r="BG44" i="14"/>
  <c r="BG46" i="14"/>
  <c r="BG9" i="14"/>
  <c r="BG19" i="14"/>
  <c r="BG28" i="14"/>
  <c r="BG37" i="14"/>
  <c r="BG45" i="14"/>
  <c r="BG117" i="14"/>
  <c r="BG119" i="14" s="1"/>
  <c r="BG21" i="14"/>
  <c r="BG31" i="14"/>
  <c r="BG22" i="14"/>
  <c r="BG24" i="14" s="1"/>
  <c r="BE26" i="14"/>
  <c r="BE35" i="14"/>
  <c r="BE36" i="14"/>
  <c r="BE91" i="14"/>
  <c r="BE95" i="14" s="1"/>
  <c r="BE104" i="14" s="1"/>
  <c r="BE17" i="14"/>
  <c r="BE51" i="14"/>
  <c r="BG6" i="19"/>
  <c r="BG14" i="19"/>
  <c r="BG5" i="19"/>
  <c r="BG7" i="19"/>
  <c r="BG11" i="19"/>
  <c r="BG15" i="19"/>
  <c r="BE9" i="19"/>
  <c r="BE6" i="19"/>
  <c r="BE14" i="19"/>
  <c r="BE5" i="19"/>
  <c r="BE7" i="19"/>
  <c r="BG20" i="10"/>
  <c r="BG41" i="10"/>
  <c r="BG54" i="10"/>
  <c r="BG27" i="10"/>
  <c r="BG79" i="10"/>
  <c r="BG36" i="10"/>
  <c r="BG22" i="10"/>
  <c r="BG71" i="10"/>
  <c r="BG49" i="10"/>
  <c r="BG53" i="10"/>
  <c r="BE19" i="11"/>
  <c r="BG19" i="11" s="1"/>
  <c r="BH19" i="11" s="1"/>
  <c r="BE43" i="11"/>
  <c r="BG43" i="11" s="1"/>
  <c r="BH43" i="11" s="1"/>
  <c r="BE10" i="11"/>
  <c r="BG10" i="11" s="1"/>
  <c r="BH10" i="11" s="1"/>
  <c r="BE36" i="11"/>
  <c r="BE15" i="11"/>
  <c r="BG15" i="11" s="1"/>
  <c r="BH15" i="11" s="1"/>
  <c r="BE42" i="11"/>
  <c r="BG42" i="11" s="1"/>
  <c r="BH42" i="11" s="1"/>
  <c r="BE45" i="11"/>
  <c r="BG45" i="11" s="1"/>
  <c r="BH45" i="11" s="1"/>
  <c r="BE24" i="11"/>
  <c r="BG24" i="11" s="1"/>
  <c r="BH24" i="11" s="1"/>
  <c r="BE41" i="11"/>
  <c r="BG41" i="11" s="1"/>
  <c r="BH41" i="11" s="1"/>
  <c r="BE17" i="11"/>
  <c r="BG17" i="11" s="1"/>
  <c r="BH17" i="11" s="1"/>
  <c r="BE12" i="11"/>
  <c r="BG12" i="11" s="1"/>
  <c r="BH12" i="11" s="1"/>
  <c r="BE21" i="11"/>
  <c r="BG21" i="11" s="1"/>
  <c r="BH21" i="11" s="1"/>
  <c r="BE29" i="11"/>
  <c r="BG29" i="11" s="1"/>
  <c r="BH29" i="11" s="1"/>
  <c r="BE38" i="11"/>
  <c r="BG38" i="11" s="1"/>
  <c r="BH38" i="11" s="1"/>
  <c r="BH32" i="11"/>
  <c r="BE30" i="11"/>
  <c r="BG30" i="11" s="1"/>
  <c r="BH30" i="11" s="1"/>
  <c r="BE5" i="11"/>
  <c r="BE25" i="11"/>
  <c r="BG25" i="11" s="1"/>
  <c r="BH25" i="11" s="1"/>
  <c r="BG120" i="14"/>
  <c r="BG118" i="14"/>
  <c r="BG85" i="14"/>
  <c r="BG81" i="14"/>
  <c r="BG89" i="14" s="1"/>
  <c r="BG90" i="14" s="1"/>
  <c r="BG92" i="14" s="1"/>
  <c r="BG94" i="14" s="1"/>
  <c r="BG96" i="14" s="1"/>
  <c r="BG97" i="14"/>
  <c r="BG98" i="14" s="1"/>
  <c r="BM81" i="14"/>
  <c r="BM89" i="14" s="1"/>
  <c r="BM90" i="14" s="1"/>
  <c r="BM92" i="14" s="1"/>
  <c r="BM94" i="14" s="1"/>
  <c r="BM96" i="14" s="1"/>
  <c r="BM85" i="14"/>
  <c r="BM62" i="14"/>
  <c r="BM61" i="14"/>
  <c r="BM73" i="14" s="1"/>
  <c r="BM76" i="14" s="1"/>
  <c r="BM84" i="14" s="1"/>
  <c r="BM114" i="14"/>
  <c r="BM113" i="14"/>
  <c r="BM105" i="14"/>
  <c r="BM108" i="14"/>
  <c r="BM123" i="14"/>
  <c r="BM112" i="14"/>
  <c r="BM120" i="14"/>
  <c r="BM118" i="14"/>
  <c r="BM97" i="14"/>
  <c r="BM98" i="14" s="1"/>
  <c r="BM104" i="14"/>
  <c r="BM71" i="10"/>
  <c r="BM49" i="10"/>
  <c r="BM53" i="10"/>
  <c r="BM55" i="10"/>
  <c r="BM56" i="10" s="1"/>
  <c r="BM62" i="10" s="1"/>
  <c r="BM63" i="10" s="1"/>
  <c r="BM66" i="10" s="1"/>
  <c r="BM67" i="10"/>
  <c r="BK55" i="10"/>
  <c r="BK56" i="10" s="1"/>
  <c r="BK62" i="10" s="1"/>
  <c r="BK63" i="10" s="1"/>
  <c r="BK66" i="10" s="1"/>
  <c r="BK53" i="10"/>
  <c r="BK49" i="10"/>
  <c r="BK60" i="10"/>
  <c r="BM8" i="11"/>
  <c r="BN8" i="11" s="1"/>
  <c r="BL7" i="11"/>
  <c r="BK29" i="11"/>
  <c r="BL29" i="11" s="1"/>
  <c r="BK30" i="11"/>
  <c r="BL30" i="11" s="1"/>
  <c r="BK32" i="11"/>
  <c r="BL32" i="11" s="1"/>
  <c r="BK44" i="11"/>
  <c r="BL44" i="11" s="1"/>
  <c r="BK25" i="11"/>
  <c r="BL25" i="11" s="1"/>
  <c r="BK38" i="11"/>
  <c r="BL38" i="11" s="1"/>
  <c r="BK21" i="11"/>
  <c r="BL21" i="11" s="1"/>
  <c r="BK24" i="11"/>
  <c r="BL24" i="11" s="1"/>
  <c r="BK28" i="11"/>
  <c r="BL28" i="11" s="1"/>
  <c r="BK41" i="11"/>
  <c r="BL41" i="11" s="1"/>
  <c r="BK45" i="11"/>
  <c r="BL45" i="11" s="1"/>
  <c r="BK12" i="11"/>
  <c r="BL12" i="11" s="1"/>
  <c r="BK17" i="11"/>
  <c r="BL17" i="11" s="1"/>
  <c r="BJ4" i="11"/>
  <c r="AY4" i="11"/>
  <c r="BC4" i="11" s="1"/>
  <c r="BN4" i="11"/>
  <c r="BB4" i="11"/>
  <c r="BA30" i="11"/>
  <c r="BC30" i="11" s="1"/>
  <c r="BC29" i="11"/>
  <c r="BI9" i="11"/>
  <c r="BJ8" i="11"/>
  <c r="BC9" i="11"/>
  <c r="BJ45" i="11"/>
  <c r="AY45" i="11"/>
  <c r="AP46" i="11"/>
  <c r="BN6" i="11"/>
  <c r="AY6" i="11"/>
  <c r="BC6" i="11" s="1"/>
  <c r="BJ6" i="11"/>
  <c r="AY10" i="11"/>
  <c r="BC10" i="11" s="1"/>
  <c r="BN32" i="11"/>
  <c r="BF3" i="11"/>
  <c r="BN23" i="11"/>
  <c r="BJ23" i="11"/>
  <c r="BN30" i="11"/>
  <c r="AY3" i="11"/>
  <c r="BJ13" i="11"/>
  <c r="AY13" i="11"/>
  <c r="BC13" i="11" s="1"/>
  <c r="BJ20" i="11"/>
  <c r="AY20" i="11"/>
  <c r="BC20" i="11" s="1"/>
  <c r="BN20" i="11"/>
  <c r="BN26" i="11"/>
  <c r="AY28" i="11"/>
  <c r="BC28" i="11" s="1"/>
  <c r="BN28" i="11"/>
  <c r="AY32" i="11"/>
  <c r="BJ36" i="11"/>
  <c r="AY36" i="11"/>
  <c r="AY38" i="11"/>
  <c r="BN38" i="11"/>
  <c r="BN41" i="11"/>
  <c r="BN10" i="11"/>
  <c r="AY35" i="11"/>
  <c r="AX3" i="11"/>
  <c r="BH6" i="11"/>
  <c r="BJ17" i="11"/>
  <c r="BN17" i="11"/>
  <c r="AY23" i="11"/>
  <c r="BC23" i="11" s="1"/>
  <c r="BJ33" i="11"/>
  <c r="AY33" i="11"/>
  <c r="BC33" i="11" s="1"/>
  <c r="BN33" i="11"/>
  <c r="BJ3" i="11"/>
  <c r="AY39" i="11"/>
  <c r="BC39" i="11" s="1"/>
  <c r="AY44" i="11"/>
  <c r="BN12" i="11"/>
  <c r="BH16" i="11"/>
  <c r="BH40" i="11"/>
  <c r="BN14" i="11"/>
  <c r="BJ14" i="11"/>
  <c r="BJ24" i="11"/>
  <c r="AY24" i="11"/>
  <c r="BC24" i="11" s="1"/>
  <c r="AY21" i="11"/>
  <c r="BC21" i="11" s="1"/>
  <c r="BN29" i="11"/>
  <c r="BF20" i="11"/>
  <c r="BC11" i="11"/>
  <c r="AY14" i="11"/>
  <c r="BC14" i="11" s="1"/>
  <c r="BH23" i="11"/>
  <c r="AY27" i="11"/>
  <c r="BC27" i="11" s="1"/>
  <c r="BN27" i="11"/>
  <c r="AY42" i="11"/>
  <c r="BN45" i="11"/>
  <c r="BF32" i="11"/>
  <c r="BF23" i="11"/>
  <c r="BH20" i="11"/>
  <c r="AY12" i="11"/>
  <c r="BC12" i="11" s="1"/>
  <c r="BN24" i="11"/>
  <c r="BN39" i="11"/>
  <c r="BN42" i="11"/>
  <c r="BN44" i="11"/>
  <c r="BH4" i="11"/>
  <c r="BC18" i="11"/>
  <c r="BN34" i="11"/>
  <c r="BJ34" i="11"/>
  <c r="BJ35" i="11"/>
  <c r="BN3" i="11"/>
  <c r="BJ7" i="11"/>
  <c r="BF6" i="11"/>
  <c r="BJ15" i="11"/>
  <c r="AY15" i="11"/>
  <c r="BC15" i="11" s="1"/>
  <c r="BN15" i="11"/>
  <c r="BN19" i="11"/>
  <c r="BJ19" i="11"/>
  <c r="AY40" i="11"/>
  <c r="BN40" i="11"/>
  <c r="BJ16" i="11"/>
  <c r="BE118" i="14" l="1"/>
  <c r="BD5" i="11"/>
  <c r="BG112" i="14"/>
  <c r="BG61" i="14"/>
  <c r="BG73" i="14" s="1"/>
  <c r="BG76" i="14" s="1"/>
  <c r="BG84" i="14" s="1"/>
  <c r="BG86" i="14" s="1"/>
  <c r="BF34" i="11"/>
  <c r="BE105" i="14"/>
  <c r="BF13" i="11"/>
  <c r="BF27" i="11"/>
  <c r="BF17" i="11"/>
  <c r="BF26" i="11"/>
  <c r="BF40" i="11"/>
  <c r="BF11" i="11"/>
  <c r="BF22" i="11"/>
  <c r="BE85" i="14"/>
  <c r="BF37" i="11"/>
  <c r="BF44" i="11"/>
  <c r="BG113" i="14"/>
  <c r="BG123" i="14"/>
  <c r="AZ8" i="11"/>
  <c r="AZ9" i="11" s="1"/>
  <c r="BB9" i="11" s="1"/>
  <c r="BD9" i="11" s="1"/>
  <c r="BE58" i="14"/>
  <c r="BE62" i="14" s="1"/>
  <c r="BF43" i="11"/>
  <c r="BF9" i="11"/>
  <c r="BE123" i="14"/>
  <c r="BF29" i="11"/>
  <c r="BE114" i="14"/>
  <c r="BE97" i="14"/>
  <c r="BE98" i="14" s="1"/>
  <c r="BE100" i="14" s="1"/>
  <c r="BF100" i="14" s="1"/>
  <c r="BF12" i="11"/>
  <c r="BE108" i="14"/>
  <c r="BE113" i="14"/>
  <c r="BF10" i="11"/>
  <c r="BB6" i="11"/>
  <c r="BD6" i="11" s="1"/>
  <c r="BO6" i="11" s="1"/>
  <c r="BE8" i="11"/>
  <c r="BG7" i="11"/>
  <c r="BH7" i="11" s="1"/>
  <c r="BF28" i="11"/>
  <c r="BF7" i="11"/>
  <c r="BG31" i="11"/>
  <c r="BH31" i="11" s="1"/>
  <c r="BF30" i="11"/>
  <c r="BF21" i="11"/>
  <c r="BF15" i="11"/>
  <c r="BF24" i="11"/>
  <c r="BG114" i="14"/>
  <c r="BG108" i="14"/>
  <c r="BD7" i="11"/>
  <c r="BF38" i="11"/>
  <c r="BF42" i="11"/>
  <c r="BF14" i="11"/>
  <c r="BF45" i="11"/>
  <c r="BF19" i="11"/>
  <c r="BG60" i="10"/>
  <c r="BG67" i="10"/>
  <c r="BG61" i="10"/>
  <c r="BG69" i="10"/>
  <c r="BG73" i="10"/>
  <c r="BG74" i="10" s="1"/>
  <c r="BG75" i="10" s="1"/>
  <c r="BG77" i="10" s="1"/>
  <c r="BG78" i="10" s="1"/>
  <c r="BF5" i="11"/>
  <c r="BG5" i="11"/>
  <c r="BH5" i="11" s="1"/>
  <c r="BF25" i="11"/>
  <c r="BG36" i="11"/>
  <c r="BH36" i="11" s="1"/>
  <c r="BF36" i="11"/>
  <c r="BF41" i="11"/>
  <c r="BH3" i="11"/>
  <c r="BE103" i="14"/>
  <c r="BE102" i="14"/>
  <c r="BG102" i="14"/>
  <c r="BG103" i="14"/>
  <c r="BG67" i="14"/>
  <c r="BG69" i="14"/>
  <c r="BG71" i="14"/>
  <c r="BG68" i="14"/>
  <c r="BG100" i="14"/>
  <c r="BG110" i="14"/>
  <c r="BG111" i="14" s="1"/>
  <c r="BM103" i="14"/>
  <c r="BM102" i="14"/>
  <c r="BM110" i="14"/>
  <c r="BM111" i="14" s="1"/>
  <c r="BM100" i="14"/>
  <c r="BM87" i="14"/>
  <c r="BM86" i="14"/>
  <c r="BM68" i="14"/>
  <c r="BM67" i="14"/>
  <c r="BM71" i="14"/>
  <c r="BM69" i="14"/>
  <c r="BM69" i="10"/>
  <c r="BM73" i="10"/>
  <c r="BM74" i="10" s="1"/>
  <c r="BM75" i="10" s="1"/>
  <c r="BM77" i="10" s="1"/>
  <c r="BM78" i="10" s="1"/>
  <c r="BK69" i="10"/>
  <c r="BK73" i="10"/>
  <c r="BK74" i="10" s="1"/>
  <c r="BK75" i="10" s="1"/>
  <c r="BK77" i="10" s="1"/>
  <c r="BK78" i="10" s="1"/>
  <c r="AY46" i="11"/>
  <c r="E32" i="22" s="1"/>
  <c r="BC3" i="11"/>
  <c r="BI10" i="11"/>
  <c r="BJ9" i="11"/>
  <c r="AX46" i="11"/>
  <c r="BB3" i="11"/>
  <c r="BA32" i="11"/>
  <c r="BA34" i="11" s="1"/>
  <c r="BA31" i="11"/>
  <c r="BC31" i="11" s="1"/>
  <c r="BD4" i="11"/>
  <c r="BO4" i="11" s="1"/>
  <c r="BD3" i="11" l="1"/>
  <c r="BO3" i="11" s="1"/>
  <c r="BG87" i="14"/>
  <c r="D32" i="22"/>
  <c r="F32" i="22" s="1"/>
  <c r="AY47" i="11"/>
  <c r="AY48" i="11" s="1"/>
  <c r="AZ10" i="11"/>
  <c r="AZ11" i="11" s="1"/>
  <c r="AZ12" i="11" s="1"/>
  <c r="AZ13" i="11" s="1"/>
  <c r="AZ14" i="11" s="1"/>
  <c r="AZ15" i="11" s="1"/>
  <c r="AZ16" i="11" s="1"/>
  <c r="AZ17" i="11" s="1"/>
  <c r="AZ18" i="11" s="1"/>
  <c r="AZ19" i="11" s="1"/>
  <c r="AZ20" i="11" s="1"/>
  <c r="AZ21" i="11" s="1"/>
  <c r="AZ22" i="11" s="1"/>
  <c r="AZ23" i="11" s="1"/>
  <c r="AZ24" i="11" s="1"/>
  <c r="AZ25" i="11" s="1"/>
  <c r="AZ26" i="11" s="1"/>
  <c r="AZ27" i="11" s="1"/>
  <c r="AZ28" i="11" s="1"/>
  <c r="AZ29" i="11" s="1"/>
  <c r="AZ30" i="11" s="1"/>
  <c r="AZ31" i="11" s="1"/>
  <c r="AZ32" i="11" s="1"/>
  <c r="AZ33" i="11" s="1"/>
  <c r="AZ34" i="11" s="1"/>
  <c r="AZ35" i="11" s="1"/>
  <c r="AZ36" i="11" s="1"/>
  <c r="AZ37" i="11" s="1"/>
  <c r="AZ38" i="11" s="1"/>
  <c r="AZ39" i="11" s="1"/>
  <c r="AZ40" i="11" s="1"/>
  <c r="AZ41" i="11" s="1"/>
  <c r="AZ42" i="11" s="1"/>
  <c r="AZ43" i="11" s="1"/>
  <c r="AZ44" i="11" s="1"/>
  <c r="AZ45" i="11" s="1"/>
  <c r="BE101" i="14"/>
  <c r="BF101" i="14" s="1"/>
  <c r="BO9" i="11"/>
  <c r="BE110" i="14"/>
  <c r="BE111" i="14" s="1"/>
  <c r="BE116" i="14" s="1"/>
  <c r="BB8" i="11"/>
  <c r="BD8" i="11" s="1"/>
  <c r="BE61" i="14"/>
  <c r="BE73" i="14" s="1"/>
  <c r="BE76" i="14" s="1"/>
  <c r="BE84" i="14" s="1"/>
  <c r="BE87" i="14" s="1"/>
  <c r="BF8" i="11"/>
  <c r="BG8" i="11"/>
  <c r="BH8" i="11" s="1"/>
  <c r="BB17" i="11"/>
  <c r="BD17" i="11" s="1"/>
  <c r="BO17" i="11" s="1"/>
  <c r="BO7" i="11"/>
  <c r="BG101" i="14"/>
  <c r="BH101" i="14" s="1"/>
  <c r="BH100" i="14"/>
  <c r="BO5" i="11"/>
  <c r="BM101" i="14"/>
  <c r="BE71" i="14"/>
  <c r="BE68" i="14"/>
  <c r="BE67" i="14"/>
  <c r="BE69" i="14"/>
  <c r="BE107" i="14"/>
  <c r="BE109" i="14" s="1"/>
  <c r="BE106" i="14"/>
  <c r="BE121" i="14"/>
  <c r="BG107" i="14"/>
  <c r="BG109" i="14" s="1"/>
  <c r="BG106" i="14"/>
  <c r="BG121" i="14"/>
  <c r="BG116" i="14"/>
  <c r="BG122" i="14"/>
  <c r="BM122" i="14"/>
  <c r="BM116" i="14"/>
  <c r="BM106" i="14"/>
  <c r="BM107" i="14"/>
  <c r="BM109" i="14" s="1"/>
  <c r="BM121" i="14"/>
  <c r="BB14" i="11"/>
  <c r="BD14" i="11" s="1"/>
  <c r="BO14" i="11" s="1"/>
  <c r="BB10" i="11"/>
  <c r="BD10" i="11" s="1"/>
  <c r="BC32" i="11"/>
  <c r="BA35" i="11"/>
  <c r="BC34" i="11"/>
  <c r="BJ10" i="11"/>
  <c r="BI18" i="11"/>
  <c r="BB19" i="11" l="1"/>
  <c r="BD19" i="11" s="1"/>
  <c r="BO19" i="11" s="1"/>
  <c r="BB11" i="11"/>
  <c r="BD11" i="11" s="1"/>
  <c r="BO11" i="11" s="1"/>
  <c r="BB13" i="11"/>
  <c r="BD13" i="11" s="1"/>
  <c r="BO13" i="11" s="1"/>
  <c r="BB16" i="11"/>
  <c r="BD16" i="11" s="1"/>
  <c r="BO16" i="11" s="1"/>
  <c r="BB20" i="11"/>
  <c r="BD20" i="11" s="1"/>
  <c r="BO20" i="11" s="1"/>
  <c r="BB12" i="11"/>
  <c r="BD12" i="11" s="1"/>
  <c r="BO12" i="11" s="1"/>
  <c r="BB15" i="11"/>
  <c r="BD15" i="11" s="1"/>
  <c r="BO15" i="11" s="1"/>
  <c r="BB18" i="11"/>
  <c r="BD18" i="11" s="1"/>
  <c r="BE86" i="14"/>
  <c r="BO10" i="11"/>
  <c r="BO8" i="11"/>
  <c r="BE122" i="14"/>
  <c r="BB21" i="11"/>
  <c r="BD21" i="11" s="1"/>
  <c r="BI21" i="11"/>
  <c r="BJ18" i="11"/>
  <c r="BA36" i="11"/>
  <c r="BC35" i="11"/>
  <c r="BO18" i="11" l="1"/>
  <c r="BA37" i="11"/>
  <c r="BC36" i="11"/>
  <c r="BJ21" i="11"/>
  <c r="BO21" i="11" s="1"/>
  <c r="BI22" i="11"/>
  <c r="BB22" i="11"/>
  <c r="BD22" i="11" s="1"/>
  <c r="BB23" i="11" l="1"/>
  <c r="BD23" i="11" s="1"/>
  <c r="BO23" i="11" s="1"/>
  <c r="BJ22" i="11"/>
  <c r="BO22" i="11" s="1"/>
  <c r="BI26" i="11"/>
  <c r="BA38" i="11"/>
  <c r="BC37" i="11"/>
  <c r="BA40" i="11" l="1"/>
  <c r="BC38" i="11"/>
  <c r="BJ26" i="11"/>
  <c r="BI27" i="11"/>
  <c r="BB24" i="11"/>
  <c r="BD24" i="11" s="1"/>
  <c r="BO24" i="11" s="1"/>
  <c r="BB25" i="11" l="1"/>
  <c r="BD25" i="11" s="1"/>
  <c r="BO25" i="11" s="1"/>
  <c r="BJ27" i="11"/>
  <c r="BI28" i="11"/>
  <c r="BA41" i="11"/>
  <c r="BC40" i="11"/>
  <c r="BA42" i="11" l="1"/>
  <c r="BC41" i="11"/>
  <c r="BI29" i="11"/>
  <c r="BJ28" i="11"/>
  <c r="BB26" i="11"/>
  <c r="BD26" i="11" s="1"/>
  <c r="BO26" i="11" s="1"/>
  <c r="BJ29" i="11" l="1"/>
  <c r="BI30" i="11"/>
  <c r="BB27" i="11"/>
  <c r="BD27" i="11" s="1"/>
  <c r="BO27" i="11" s="1"/>
  <c r="BA43" i="11"/>
  <c r="BC42" i="11"/>
  <c r="BI32" i="11" l="1"/>
  <c r="BJ30" i="11"/>
  <c r="BA44" i="11"/>
  <c r="BC43" i="11"/>
  <c r="BB28" i="11"/>
  <c r="BD28" i="11" s="1"/>
  <c r="BO28" i="11" s="1"/>
  <c r="BI37" i="11" l="1"/>
  <c r="BJ32" i="11"/>
  <c r="BB29" i="11"/>
  <c r="BD29" i="11" s="1"/>
  <c r="BO29" i="11" s="1"/>
  <c r="BA45" i="11"/>
  <c r="BC45" i="11" s="1"/>
  <c r="BC44" i="11"/>
  <c r="BI41" i="11" l="1"/>
  <c r="BJ37" i="11"/>
  <c r="BB30" i="11"/>
  <c r="BD30" i="11" s="1"/>
  <c r="BO30" i="11" s="1"/>
  <c r="BJ41" i="11" l="1"/>
  <c r="BI42" i="11"/>
  <c r="BJ42" i="11" s="1"/>
  <c r="BB31" i="11"/>
  <c r="BD31" i="11" s="1"/>
  <c r="BO31" i="11" s="1"/>
  <c r="BB32" i="11" l="1"/>
  <c r="BD32" i="11" s="1"/>
  <c r="BO32" i="11" s="1"/>
  <c r="BB33" i="11" l="1"/>
  <c r="BD33" i="11" s="1"/>
  <c r="BO33" i="11" s="1"/>
  <c r="BB34" i="11" l="1"/>
  <c r="BD34" i="11" s="1"/>
  <c r="BO34" i="11" s="1"/>
  <c r="BB35" i="11" l="1"/>
  <c r="BD35" i="11" s="1"/>
  <c r="BO35" i="11" s="1"/>
  <c r="BB36" i="11" l="1"/>
  <c r="BD36" i="11" s="1"/>
  <c r="BO36" i="11" s="1"/>
  <c r="BB37" i="11" l="1"/>
  <c r="BD37" i="11" s="1"/>
  <c r="BO37" i="11" s="1"/>
  <c r="BB38" i="11" l="1"/>
  <c r="BD38" i="11" s="1"/>
  <c r="BO38" i="11" s="1"/>
  <c r="BB39" i="11" l="1"/>
  <c r="BD39" i="11" s="1"/>
  <c r="BO39" i="11" s="1"/>
  <c r="BB40" i="11" l="1"/>
  <c r="BD40" i="11" s="1"/>
  <c r="BO40" i="11" s="1"/>
  <c r="BB41" i="11" l="1"/>
  <c r="BD41" i="11" s="1"/>
  <c r="BO41" i="11" s="1"/>
  <c r="BB42" i="11" l="1"/>
  <c r="BD42" i="11" s="1"/>
  <c r="BO42" i="11" s="1"/>
  <c r="BB43" i="11" l="1"/>
  <c r="BD43" i="11" s="1"/>
  <c r="BO43" i="11" s="1"/>
  <c r="BB45" i="11" l="1"/>
  <c r="BD45" i="11" s="1"/>
  <c r="BO45" i="11" s="1"/>
  <c r="BB44" i="11"/>
  <c r="BD44" i="11" s="1"/>
  <c r="BO44" i="11" s="1"/>
  <c r="BO46" i="11" l="1"/>
  <c r="D19" i="22" s="1"/>
  <c r="E19" i="22" l="1"/>
  <c r="F19" i="22" s="1"/>
  <c r="BL27" i="16"/>
  <c r="AQ27" i="16"/>
  <c r="AO27" i="16"/>
  <c r="AP27" i="16" s="1"/>
  <c r="BL26" i="16"/>
  <c r="BI26" i="16"/>
  <c r="AQ26" i="16"/>
  <c r="AO26" i="16"/>
  <c r="AP26" i="16" s="1"/>
  <c r="AY26" i="16" s="1"/>
  <c r="BL25" i="16"/>
  <c r="BI25" i="16"/>
  <c r="BH25" i="16"/>
  <c r="AQ25" i="16"/>
  <c r="AO25" i="16"/>
  <c r="AP25" i="16" s="1"/>
  <c r="AY25" i="16" s="1"/>
  <c r="BL24" i="16"/>
  <c r="BI24" i="16"/>
  <c r="AQ24" i="16"/>
  <c r="AO24" i="16"/>
  <c r="AP24" i="16" s="1"/>
  <c r="BL23" i="16"/>
  <c r="BI23" i="16"/>
  <c r="AQ23" i="16"/>
  <c r="AO23" i="16"/>
  <c r="AP23" i="16" s="1"/>
  <c r="BL22" i="16"/>
  <c r="BH22" i="16"/>
  <c r="BH26" i="16"/>
  <c r="BF26" i="16"/>
  <c r="BA26" i="16"/>
  <c r="AO22" i="16"/>
  <c r="AP22" i="16" s="1"/>
  <c r="BN22" i="16" s="1"/>
  <c r="BL21" i="16"/>
  <c r="BH21" i="16"/>
  <c r="BF21" i="16"/>
  <c r="AO21" i="16"/>
  <c r="AP21" i="16" s="1"/>
  <c r="AX21" i="16" s="1"/>
  <c r="BL20" i="16"/>
  <c r="BH20" i="16"/>
  <c r="AQ20" i="16"/>
  <c r="AO20" i="16"/>
  <c r="AP20" i="16" s="1"/>
  <c r="BL19" i="16"/>
  <c r="AQ19" i="16"/>
  <c r="AO19" i="16"/>
  <c r="AP19" i="16" s="1"/>
  <c r="BL18" i="16"/>
  <c r="BI18" i="16"/>
  <c r="BH18" i="16"/>
  <c r="AQ18" i="16"/>
  <c r="AO18" i="16"/>
  <c r="AP18" i="16" s="1"/>
  <c r="BL17" i="16"/>
  <c r="BH17" i="16"/>
  <c r="AQ17" i="16"/>
  <c r="AO17" i="16"/>
  <c r="AP17" i="16" s="1"/>
  <c r="BL16" i="16"/>
  <c r="AQ16" i="16"/>
  <c r="AO16" i="16"/>
  <c r="AP16" i="16" s="1"/>
  <c r="AY16" i="16" s="1"/>
  <c r="BL15" i="16"/>
  <c r="BI15" i="16"/>
  <c r="BH15" i="16"/>
  <c r="AQ15" i="16"/>
  <c r="AO15" i="16"/>
  <c r="AP15" i="16" s="1"/>
  <c r="BL14" i="16"/>
  <c r="BI14" i="16"/>
  <c r="BF14" i="16"/>
  <c r="AQ14" i="16"/>
  <c r="AO14" i="16"/>
  <c r="AP14" i="16" s="1"/>
  <c r="BL13" i="16"/>
  <c r="BI13" i="16"/>
  <c r="AQ13" i="16"/>
  <c r="AO13" i="16"/>
  <c r="AP13" i="16" s="1"/>
  <c r="BL12" i="16"/>
  <c r="BI12" i="16"/>
  <c r="BH12" i="16"/>
  <c r="AQ12" i="16"/>
  <c r="AO12" i="16"/>
  <c r="AP12" i="16" s="1"/>
  <c r="BL11" i="16"/>
  <c r="BI11" i="16"/>
  <c r="BF11" i="16"/>
  <c r="AQ11" i="16"/>
  <c r="AO11" i="16"/>
  <c r="AP11" i="16" s="1"/>
  <c r="BL10" i="16"/>
  <c r="BI10" i="16"/>
  <c r="BF10" i="16"/>
  <c r="AQ10" i="16"/>
  <c r="AO10" i="16"/>
  <c r="AP10" i="16" s="1"/>
  <c r="BN10" i="16" s="1"/>
  <c r="BL9" i="16"/>
  <c r="BF9" i="16"/>
  <c r="AQ9" i="16"/>
  <c r="AO9" i="16"/>
  <c r="AP9" i="16" s="1"/>
  <c r="BL8" i="16"/>
  <c r="BH8" i="16"/>
  <c r="BF8" i="16"/>
  <c r="AQ8" i="16"/>
  <c r="AO8" i="16"/>
  <c r="AP8" i="16" s="1"/>
  <c r="BL7" i="16"/>
  <c r="AQ7" i="16"/>
  <c r="AO7" i="16"/>
  <c r="AP7" i="16" s="1"/>
  <c r="BL6" i="16"/>
  <c r="BH6" i="16"/>
  <c r="AQ6" i="16"/>
  <c r="AO6" i="16"/>
  <c r="AP6" i="16" s="1"/>
  <c r="BL5" i="16"/>
  <c r="BH13" i="16"/>
  <c r="BF12" i="16"/>
  <c r="AO5" i="16"/>
  <c r="AP5" i="16" s="1"/>
  <c r="BL4" i="16"/>
  <c r="BH24" i="16"/>
  <c r="BF25" i="16"/>
  <c r="AO4" i="16"/>
  <c r="AP4" i="16" s="1"/>
  <c r="A4" i="16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BL3" i="16"/>
  <c r="BH19" i="16"/>
  <c r="BF3" i="16"/>
  <c r="BF19" i="16"/>
  <c r="BA4" i="16"/>
  <c r="BA5" i="16" s="1"/>
  <c r="BA6" i="16" s="1"/>
  <c r="BA7" i="16" s="1"/>
  <c r="BA8" i="16" s="1"/>
  <c r="BA9" i="16" s="1"/>
  <c r="BA10" i="16" s="1"/>
  <c r="BA11" i="16" s="1"/>
  <c r="BA12" i="16" s="1"/>
  <c r="BA13" i="16" s="1"/>
  <c r="BA14" i="16" s="1"/>
  <c r="BA15" i="16" s="1"/>
  <c r="BA16" i="16" s="1"/>
  <c r="BA17" i="16" s="1"/>
  <c r="BA18" i="16" s="1"/>
  <c r="BA19" i="16" s="1"/>
  <c r="BA20" i="16" s="1"/>
  <c r="BA21" i="16" s="1"/>
  <c r="AZ4" i="16"/>
  <c r="AZ5" i="16" s="1"/>
  <c r="AZ6" i="16" s="1"/>
  <c r="AZ7" i="16" s="1"/>
  <c r="AZ8" i="16" s="1"/>
  <c r="AZ9" i="16" s="1"/>
  <c r="AZ10" i="16" s="1"/>
  <c r="AZ11" i="16" s="1"/>
  <c r="AZ12" i="16" s="1"/>
  <c r="AZ13" i="16" s="1"/>
  <c r="AZ14" i="16" s="1"/>
  <c r="AZ15" i="16" s="1"/>
  <c r="AZ16" i="16" s="1"/>
  <c r="AZ17" i="16" s="1"/>
  <c r="AZ18" i="16" s="1"/>
  <c r="AZ19" i="16" s="1"/>
  <c r="AZ20" i="16" s="1"/>
  <c r="AZ21" i="16" s="1"/>
  <c r="AZ22" i="16" s="1"/>
  <c r="AZ23" i="16" s="1"/>
  <c r="AZ24" i="16" s="1"/>
  <c r="AZ25" i="16" s="1"/>
  <c r="AZ26" i="16" s="1"/>
  <c r="AZ27" i="16" s="1"/>
  <c r="AO3" i="16"/>
  <c r="AP3" i="16" s="1"/>
  <c r="BL27" i="20"/>
  <c r="BH27" i="20"/>
  <c r="BF27" i="20"/>
  <c r="AQ27" i="20"/>
  <c r="AO27" i="20"/>
  <c r="AP27" i="20" s="1"/>
  <c r="BL26" i="20"/>
  <c r="BI26" i="20"/>
  <c r="AQ26" i="20"/>
  <c r="AO26" i="20"/>
  <c r="AP26" i="20" s="1"/>
  <c r="BL25" i="20"/>
  <c r="BI25" i="20"/>
  <c r="AQ25" i="20"/>
  <c r="AO25" i="20"/>
  <c r="AP25" i="20" s="1"/>
  <c r="BL24" i="20"/>
  <c r="BH25" i="20"/>
  <c r="BF24" i="20"/>
  <c r="BF25" i="20"/>
  <c r="BA25" i="20"/>
  <c r="AO24" i="20"/>
  <c r="AP24" i="20" s="1"/>
  <c r="BL23" i="20"/>
  <c r="BI23" i="20"/>
  <c r="AQ23" i="20"/>
  <c r="AO23" i="20"/>
  <c r="AP23" i="20" s="1"/>
  <c r="BL22" i="20"/>
  <c r="BH22" i="20"/>
  <c r="AQ22" i="20"/>
  <c r="AO22" i="20"/>
  <c r="AP22" i="20" s="1"/>
  <c r="BL21" i="20"/>
  <c r="AQ21" i="20"/>
  <c r="AO21" i="20"/>
  <c r="AP21" i="20" s="1"/>
  <c r="BL20" i="20"/>
  <c r="BI20" i="20"/>
  <c r="BI27" i="20" s="1"/>
  <c r="AQ20" i="20"/>
  <c r="AO20" i="20"/>
  <c r="AP20" i="20" s="1"/>
  <c r="BL19" i="20"/>
  <c r="BI19" i="20"/>
  <c r="AQ19" i="20"/>
  <c r="AO19" i="20"/>
  <c r="AP19" i="20" s="1"/>
  <c r="BL18" i="20"/>
  <c r="BI18" i="20"/>
  <c r="AQ18" i="20"/>
  <c r="AO18" i="20"/>
  <c r="AP18" i="20" s="1"/>
  <c r="BL17" i="20"/>
  <c r="BH17" i="20"/>
  <c r="AQ17" i="20"/>
  <c r="AO17" i="20"/>
  <c r="AP17" i="20" s="1"/>
  <c r="BJ17" i="20" s="1"/>
  <c r="BL16" i="20"/>
  <c r="BI16" i="20"/>
  <c r="BF16" i="20"/>
  <c r="AQ16" i="20"/>
  <c r="AO16" i="20"/>
  <c r="AP16" i="20" s="1"/>
  <c r="BN16" i="20" s="1"/>
  <c r="BL15" i="20"/>
  <c r="BI15" i="20"/>
  <c r="BH15" i="20"/>
  <c r="AQ15" i="20"/>
  <c r="AO15" i="20"/>
  <c r="AP15" i="20" s="1"/>
  <c r="BL14" i="20"/>
  <c r="BH14" i="20"/>
  <c r="BF14" i="20"/>
  <c r="AQ14" i="20"/>
  <c r="AO14" i="20"/>
  <c r="AP14" i="20" s="1"/>
  <c r="BL13" i="20"/>
  <c r="AQ13" i="20"/>
  <c r="AO13" i="20"/>
  <c r="AP13" i="20" s="1"/>
  <c r="BL12" i="20"/>
  <c r="BH19" i="20"/>
  <c r="BF26" i="20"/>
  <c r="AO12" i="20"/>
  <c r="AP12" i="20" s="1"/>
  <c r="BL11" i="20"/>
  <c r="BF11" i="20"/>
  <c r="AQ11" i="20"/>
  <c r="AO11" i="20"/>
  <c r="AP11" i="20" s="1"/>
  <c r="BL10" i="20"/>
  <c r="BH10" i="20"/>
  <c r="AQ10" i="20"/>
  <c r="AO10" i="20"/>
  <c r="AP10" i="20" s="1"/>
  <c r="BL9" i="20"/>
  <c r="BH9" i="20"/>
  <c r="BF21" i="20"/>
  <c r="AO9" i="20"/>
  <c r="AP9" i="20" s="1"/>
  <c r="BL8" i="20"/>
  <c r="BH8" i="20"/>
  <c r="AQ8" i="20"/>
  <c r="AO8" i="20"/>
  <c r="AP8" i="20" s="1"/>
  <c r="BL7" i="20"/>
  <c r="BF7" i="20"/>
  <c r="AQ7" i="20"/>
  <c r="AO7" i="20"/>
  <c r="AP7" i="20" s="1"/>
  <c r="BL6" i="20"/>
  <c r="BH6" i="20"/>
  <c r="BH7" i="20"/>
  <c r="BF6" i="20"/>
  <c r="BF8" i="20"/>
  <c r="AO6" i="20"/>
  <c r="AP6" i="20" s="1"/>
  <c r="BL5" i="20"/>
  <c r="BI5" i="20"/>
  <c r="BI14" i="20" s="1"/>
  <c r="BH5" i="20"/>
  <c r="BF5" i="20"/>
  <c r="AO5" i="20"/>
  <c r="AP5" i="20" s="1"/>
  <c r="BN5" i="20" s="1"/>
  <c r="BL4" i="20"/>
  <c r="BH4" i="20"/>
  <c r="BF4" i="20"/>
  <c r="AO4" i="20"/>
  <c r="AP4" i="20" s="1"/>
  <c r="A4" i="20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BL3" i="20"/>
  <c r="BH18" i="20"/>
  <c r="BF18" i="20"/>
  <c r="BA4" i="20"/>
  <c r="BA5" i="20" s="1"/>
  <c r="BA6" i="20" s="1"/>
  <c r="BA7" i="20" s="1"/>
  <c r="BA8" i="20" s="1"/>
  <c r="BA9" i="20" s="1"/>
  <c r="BA10" i="20" s="1"/>
  <c r="BA11" i="20" s="1"/>
  <c r="BA12" i="20" s="1"/>
  <c r="BA13" i="20" s="1"/>
  <c r="BA14" i="20" s="1"/>
  <c r="BA15" i="20" s="1"/>
  <c r="BA16" i="20" s="1"/>
  <c r="BA17" i="20" s="1"/>
  <c r="BA18" i="20" s="1"/>
  <c r="BA19" i="20" s="1"/>
  <c r="BA20" i="20" s="1"/>
  <c r="BA21" i="20" s="1"/>
  <c r="BA22" i="20" s="1"/>
  <c r="BA23" i="20" s="1"/>
  <c r="BA26" i="20" s="1"/>
  <c r="BA27" i="20" s="1"/>
  <c r="AZ4" i="20"/>
  <c r="AZ5" i="20" s="1"/>
  <c r="AZ6" i="20" s="1"/>
  <c r="AZ7" i="20" s="1"/>
  <c r="AZ8" i="20" s="1"/>
  <c r="AO3" i="20"/>
  <c r="AP3" i="20" s="1"/>
  <c r="BJ3" i="20" s="1"/>
  <c r="AO31" i="15"/>
  <c r="AP31" i="15" s="1"/>
  <c r="AO30" i="15"/>
  <c r="AP30" i="15" s="1"/>
  <c r="BL29" i="15"/>
  <c r="BI29" i="15"/>
  <c r="AO29" i="15"/>
  <c r="AP29" i="15" s="1"/>
  <c r="BL28" i="15"/>
  <c r="BH28" i="15"/>
  <c r="BF28" i="15"/>
  <c r="AO28" i="15"/>
  <c r="AP28" i="15" s="1"/>
  <c r="AY28" i="15" s="1"/>
  <c r="BL27" i="15"/>
  <c r="BH27" i="15"/>
  <c r="BF27" i="15"/>
  <c r="AQ27" i="15"/>
  <c r="AO27" i="15"/>
  <c r="AP27" i="15" s="1"/>
  <c r="BL26" i="15"/>
  <c r="BI26" i="15"/>
  <c r="BH26" i="15"/>
  <c r="BF26" i="15"/>
  <c r="AQ26" i="15"/>
  <c r="AO26" i="15"/>
  <c r="AP26" i="15" s="1"/>
  <c r="AX26" i="15" s="1"/>
  <c r="BL25" i="15"/>
  <c r="BI25" i="15"/>
  <c r="AQ25" i="15"/>
  <c r="AO25" i="15"/>
  <c r="AP25" i="15" s="1"/>
  <c r="BL24" i="15"/>
  <c r="BI24" i="15"/>
  <c r="BH24" i="15"/>
  <c r="BF24" i="15"/>
  <c r="AO24" i="15"/>
  <c r="AP24" i="15" s="1"/>
  <c r="BN24" i="15" s="1"/>
  <c r="BL23" i="15"/>
  <c r="BI23" i="15"/>
  <c r="AQ23" i="15"/>
  <c r="AO23" i="15"/>
  <c r="AP23" i="15" s="1"/>
  <c r="BL22" i="15"/>
  <c r="BH22" i="15"/>
  <c r="BF22" i="15"/>
  <c r="AQ22" i="15"/>
  <c r="AO22" i="15"/>
  <c r="AP22" i="15" s="1"/>
  <c r="BL21" i="15"/>
  <c r="BI21" i="15"/>
  <c r="AQ21" i="15"/>
  <c r="AO21" i="15"/>
  <c r="AP21" i="15" s="1"/>
  <c r="BL20" i="15"/>
  <c r="BI20" i="15"/>
  <c r="BH20" i="15"/>
  <c r="AQ20" i="15"/>
  <c r="AO20" i="15"/>
  <c r="AP20" i="15" s="1"/>
  <c r="BN20" i="15" s="1"/>
  <c r="BL19" i="15"/>
  <c r="BF19" i="15"/>
  <c r="AQ19" i="15"/>
  <c r="AO19" i="15"/>
  <c r="AP19" i="15" s="1"/>
  <c r="BL18" i="15"/>
  <c r="BH18" i="15"/>
  <c r="AQ18" i="15"/>
  <c r="AO18" i="15"/>
  <c r="AP18" i="15" s="1"/>
  <c r="AX18" i="15" s="1"/>
  <c r="BL17" i="15"/>
  <c r="AQ17" i="15"/>
  <c r="AO17" i="15"/>
  <c r="AP17" i="15" s="1"/>
  <c r="BL16" i="15"/>
  <c r="BH16" i="15"/>
  <c r="AQ16" i="15"/>
  <c r="AO16" i="15"/>
  <c r="AP16" i="15" s="1"/>
  <c r="BL15" i="15"/>
  <c r="BI15" i="15"/>
  <c r="BH15" i="15"/>
  <c r="BF20" i="15"/>
  <c r="AO15" i="15"/>
  <c r="AP15" i="15" s="1"/>
  <c r="BL14" i="15"/>
  <c r="BI14" i="15"/>
  <c r="BF14" i="15"/>
  <c r="AQ14" i="15"/>
  <c r="AO14" i="15"/>
  <c r="AP14" i="15" s="1"/>
  <c r="BL13" i="15"/>
  <c r="BH13" i="15"/>
  <c r="AQ13" i="15"/>
  <c r="AO13" i="15"/>
  <c r="AP13" i="15" s="1"/>
  <c r="BL12" i="15"/>
  <c r="BF12" i="15"/>
  <c r="AQ12" i="15"/>
  <c r="AO12" i="15"/>
  <c r="AP12" i="15" s="1"/>
  <c r="BL11" i="15"/>
  <c r="BH11" i="15"/>
  <c r="BF11" i="15"/>
  <c r="AQ11" i="15"/>
  <c r="AO11" i="15"/>
  <c r="AP11" i="15" s="1"/>
  <c r="BL10" i="15"/>
  <c r="BF10" i="15"/>
  <c r="AQ10" i="15"/>
  <c r="AO10" i="15"/>
  <c r="AP10" i="15" s="1"/>
  <c r="BL9" i="15"/>
  <c r="BH9" i="15"/>
  <c r="AQ9" i="15"/>
  <c r="AO9" i="15"/>
  <c r="AP9" i="15" s="1"/>
  <c r="BJ9" i="15" s="1"/>
  <c r="BL8" i="15"/>
  <c r="BI8" i="15"/>
  <c r="BH8" i="15"/>
  <c r="AQ8" i="15"/>
  <c r="AO8" i="15"/>
  <c r="AP8" i="15" s="1"/>
  <c r="BL7" i="15"/>
  <c r="BI7" i="15"/>
  <c r="BH7" i="15"/>
  <c r="BF7" i="15"/>
  <c r="BA25" i="15"/>
  <c r="BA28" i="15" s="1"/>
  <c r="BA29" i="15" s="1"/>
  <c r="AO7" i="15"/>
  <c r="AP7" i="15" s="1"/>
  <c r="BL6" i="15"/>
  <c r="BI6" i="15"/>
  <c r="BH23" i="15"/>
  <c r="BF6" i="15"/>
  <c r="BF18" i="15"/>
  <c r="AO6" i="15"/>
  <c r="AP6" i="15" s="1"/>
  <c r="BL5" i="15"/>
  <c r="BI5" i="15"/>
  <c r="BH5" i="15"/>
  <c r="AQ5" i="15"/>
  <c r="AO5" i="15"/>
  <c r="AP5" i="15" s="1"/>
  <c r="BN5" i="15" s="1"/>
  <c r="BL4" i="15"/>
  <c r="BH4" i="15"/>
  <c r="BF4" i="15"/>
  <c r="AO4" i="15"/>
  <c r="AP4" i="15" s="1"/>
  <c r="BL3" i="15"/>
  <c r="BH3" i="15"/>
  <c r="BH17" i="15"/>
  <c r="BF16" i="15"/>
  <c r="BA4" i="15"/>
  <c r="BA5" i="15" s="1"/>
  <c r="BA6" i="15" s="1"/>
  <c r="BA8" i="15" s="1"/>
  <c r="BA9" i="15" s="1"/>
  <c r="BA10" i="15" s="1"/>
  <c r="BA11" i="15" s="1"/>
  <c r="BA12" i="15" s="1"/>
  <c r="BA13" i="15" s="1"/>
  <c r="BA14" i="15" s="1"/>
  <c r="BA15" i="15" s="1"/>
  <c r="BA16" i="15" s="1"/>
  <c r="BA17" i="15" s="1"/>
  <c r="BA18" i="15" s="1"/>
  <c r="BA19" i="15" s="1"/>
  <c r="BA20" i="15" s="1"/>
  <c r="BA21" i="15" s="1"/>
  <c r="BA22" i="15" s="1"/>
  <c r="BA23" i="15" s="1"/>
  <c r="BA24" i="15" s="1"/>
  <c r="BA26" i="15" s="1"/>
  <c r="BA27" i="15" s="1"/>
  <c r="BA30" i="15" s="1"/>
  <c r="AZ4" i="15"/>
  <c r="AZ5" i="15" s="1"/>
  <c r="AZ6" i="15" s="1"/>
  <c r="AZ7" i="15" s="1"/>
  <c r="AZ8" i="15" s="1"/>
  <c r="AZ9" i="15" s="1"/>
  <c r="AZ10" i="15" s="1"/>
  <c r="AZ11" i="15" s="1"/>
  <c r="AZ12" i="15" s="1"/>
  <c r="AZ13" i="15" s="1"/>
  <c r="AZ14" i="15" s="1"/>
  <c r="AZ15" i="15" s="1"/>
  <c r="AZ16" i="15" s="1"/>
  <c r="AZ17" i="15" s="1"/>
  <c r="AZ18" i="15" s="1"/>
  <c r="AZ19" i="15" s="1"/>
  <c r="AZ20" i="15" s="1"/>
  <c r="AZ21" i="15" s="1"/>
  <c r="AZ22" i="15" s="1"/>
  <c r="AZ23" i="15" s="1"/>
  <c r="AZ24" i="15" s="1"/>
  <c r="AZ25" i="15" s="1"/>
  <c r="AZ26" i="15" s="1"/>
  <c r="AZ27" i="15" s="1"/>
  <c r="AZ28" i="15" s="1"/>
  <c r="AZ29" i="15" s="1"/>
  <c r="AZ30" i="15" s="1"/>
  <c r="AO3" i="15"/>
  <c r="AP3" i="15" s="1"/>
  <c r="BL37" i="12"/>
  <c r="BF37" i="12"/>
  <c r="AQ37" i="12"/>
  <c r="AO37" i="12"/>
  <c r="AP37" i="12" s="1"/>
  <c r="AX37" i="12" s="1"/>
  <c r="BL36" i="12"/>
  <c r="AQ36" i="12"/>
  <c r="AO36" i="12"/>
  <c r="AP36" i="12" s="1"/>
  <c r="AX36" i="12" s="1"/>
  <c r="BL35" i="12"/>
  <c r="BH35" i="12"/>
  <c r="BF35" i="12"/>
  <c r="AQ35" i="12"/>
  <c r="AO35" i="12"/>
  <c r="AP35" i="12" s="1"/>
  <c r="AY35" i="12" s="1"/>
  <c r="BL34" i="12"/>
  <c r="BF34" i="12"/>
  <c r="AQ34" i="12"/>
  <c r="AO34" i="12"/>
  <c r="AP34" i="12" s="1"/>
  <c r="AX34" i="12" s="1"/>
  <c r="BL33" i="12"/>
  <c r="AQ33" i="12"/>
  <c r="AO33" i="12"/>
  <c r="AP33" i="12" s="1"/>
  <c r="AX33" i="12" s="1"/>
  <c r="BL32" i="12"/>
  <c r="AQ32" i="12"/>
  <c r="AO32" i="12"/>
  <c r="AP32" i="12" s="1"/>
  <c r="AX32" i="12" s="1"/>
  <c r="BL31" i="12"/>
  <c r="AQ31" i="12"/>
  <c r="AO31" i="12"/>
  <c r="AP31" i="12" s="1"/>
  <c r="AX31" i="12" s="1"/>
  <c r="BL30" i="12"/>
  <c r="BH30" i="12"/>
  <c r="AQ30" i="12"/>
  <c r="AO30" i="12"/>
  <c r="AP30" i="12" s="1"/>
  <c r="BL29" i="12"/>
  <c r="AQ29" i="12"/>
  <c r="AO29" i="12"/>
  <c r="AP29" i="12" s="1"/>
  <c r="AX29" i="12" s="1"/>
  <c r="BL28" i="12"/>
  <c r="AQ28" i="12"/>
  <c r="AO28" i="12"/>
  <c r="AP28" i="12" s="1"/>
  <c r="BL27" i="12"/>
  <c r="BF27" i="12"/>
  <c r="AQ27" i="12"/>
  <c r="AO27" i="12"/>
  <c r="AP27" i="12" s="1"/>
  <c r="BN27" i="12" s="1"/>
  <c r="BL26" i="12"/>
  <c r="BF26" i="12"/>
  <c r="AQ26" i="12"/>
  <c r="AO26" i="12"/>
  <c r="AP26" i="12" s="1"/>
  <c r="AX26" i="12" s="1"/>
  <c r="BL25" i="12"/>
  <c r="BH25" i="12"/>
  <c r="AQ25" i="12"/>
  <c r="AO25" i="12"/>
  <c r="AP25" i="12" s="1"/>
  <c r="AX25" i="12" s="1"/>
  <c r="BL24" i="12"/>
  <c r="BF24" i="12"/>
  <c r="AQ24" i="12"/>
  <c r="AO24" i="12"/>
  <c r="AP24" i="12" s="1"/>
  <c r="BL23" i="12"/>
  <c r="BI23" i="12"/>
  <c r="BI30" i="12" s="1"/>
  <c r="BF23" i="12"/>
  <c r="AQ23" i="12"/>
  <c r="AO23" i="12"/>
  <c r="AP23" i="12" s="1"/>
  <c r="BL22" i="12"/>
  <c r="BI22" i="12"/>
  <c r="AQ22" i="12"/>
  <c r="AO22" i="12"/>
  <c r="AP22" i="12" s="1"/>
  <c r="AX22" i="12" s="1"/>
  <c r="BL21" i="12"/>
  <c r="BI21" i="12"/>
  <c r="BH21" i="12"/>
  <c r="AQ21" i="12"/>
  <c r="AO21" i="12"/>
  <c r="AP21" i="12" s="1"/>
  <c r="AX21" i="12" s="1"/>
  <c r="BL20" i="12"/>
  <c r="BI20" i="12"/>
  <c r="BF20" i="12"/>
  <c r="AQ20" i="12"/>
  <c r="AO20" i="12"/>
  <c r="AP20" i="12" s="1"/>
  <c r="AX20" i="12" s="1"/>
  <c r="BL19" i="12"/>
  <c r="BI19" i="12"/>
  <c r="AQ19" i="12"/>
  <c r="AO19" i="12"/>
  <c r="AP19" i="12" s="1"/>
  <c r="BL18" i="12"/>
  <c r="BH18" i="12"/>
  <c r="AQ18" i="12"/>
  <c r="AO18" i="12"/>
  <c r="AP18" i="12" s="1"/>
  <c r="AX18" i="12" s="1"/>
  <c r="BL17" i="12"/>
  <c r="BH17" i="12"/>
  <c r="BF17" i="12"/>
  <c r="AQ17" i="12"/>
  <c r="AO17" i="12"/>
  <c r="AP17" i="12" s="1"/>
  <c r="AX17" i="12" s="1"/>
  <c r="BL16" i="12"/>
  <c r="AQ16" i="12"/>
  <c r="AO16" i="12"/>
  <c r="AP16" i="12" s="1"/>
  <c r="AX16" i="12" s="1"/>
  <c r="BL15" i="12"/>
  <c r="BF15" i="12"/>
  <c r="AQ15" i="12"/>
  <c r="AO15" i="12"/>
  <c r="AP15" i="12" s="1"/>
  <c r="BL14" i="12"/>
  <c r="BH14" i="12"/>
  <c r="BF30" i="12"/>
  <c r="AO14" i="12"/>
  <c r="AP14" i="12" s="1"/>
  <c r="BL13" i="12"/>
  <c r="BF13" i="12"/>
  <c r="AQ13" i="12"/>
  <c r="AO13" i="12"/>
  <c r="AP13" i="12" s="1"/>
  <c r="AX13" i="12" s="1"/>
  <c r="BL12" i="12"/>
  <c r="BF12" i="12"/>
  <c r="AQ12" i="12"/>
  <c r="AO12" i="12"/>
  <c r="AP12" i="12" s="1"/>
  <c r="BN12" i="12" s="1"/>
  <c r="BL11" i="12"/>
  <c r="AQ11" i="12"/>
  <c r="AO11" i="12"/>
  <c r="AP11" i="12" s="1"/>
  <c r="AX11" i="12" s="1"/>
  <c r="BL10" i="12"/>
  <c r="BF10" i="12"/>
  <c r="AQ10" i="12"/>
  <c r="AO10" i="12"/>
  <c r="AP10" i="12" s="1"/>
  <c r="BN10" i="12" s="1"/>
  <c r="BL9" i="12"/>
  <c r="BF9" i="12"/>
  <c r="AQ9" i="12"/>
  <c r="AO9" i="12"/>
  <c r="AP9" i="12" s="1"/>
  <c r="AX9" i="12" s="1"/>
  <c r="BL8" i="12"/>
  <c r="AY8" i="12"/>
  <c r="AQ8" i="12"/>
  <c r="AO8" i="12"/>
  <c r="AP8" i="12" s="1"/>
  <c r="AX8" i="12" s="1"/>
  <c r="BL7" i="12"/>
  <c r="BF7" i="12"/>
  <c r="AQ7" i="12"/>
  <c r="AO7" i="12"/>
  <c r="AP7" i="12" s="1"/>
  <c r="BL6" i="12"/>
  <c r="BI6" i="12"/>
  <c r="BI11" i="12" s="1"/>
  <c r="BH6" i="12"/>
  <c r="BH22" i="12"/>
  <c r="BF6" i="12"/>
  <c r="BF21" i="12"/>
  <c r="AO6" i="12"/>
  <c r="AP6" i="12" s="1"/>
  <c r="AX6" i="12" s="1"/>
  <c r="BL5" i="12"/>
  <c r="BI5" i="12"/>
  <c r="BF5" i="12"/>
  <c r="BF33" i="12"/>
  <c r="AO5" i="12"/>
  <c r="AP5" i="12" s="1"/>
  <c r="BN5" i="12" s="1"/>
  <c r="BL4" i="12"/>
  <c r="BH4" i="12"/>
  <c r="BH19" i="12"/>
  <c r="BF4" i="12"/>
  <c r="BF19" i="12"/>
  <c r="BA17" i="12"/>
  <c r="BA19" i="12" s="1"/>
  <c r="AO4" i="12"/>
  <c r="AP4" i="12" s="1"/>
  <c r="AX4" i="12" s="1"/>
  <c r="A4" i="12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BL3" i="12"/>
  <c r="BF3" i="12"/>
  <c r="BA5" i="12"/>
  <c r="BA6" i="12" s="1"/>
  <c r="BA7" i="12" s="1"/>
  <c r="BA8" i="12" s="1"/>
  <c r="BA9" i="12" s="1"/>
  <c r="BA10" i="12" s="1"/>
  <c r="BA11" i="12" s="1"/>
  <c r="BA12" i="12" s="1"/>
  <c r="AZ4" i="12"/>
  <c r="AZ5" i="12" s="1"/>
  <c r="AZ6" i="12" s="1"/>
  <c r="AZ7" i="12" s="1"/>
  <c r="AZ8" i="12" s="1"/>
  <c r="AZ9" i="12" s="1"/>
  <c r="AZ10" i="12" s="1"/>
  <c r="AZ11" i="12" s="1"/>
  <c r="AZ12" i="12" s="1"/>
  <c r="AZ13" i="12" s="1"/>
  <c r="AZ14" i="12" s="1"/>
  <c r="AZ15" i="12" s="1"/>
  <c r="AO3" i="12"/>
  <c r="AP3" i="12" s="1"/>
  <c r="AO123" i="14"/>
  <c r="AP123" i="14" s="1"/>
  <c r="AX123" i="14" s="1"/>
  <c r="AO122" i="14"/>
  <c r="AP122" i="14" s="1"/>
  <c r="AX122" i="14" s="1"/>
  <c r="AO121" i="14"/>
  <c r="AP121" i="14" s="1"/>
  <c r="AX121" i="14" s="1"/>
  <c r="AO120" i="14"/>
  <c r="AP120" i="14" s="1"/>
  <c r="AX120" i="14" s="1"/>
  <c r="BL119" i="14"/>
  <c r="BH119" i="14"/>
  <c r="BF119" i="14"/>
  <c r="AO119" i="14"/>
  <c r="AP119" i="14" s="1"/>
  <c r="AX119" i="14" s="1"/>
  <c r="AO118" i="14"/>
  <c r="AP118" i="14" s="1"/>
  <c r="AX118" i="14" s="1"/>
  <c r="BL117" i="14"/>
  <c r="BH117" i="14"/>
  <c r="BF117" i="14"/>
  <c r="AO117" i="14"/>
  <c r="AP117" i="14" s="1"/>
  <c r="AX117" i="14" s="1"/>
  <c r="AO116" i="14"/>
  <c r="AP116" i="14" s="1"/>
  <c r="AX116" i="14" s="1"/>
  <c r="AO115" i="14"/>
  <c r="AP115" i="14" s="1"/>
  <c r="AX115" i="14" s="1"/>
  <c r="AO114" i="14"/>
  <c r="AP114" i="14" s="1"/>
  <c r="AX114" i="14" s="1"/>
  <c r="AO113" i="14"/>
  <c r="AP113" i="14" s="1"/>
  <c r="AX113" i="14" s="1"/>
  <c r="AO112" i="14"/>
  <c r="AP112" i="14" s="1"/>
  <c r="AX112" i="14" s="1"/>
  <c r="AO111" i="14"/>
  <c r="AP111" i="14" s="1"/>
  <c r="AX111" i="14" s="1"/>
  <c r="AO110" i="14"/>
  <c r="AP110" i="14" s="1"/>
  <c r="AO109" i="14"/>
  <c r="AP109" i="14" s="1"/>
  <c r="AX109" i="14" s="1"/>
  <c r="AO108" i="14"/>
  <c r="AP108" i="14" s="1"/>
  <c r="AX108" i="14" s="1"/>
  <c r="AO107" i="14"/>
  <c r="AP107" i="14" s="1"/>
  <c r="AX107" i="14" s="1"/>
  <c r="AO106" i="14"/>
  <c r="AP106" i="14" s="1"/>
  <c r="AO105" i="14"/>
  <c r="AP105" i="14" s="1"/>
  <c r="AX105" i="14" s="1"/>
  <c r="AO104" i="14"/>
  <c r="AP104" i="14" s="1"/>
  <c r="AX104" i="14" s="1"/>
  <c r="AO103" i="14"/>
  <c r="AP103" i="14" s="1"/>
  <c r="AX103" i="14" s="1"/>
  <c r="AO102" i="14"/>
  <c r="AP102" i="14" s="1"/>
  <c r="AO101" i="14"/>
  <c r="AP101" i="14" s="1"/>
  <c r="AO100" i="14"/>
  <c r="AP100" i="14" s="1"/>
  <c r="AO99" i="14"/>
  <c r="AP99" i="14" s="1"/>
  <c r="AX99" i="14" s="1"/>
  <c r="AO98" i="14"/>
  <c r="AP98" i="14" s="1"/>
  <c r="AX98" i="14" s="1"/>
  <c r="AO97" i="14"/>
  <c r="AP97" i="14" s="1"/>
  <c r="AX97" i="14" s="1"/>
  <c r="AO96" i="14"/>
  <c r="AP96" i="14" s="1"/>
  <c r="AO95" i="14"/>
  <c r="AP95" i="14" s="1"/>
  <c r="AX95" i="14" s="1"/>
  <c r="AO94" i="14"/>
  <c r="AP94" i="14" s="1"/>
  <c r="AO93" i="14"/>
  <c r="AP93" i="14" s="1"/>
  <c r="AX93" i="14" s="1"/>
  <c r="AO92" i="14"/>
  <c r="AP92" i="14" s="1"/>
  <c r="AX92" i="14" s="1"/>
  <c r="BK95" i="14"/>
  <c r="BH91" i="14"/>
  <c r="BF91" i="14"/>
  <c r="AO91" i="14"/>
  <c r="AP91" i="14" s="1"/>
  <c r="AX91" i="14" s="1"/>
  <c r="BF90" i="14"/>
  <c r="AO90" i="14"/>
  <c r="AP90" i="14" s="1"/>
  <c r="AX90" i="14" s="1"/>
  <c r="AO89" i="14"/>
  <c r="AP89" i="14" s="1"/>
  <c r="AX89" i="14" s="1"/>
  <c r="AO88" i="14"/>
  <c r="AP88" i="14" s="1"/>
  <c r="AO87" i="14"/>
  <c r="AP87" i="14" s="1"/>
  <c r="AX87" i="14" s="1"/>
  <c r="AO86" i="14"/>
  <c r="AP86" i="14" s="1"/>
  <c r="AX86" i="14" s="1"/>
  <c r="AO85" i="14"/>
  <c r="AP85" i="14" s="1"/>
  <c r="AX85" i="14" s="1"/>
  <c r="AO84" i="14"/>
  <c r="AP84" i="14" s="1"/>
  <c r="AX84" i="14" s="1"/>
  <c r="AO83" i="14"/>
  <c r="AP83" i="14" s="1"/>
  <c r="AX83" i="14" s="1"/>
  <c r="AO82" i="14"/>
  <c r="AP82" i="14" s="1"/>
  <c r="AO81" i="14"/>
  <c r="AP81" i="14" s="1"/>
  <c r="AX81" i="14" s="1"/>
  <c r="AO80" i="14"/>
  <c r="AP80" i="14" s="1"/>
  <c r="AX80" i="14" s="1"/>
  <c r="AO79" i="14"/>
  <c r="AP79" i="14" s="1"/>
  <c r="AO78" i="14"/>
  <c r="AP78" i="14" s="1"/>
  <c r="AO77" i="14"/>
  <c r="AP77" i="14" s="1"/>
  <c r="AX77" i="14" s="1"/>
  <c r="AO76" i="14"/>
  <c r="AP76" i="14" s="1"/>
  <c r="AO75" i="14"/>
  <c r="AP75" i="14" s="1"/>
  <c r="AX75" i="14" s="1"/>
  <c r="AO74" i="14"/>
  <c r="AP74" i="14" s="1"/>
  <c r="AX74" i="14" s="1"/>
  <c r="AO73" i="14"/>
  <c r="AP73" i="14" s="1"/>
  <c r="AX73" i="14" s="1"/>
  <c r="AO72" i="14"/>
  <c r="AP72" i="14" s="1"/>
  <c r="AO71" i="14"/>
  <c r="AP71" i="14" s="1"/>
  <c r="AX71" i="14" s="1"/>
  <c r="AO70" i="14"/>
  <c r="AP70" i="14" s="1"/>
  <c r="AX70" i="14" s="1"/>
  <c r="AO69" i="14"/>
  <c r="AP69" i="14" s="1"/>
  <c r="AO68" i="14"/>
  <c r="AP68" i="14" s="1"/>
  <c r="AX68" i="14" s="1"/>
  <c r="AO67" i="14"/>
  <c r="AP67" i="14" s="1"/>
  <c r="AO66" i="14"/>
  <c r="AP66" i="14" s="1"/>
  <c r="AO65" i="14"/>
  <c r="AP65" i="14" s="1"/>
  <c r="AX65" i="14" s="1"/>
  <c r="AO64" i="14"/>
  <c r="AP64" i="14" s="1"/>
  <c r="AX64" i="14" s="1"/>
  <c r="AO63" i="14"/>
  <c r="AP63" i="14" s="1"/>
  <c r="AO62" i="14"/>
  <c r="AP62" i="14" s="1"/>
  <c r="AO61" i="14"/>
  <c r="AP61" i="14" s="1"/>
  <c r="AX61" i="14" s="1"/>
  <c r="AO60" i="14"/>
  <c r="AP60" i="14" s="1"/>
  <c r="AX60" i="14" s="1"/>
  <c r="AO59" i="14"/>
  <c r="AP59" i="14" s="1"/>
  <c r="AO58" i="14"/>
  <c r="AP58" i="14" s="1"/>
  <c r="AX58" i="14" s="1"/>
  <c r="AO57" i="14"/>
  <c r="AP57" i="14" s="1"/>
  <c r="AX57" i="14" s="1"/>
  <c r="AO56" i="14"/>
  <c r="AP56" i="14" s="1"/>
  <c r="AX56" i="14" s="1"/>
  <c r="AO55" i="14"/>
  <c r="AP55" i="14" s="1"/>
  <c r="AX55" i="14" s="1"/>
  <c r="AO54" i="14"/>
  <c r="AP54" i="14" s="1"/>
  <c r="AX54" i="14" s="1"/>
  <c r="AO53" i="14"/>
  <c r="AP53" i="14" s="1"/>
  <c r="AX53" i="14" s="1"/>
  <c r="AO52" i="14"/>
  <c r="AP52" i="14" s="1"/>
  <c r="AX52" i="14" s="1"/>
  <c r="BK51" i="14"/>
  <c r="BL51" i="14" s="1"/>
  <c r="AO51" i="14"/>
  <c r="AP51" i="14" s="1"/>
  <c r="BK63" i="14"/>
  <c r="AO50" i="14"/>
  <c r="AP50" i="14" s="1"/>
  <c r="AX50" i="14" s="1"/>
  <c r="BK49" i="14"/>
  <c r="BK54" i="14" s="1"/>
  <c r="AO49" i="14"/>
  <c r="AP49" i="14" s="1"/>
  <c r="BK48" i="14"/>
  <c r="BK52" i="14" s="1"/>
  <c r="AO48" i="14"/>
  <c r="AP48" i="14" s="1"/>
  <c r="BL47" i="14"/>
  <c r="BH47" i="14"/>
  <c r="AO47" i="14"/>
  <c r="AP47" i="14" s="1"/>
  <c r="AX47" i="14" s="1"/>
  <c r="BK46" i="14"/>
  <c r="BL46" i="14" s="1"/>
  <c r="AO46" i="14"/>
  <c r="AP46" i="14" s="1"/>
  <c r="BK45" i="14"/>
  <c r="BL45" i="14" s="1"/>
  <c r="AO45" i="14"/>
  <c r="AP45" i="14" s="1"/>
  <c r="BK44" i="14"/>
  <c r="BL44" i="14" s="1"/>
  <c r="AO44" i="14"/>
  <c r="AP44" i="14" s="1"/>
  <c r="AX44" i="14" s="1"/>
  <c r="BK43" i="14"/>
  <c r="BL43" i="14" s="1"/>
  <c r="AO43" i="14"/>
  <c r="AP43" i="14" s="1"/>
  <c r="AX43" i="14" s="1"/>
  <c r="BK42" i="14"/>
  <c r="BL42" i="14" s="1"/>
  <c r="AO42" i="14"/>
  <c r="AP42" i="14" s="1"/>
  <c r="AX42" i="14" s="1"/>
  <c r="BK41" i="14"/>
  <c r="BL41" i="14" s="1"/>
  <c r="AO41" i="14"/>
  <c r="AP41" i="14" s="1"/>
  <c r="BL40" i="14"/>
  <c r="AO40" i="14"/>
  <c r="AP40" i="14" s="1"/>
  <c r="BK39" i="14"/>
  <c r="BL39" i="14" s="1"/>
  <c r="AO39" i="14"/>
  <c r="AP39" i="14" s="1"/>
  <c r="BK38" i="14"/>
  <c r="BL38" i="14" s="1"/>
  <c r="AO38" i="14"/>
  <c r="AP38" i="14" s="1"/>
  <c r="BK37" i="14"/>
  <c r="BL37" i="14" s="1"/>
  <c r="AO37" i="14"/>
  <c r="AP37" i="14" s="1"/>
  <c r="AX37" i="14" s="1"/>
  <c r="BK36" i="14"/>
  <c r="BL36" i="14" s="1"/>
  <c r="AO36" i="14"/>
  <c r="AP36" i="14" s="1"/>
  <c r="AX36" i="14" s="1"/>
  <c r="BK35" i="14"/>
  <c r="BL35" i="14" s="1"/>
  <c r="AO35" i="14"/>
  <c r="AP35" i="14" s="1"/>
  <c r="AX35" i="14" s="1"/>
  <c r="BK34" i="14"/>
  <c r="BL34" i="14" s="1"/>
  <c r="AO34" i="14"/>
  <c r="AP34" i="14" s="1"/>
  <c r="AX34" i="14" s="1"/>
  <c r="BL33" i="14"/>
  <c r="AO33" i="14"/>
  <c r="AP33" i="14" s="1"/>
  <c r="AX33" i="14" s="1"/>
  <c r="BK32" i="14"/>
  <c r="BL32" i="14" s="1"/>
  <c r="AO32" i="14"/>
  <c r="AP32" i="14" s="1"/>
  <c r="AX32" i="14" s="1"/>
  <c r="BK31" i="14"/>
  <c r="BL31" i="14" s="1"/>
  <c r="AO31" i="14"/>
  <c r="AP31" i="14" s="1"/>
  <c r="AX31" i="14" s="1"/>
  <c r="BK30" i="14"/>
  <c r="BL30" i="14" s="1"/>
  <c r="AO30" i="14"/>
  <c r="AP30" i="14" s="1"/>
  <c r="BL29" i="14"/>
  <c r="BF29" i="14"/>
  <c r="AO29" i="14"/>
  <c r="AP29" i="14" s="1"/>
  <c r="AX29" i="14" s="1"/>
  <c r="BK28" i="14"/>
  <c r="BL28" i="14" s="1"/>
  <c r="AO28" i="14"/>
  <c r="AP28" i="14" s="1"/>
  <c r="AX28" i="14" s="1"/>
  <c r="BK27" i="14"/>
  <c r="BL27" i="14" s="1"/>
  <c r="BF27" i="14"/>
  <c r="AO27" i="14"/>
  <c r="AP27" i="14" s="1"/>
  <c r="BK26" i="14"/>
  <c r="BL26" i="14" s="1"/>
  <c r="AO26" i="14"/>
  <c r="AP26" i="14" s="1"/>
  <c r="AX26" i="14" s="1"/>
  <c r="BK25" i="14"/>
  <c r="BL25" i="14" s="1"/>
  <c r="AO25" i="14"/>
  <c r="AP25" i="14" s="1"/>
  <c r="AX25" i="14" s="1"/>
  <c r="AO24" i="14"/>
  <c r="AP24" i="14" s="1"/>
  <c r="BK23" i="14"/>
  <c r="BK55" i="14" s="1"/>
  <c r="AO23" i="14"/>
  <c r="AP23" i="14" s="1"/>
  <c r="AX23" i="14" s="1"/>
  <c r="BK22" i="14"/>
  <c r="AO22" i="14"/>
  <c r="AP22" i="14" s="1"/>
  <c r="BK21" i="14"/>
  <c r="BL21" i="14" s="1"/>
  <c r="AO21" i="14"/>
  <c r="AP21" i="14" s="1"/>
  <c r="AX21" i="14" s="1"/>
  <c r="BK20" i="14"/>
  <c r="BL20" i="14" s="1"/>
  <c r="AO20" i="14"/>
  <c r="AP20" i="14" s="1"/>
  <c r="AX20" i="14" s="1"/>
  <c r="BK19" i="14"/>
  <c r="BL19" i="14" s="1"/>
  <c r="AO19" i="14"/>
  <c r="AP19" i="14" s="1"/>
  <c r="AX19" i="14" s="1"/>
  <c r="BK18" i="14"/>
  <c r="BL18" i="14" s="1"/>
  <c r="BI18" i="14"/>
  <c r="BI19" i="14" s="1"/>
  <c r="BI20" i="14" s="1"/>
  <c r="AO18" i="14"/>
  <c r="AP18" i="14" s="1"/>
  <c r="BK17" i="14"/>
  <c r="BL17" i="14" s="1"/>
  <c r="AO17" i="14"/>
  <c r="AP17" i="14" s="1"/>
  <c r="BK16" i="14"/>
  <c r="BL16" i="14" s="1"/>
  <c r="AO16" i="14"/>
  <c r="AP16" i="14" s="1"/>
  <c r="BK15" i="14"/>
  <c r="BL15" i="14" s="1"/>
  <c r="AO15" i="14"/>
  <c r="AP15" i="14" s="1"/>
  <c r="AX15" i="14" s="1"/>
  <c r="BK14" i="14"/>
  <c r="BL14" i="14" s="1"/>
  <c r="AO14" i="14"/>
  <c r="AP14" i="14" s="1"/>
  <c r="AX14" i="14" s="1"/>
  <c r="BK13" i="14"/>
  <c r="BL13" i="14" s="1"/>
  <c r="BF13" i="14"/>
  <c r="AO13" i="14"/>
  <c r="AP13" i="14" s="1"/>
  <c r="AX13" i="14" s="1"/>
  <c r="BK12" i="14"/>
  <c r="BL12" i="14" s="1"/>
  <c r="AO12" i="14"/>
  <c r="AP12" i="14" s="1"/>
  <c r="AX12" i="14" s="1"/>
  <c r="BK11" i="14"/>
  <c r="BL11" i="14" s="1"/>
  <c r="AO11" i="14"/>
  <c r="AP11" i="14" s="1"/>
  <c r="AX11" i="14" s="1"/>
  <c r="BK10" i="14"/>
  <c r="BL10" i="14" s="1"/>
  <c r="AO10" i="14"/>
  <c r="AP10" i="14" s="1"/>
  <c r="AX10" i="14" s="1"/>
  <c r="BK9" i="14"/>
  <c r="BL9" i="14" s="1"/>
  <c r="AO9" i="14"/>
  <c r="AP9" i="14" s="1"/>
  <c r="AX9" i="14" s="1"/>
  <c r="BH38" i="14"/>
  <c r="BF8" i="14"/>
  <c r="BF32" i="14"/>
  <c r="AO8" i="14"/>
  <c r="AP8" i="14" s="1"/>
  <c r="AX8" i="14" s="1"/>
  <c r="BK6" i="14"/>
  <c r="BL6" i="14" s="1"/>
  <c r="BI6" i="14"/>
  <c r="AO6" i="14"/>
  <c r="AP6" i="14" s="1"/>
  <c r="AX6" i="14" s="1"/>
  <c r="BK5" i="14"/>
  <c r="BL5" i="14" s="1"/>
  <c r="BI5" i="14"/>
  <c r="BI7" i="14" s="1"/>
  <c r="BJ7" i="14" s="1"/>
  <c r="AO5" i="14"/>
  <c r="AP5" i="14" s="1"/>
  <c r="AX5" i="14" s="1"/>
  <c r="BL4" i="14"/>
  <c r="BH46" i="14"/>
  <c r="BF6" i="14"/>
  <c r="AO4" i="14"/>
  <c r="AP4" i="14" s="1"/>
  <c r="AX4" i="14" s="1"/>
  <c r="A4" i="14"/>
  <c r="A5" i="14" s="1"/>
  <c r="A6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BL3" i="14"/>
  <c r="BH27" i="14"/>
  <c r="BF34" i="14"/>
  <c r="BA4" i="14"/>
  <c r="BA5" i="14" s="1"/>
  <c r="BA6" i="14" s="1"/>
  <c r="AZ4" i="14"/>
  <c r="AZ5" i="14" s="1"/>
  <c r="AZ6" i="14" s="1"/>
  <c r="AO3" i="14"/>
  <c r="AP3" i="14" s="1"/>
  <c r="BN16" i="19"/>
  <c r="BL16" i="19"/>
  <c r="AQ16" i="19"/>
  <c r="AO16" i="19"/>
  <c r="AP16" i="19" s="1"/>
  <c r="BL15" i="19"/>
  <c r="BH15" i="19"/>
  <c r="AQ15" i="19"/>
  <c r="AO15" i="19"/>
  <c r="AP15" i="19" s="1"/>
  <c r="BL14" i="19"/>
  <c r="BF14" i="19"/>
  <c r="AQ14" i="19"/>
  <c r="AO14" i="19"/>
  <c r="AP14" i="19" s="1"/>
  <c r="BL13" i="19"/>
  <c r="AQ13" i="19"/>
  <c r="AO13" i="19"/>
  <c r="AP13" i="19" s="1"/>
  <c r="BL12" i="19"/>
  <c r="AQ12" i="19"/>
  <c r="AO12" i="19"/>
  <c r="AP12" i="19" s="1"/>
  <c r="BN12" i="19" s="1"/>
  <c r="BL11" i="19"/>
  <c r="BH11" i="19"/>
  <c r="AQ11" i="19"/>
  <c r="AO11" i="19"/>
  <c r="AP11" i="19" s="1"/>
  <c r="BL10" i="19"/>
  <c r="BH10" i="19"/>
  <c r="BF10" i="19"/>
  <c r="AO10" i="19"/>
  <c r="AP10" i="19" s="1"/>
  <c r="BL9" i="19"/>
  <c r="AQ9" i="19"/>
  <c r="AO9" i="19"/>
  <c r="AP9" i="19" s="1"/>
  <c r="AY9" i="19" s="1"/>
  <c r="BL8" i="19"/>
  <c r="BH9" i="19"/>
  <c r="BF9" i="19"/>
  <c r="AO8" i="19"/>
  <c r="AP8" i="19" s="1"/>
  <c r="BL7" i="19"/>
  <c r="AQ7" i="19"/>
  <c r="AO7" i="19"/>
  <c r="AP7" i="19" s="1"/>
  <c r="BL6" i="19"/>
  <c r="BH6" i="19"/>
  <c r="AQ6" i="19"/>
  <c r="AO6" i="19"/>
  <c r="AP6" i="19" s="1"/>
  <c r="BL5" i="19"/>
  <c r="BH5" i="19"/>
  <c r="BF5" i="19"/>
  <c r="AQ5" i="19"/>
  <c r="AO5" i="19"/>
  <c r="AP5" i="19" s="1"/>
  <c r="AY5" i="19" s="1"/>
  <c r="BL4" i="19"/>
  <c r="BH4" i="19"/>
  <c r="BH7" i="19"/>
  <c r="AZ4" i="19"/>
  <c r="AZ5" i="19" s="1"/>
  <c r="AZ6" i="19" s="1"/>
  <c r="AZ7" i="19" s="1"/>
  <c r="AZ8" i="19" s="1"/>
  <c r="AZ9" i="19" s="1"/>
  <c r="AZ10" i="19" s="1"/>
  <c r="AZ11" i="19" s="1"/>
  <c r="AZ12" i="19" s="1"/>
  <c r="AZ13" i="19" s="1"/>
  <c r="AZ15" i="19" s="1"/>
  <c r="AZ16" i="19" s="1"/>
  <c r="AO4" i="19"/>
  <c r="AP4" i="19" s="1"/>
  <c r="A4" i="19"/>
  <c r="A5" i="19" s="1"/>
  <c r="A6" i="19" s="1"/>
  <c r="A7" i="19" s="1"/>
  <c r="A8" i="19" s="1"/>
  <c r="A9" i="19" s="1"/>
  <c r="A10" i="19" s="1"/>
  <c r="A11" i="19" s="1"/>
  <c r="A12" i="19" s="1"/>
  <c r="A13" i="19" s="1"/>
  <c r="A15" i="19" s="1"/>
  <c r="A16" i="19" s="1"/>
  <c r="BL3" i="19"/>
  <c r="BH3" i="19"/>
  <c r="BF15" i="19"/>
  <c r="BA4" i="19"/>
  <c r="BA5" i="19" s="1"/>
  <c r="BA6" i="19" s="1"/>
  <c r="BA7" i="19" s="1"/>
  <c r="BA8" i="19" s="1"/>
  <c r="BA9" i="19" s="1"/>
  <c r="BA10" i="19" s="1"/>
  <c r="BA11" i="19" s="1"/>
  <c r="BA12" i="19" s="1"/>
  <c r="BA13" i="19" s="1"/>
  <c r="BA15" i="19" s="1"/>
  <c r="BA16" i="19" s="1"/>
  <c r="AO3" i="19"/>
  <c r="AP3" i="19" s="1"/>
  <c r="W98" i="10"/>
  <c r="BL79" i="10"/>
  <c r="AO79" i="10"/>
  <c r="AP79" i="10" s="1"/>
  <c r="AO78" i="10"/>
  <c r="AP78" i="10" s="1"/>
  <c r="AO77" i="10"/>
  <c r="AP77" i="10" s="1"/>
  <c r="BL76" i="10"/>
  <c r="BH76" i="10"/>
  <c r="AO76" i="10"/>
  <c r="AP76" i="10" s="1"/>
  <c r="AO75" i="10"/>
  <c r="AP75" i="10" s="1"/>
  <c r="AO74" i="10"/>
  <c r="AP74" i="10" s="1"/>
  <c r="BJ74" i="10" s="1"/>
  <c r="AO73" i="10"/>
  <c r="AP73" i="10" s="1"/>
  <c r="BL72" i="10"/>
  <c r="BH72" i="10"/>
  <c r="BF72" i="10"/>
  <c r="AO72" i="10"/>
  <c r="AP72" i="10" s="1"/>
  <c r="AX72" i="10" s="1"/>
  <c r="AO71" i="10"/>
  <c r="AP71" i="10" s="1"/>
  <c r="AO70" i="10"/>
  <c r="AP70" i="10" s="1"/>
  <c r="AP69" i="10"/>
  <c r="AO69" i="10"/>
  <c r="AP68" i="10"/>
  <c r="BJ68" i="10" s="1"/>
  <c r="BL67" i="10"/>
  <c r="AO67" i="10"/>
  <c r="AP67" i="10" s="1"/>
  <c r="AO66" i="10"/>
  <c r="AP66" i="10" s="1"/>
  <c r="AO65" i="10"/>
  <c r="AP65" i="10" s="1"/>
  <c r="AO64" i="10"/>
  <c r="AP64" i="10" s="1"/>
  <c r="AO63" i="10"/>
  <c r="AP63" i="10" s="1"/>
  <c r="AO62" i="10"/>
  <c r="AP62" i="10" s="1"/>
  <c r="BL61" i="10"/>
  <c r="AO61" i="10"/>
  <c r="AP61" i="10" s="1"/>
  <c r="AX61" i="10" s="1"/>
  <c r="AO60" i="10"/>
  <c r="AP60" i="10" s="1"/>
  <c r="AO59" i="10"/>
  <c r="AP59" i="10" s="1"/>
  <c r="AO58" i="10"/>
  <c r="AP58" i="10" s="1"/>
  <c r="AY58" i="10" s="1"/>
  <c r="AO57" i="10"/>
  <c r="AP57" i="10" s="1"/>
  <c r="AY57" i="10" s="1"/>
  <c r="AO56" i="10"/>
  <c r="AP56" i="10" s="1"/>
  <c r="AO55" i="10"/>
  <c r="AP55" i="10" s="1"/>
  <c r="BJ55" i="10" s="1"/>
  <c r="BL60" i="10"/>
  <c r="AO54" i="10"/>
  <c r="AP54" i="10" s="1"/>
  <c r="BJ54" i="10" s="1"/>
  <c r="AO53" i="10"/>
  <c r="AP53" i="10" s="1"/>
  <c r="BN53" i="10" s="1"/>
  <c r="AO52" i="10"/>
  <c r="AP52" i="10" s="1"/>
  <c r="AO51" i="10"/>
  <c r="AP51" i="10" s="1"/>
  <c r="AO50" i="10"/>
  <c r="AP50" i="10" s="1"/>
  <c r="BJ50" i="10" s="1"/>
  <c r="AO49" i="10"/>
  <c r="AP49" i="10" s="1"/>
  <c r="AX49" i="10" s="1"/>
  <c r="AO48" i="10"/>
  <c r="AP48" i="10" s="1"/>
  <c r="AO47" i="10"/>
  <c r="AP47" i="10" s="1"/>
  <c r="AO46" i="10"/>
  <c r="AP46" i="10" s="1"/>
  <c r="AX46" i="10" s="1"/>
  <c r="AO45" i="10"/>
  <c r="AP45" i="10" s="1"/>
  <c r="AO44" i="10"/>
  <c r="AP44" i="10" s="1"/>
  <c r="AO43" i="10"/>
  <c r="AP43" i="10" s="1"/>
  <c r="AX43" i="10" s="1"/>
  <c r="BL42" i="10"/>
  <c r="AO42" i="10"/>
  <c r="AP42" i="10" s="1"/>
  <c r="BL41" i="10"/>
  <c r="BH41" i="10"/>
  <c r="AO41" i="10"/>
  <c r="AP41" i="10" s="1"/>
  <c r="AX41" i="10" s="1"/>
  <c r="AO40" i="10"/>
  <c r="AP40" i="10" s="1"/>
  <c r="AO39" i="10"/>
  <c r="AP39" i="10" s="1"/>
  <c r="BJ39" i="10" s="1"/>
  <c r="AO38" i="10"/>
  <c r="AP38" i="10" s="1"/>
  <c r="AO37" i="10"/>
  <c r="AP37" i="10" s="1"/>
  <c r="AX37" i="10" s="1"/>
  <c r="BL36" i="10"/>
  <c r="BH36" i="10"/>
  <c r="AO36" i="10"/>
  <c r="AP36" i="10" s="1"/>
  <c r="BL35" i="10"/>
  <c r="AO35" i="10"/>
  <c r="AP35" i="10" s="1"/>
  <c r="BL38" i="10"/>
  <c r="AO34" i="10"/>
  <c r="AP34" i="10" s="1"/>
  <c r="BL33" i="10"/>
  <c r="BH33" i="10"/>
  <c r="AO33" i="10"/>
  <c r="AP33" i="10" s="1"/>
  <c r="BL32" i="10"/>
  <c r="AO32" i="10"/>
  <c r="AP32" i="10" s="1"/>
  <c r="BL31" i="10"/>
  <c r="AO31" i="10"/>
  <c r="AP31" i="10" s="1"/>
  <c r="BN31" i="10" s="1"/>
  <c r="BL30" i="10"/>
  <c r="AO30" i="10"/>
  <c r="AP30" i="10" s="1"/>
  <c r="BN30" i="10" s="1"/>
  <c r="BL29" i="10"/>
  <c r="BH29" i="10"/>
  <c r="AO29" i="10"/>
  <c r="AP29" i="10" s="1"/>
  <c r="BL28" i="10"/>
  <c r="AO28" i="10"/>
  <c r="AP28" i="10" s="1"/>
  <c r="BL27" i="10"/>
  <c r="AO27" i="10"/>
  <c r="AP27" i="10" s="1"/>
  <c r="BL26" i="10"/>
  <c r="AO26" i="10"/>
  <c r="AP26" i="10" s="1"/>
  <c r="BL25" i="10"/>
  <c r="AO25" i="10"/>
  <c r="AP25" i="10" s="1"/>
  <c r="AO24" i="10"/>
  <c r="AP24" i="10" s="1"/>
  <c r="BL23" i="10"/>
  <c r="BH23" i="10"/>
  <c r="AO23" i="10"/>
  <c r="AP23" i="10" s="1"/>
  <c r="BL22" i="10"/>
  <c r="BE22" i="10"/>
  <c r="BF22" i="10" s="1"/>
  <c r="AO22" i="10"/>
  <c r="AP22" i="10" s="1"/>
  <c r="BL21" i="10"/>
  <c r="AO21" i="10"/>
  <c r="AP21" i="10" s="1"/>
  <c r="BN21" i="10" s="1"/>
  <c r="BL20" i="10"/>
  <c r="AO20" i="10"/>
  <c r="AP20" i="10" s="1"/>
  <c r="BL19" i="10"/>
  <c r="BE19" i="10"/>
  <c r="BF19" i="10" s="1"/>
  <c r="AO19" i="10"/>
  <c r="AP19" i="10" s="1"/>
  <c r="BN19" i="10" s="1"/>
  <c r="BL18" i="10"/>
  <c r="AO18" i="10"/>
  <c r="AP18" i="10" s="1"/>
  <c r="AX18" i="10" s="1"/>
  <c r="BL17" i="10"/>
  <c r="AO17" i="10"/>
  <c r="AP17" i="10" s="1"/>
  <c r="BL16" i="10"/>
  <c r="AO16" i="10"/>
  <c r="AP16" i="10" s="1"/>
  <c r="BN16" i="10" s="1"/>
  <c r="BL15" i="10"/>
  <c r="BH15" i="10"/>
  <c r="AO15" i="10"/>
  <c r="AP15" i="10" s="1"/>
  <c r="BL14" i="10"/>
  <c r="BH14" i="10"/>
  <c r="AO14" i="10"/>
  <c r="AP14" i="10" s="1"/>
  <c r="AY14" i="10" s="1"/>
  <c r="BL13" i="10"/>
  <c r="BF13" i="10"/>
  <c r="BE24" i="10"/>
  <c r="BA24" i="10"/>
  <c r="BA58" i="10" s="1"/>
  <c r="BA68" i="10" s="1"/>
  <c r="AO13" i="10"/>
  <c r="AP13" i="10" s="1"/>
  <c r="BN13" i="10" s="1"/>
  <c r="BL12" i="10"/>
  <c r="AO12" i="10"/>
  <c r="AP12" i="10" s="1"/>
  <c r="BN12" i="10" s="1"/>
  <c r="BL11" i="10"/>
  <c r="BH11" i="10"/>
  <c r="BE11" i="10"/>
  <c r="BF11" i="10" s="1"/>
  <c r="AO11" i="10"/>
  <c r="AP11" i="10" s="1"/>
  <c r="BL10" i="10"/>
  <c r="BH10" i="10"/>
  <c r="AO10" i="10"/>
  <c r="AP10" i="10" s="1"/>
  <c r="BL9" i="10"/>
  <c r="BH9" i="10"/>
  <c r="AO9" i="10"/>
  <c r="AP9" i="10" s="1"/>
  <c r="AX9" i="10" s="1"/>
  <c r="BL8" i="10"/>
  <c r="AO8" i="10"/>
  <c r="AP8" i="10" s="1"/>
  <c r="AY8" i="10" s="1"/>
  <c r="BL7" i="10"/>
  <c r="BI7" i="10"/>
  <c r="BI8" i="10" s="1"/>
  <c r="BI10" i="10" s="1"/>
  <c r="AO7" i="10"/>
  <c r="AP7" i="10" s="1"/>
  <c r="U7" i="10"/>
  <c r="U8" i="10" s="1"/>
  <c r="U10" i="10" s="1"/>
  <c r="U13" i="10" s="1"/>
  <c r="U17" i="10" s="1"/>
  <c r="U22" i="10" s="1"/>
  <c r="U28" i="10" s="1"/>
  <c r="U30" i="10" s="1"/>
  <c r="U31" i="10" s="1"/>
  <c r="U32" i="10" s="1"/>
  <c r="U33" i="10" s="1"/>
  <c r="U34" i="10" s="1"/>
  <c r="U35" i="10" s="1"/>
  <c r="U48" i="10" s="1"/>
  <c r="U51" i="10" s="1"/>
  <c r="U53" i="10" s="1"/>
  <c r="U56" i="10" s="1"/>
  <c r="U57" i="10" s="1"/>
  <c r="U58" i="10" s="1"/>
  <c r="U59" i="10" s="1"/>
  <c r="U60" i="10" s="1"/>
  <c r="U64" i="10" s="1"/>
  <c r="U66" i="10" s="1"/>
  <c r="U67" i="10" s="1"/>
  <c r="BL6" i="10"/>
  <c r="BE6" i="10"/>
  <c r="BF6" i="10" s="1"/>
  <c r="AO6" i="10"/>
  <c r="AP6" i="10" s="1"/>
  <c r="BN6" i="10" s="1"/>
  <c r="BL5" i="10"/>
  <c r="BH37" i="10"/>
  <c r="BF5" i="10"/>
  <c r="BE37" i="10"/>
  <c r="AO5" i="10"/>
  <c r="AP5" i="10" s="1"/>
  <c r="BL4" i="10"/>
  <c r="BH4" i="10"/>
  <c r="BH30" i="10"/>
  <c r="AZ4" i="10"/>
  <c r="AZ5" i="10" s="1"/>
  <c r="AO4" i="10"/>
  <c r="AP4" i="10" s="1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BL3" i="10"/>
  <c r="BH12" i="10"/>
  <c r="BF3" i="10"/>
  <c r="BA4" i="10"/>
  <c r="BA5" i="10" s="1"/>
  <c r="BA6" i="10" s="1"/>
  <c r="BA7" i="10" s="1"/>
  <c r="BA8" i="10" s="1"/>
  <c r="AO3" i="10"/>
  <c r="AP3" i="10" s="1"/>
  <c r="A56" i="14" l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55" i="14"/>
  <c r="BJ20" i="20"/>
  <c r="AX52" i="10"/>
  <c r="BJ52" i="10"/>
  <c r="BN72" i="10"/>
  <c r="BJ4" i="19"/>
  <c r="BJ12" i="19"/>
  <c r="AY30" i="10"/>
  <c r="AX4" i="20"/>
  <c r="AY4" i="20"/>
  <c r="BC4" i="20" s="1"/>
  <c r="BJ4" i="20"/>
  <c r="AY44" i="10"/>
  <c r="BJ44" i="10"/>
  <c r="BJ40" i="10"/>
  <c r="AY40" i="10"/>
  <c r="AX40" i="10"/>
  <c r="BN20" i="10"/>
  <c r="AY20" i="10"/>
  <c r="AX20" i="10"/>
  <c r="BJ20" i="10"/>
  <c r="BJ25" i="20"/>
  <c r="AX30" i="10"/>
  <c r="BN43" i="10"/>
  <c r="AY52" i="10"/>
  <c r="AY37" i="10"/>
  <c r="BN37" i="10"/>
  <c r="BJ21" i="12"/>
  <c r="BN31" i="12"/>
  <c r="BJ24" i="16"/>
  <c r="BJ8" i="19"/>
  <c r="AY13" i="12"/>
  <c r="AX3" i="12"/>
  <c r="BB3" i="12" s="1"/>
  <c r="BD3" i="12" s="1"/>
  <c r="AP38" i="12"/>
  <c r="BJ38" i="12" s="1"/>
  <c r="BN3" i="12"/>
  <c r="AY3" i="12"/>
  <c r="BC3" i="12" s="1"/>
  <c r="BN8" i="20"/>
  <c r="BJ8" i="20"/>
  <c r="AY8" i="20"/>
  <c r="BC8" i="20" s="1"/>
  <c r="AX8" i="20"/>
  <c r="BB8" i="20" s="1"/>
  <c r="BN11" i="16"/>
  <c r="AY11" i="16"/>
  <c r="BC11" i="16" s="1"/>
  <c r="AX11" i="16"/>
  <c r="BB11" i="16" s="1"/>
  <c r="AX30" i="12"/>
  <c r="AY30" i="12"/>
  <c r="BN30" i="12"/>
  <c r="AY19" i="16"/>
  <c r="BC19" i="16" s="1"/>
  <c r="BN19" i="16"/>
  <c r="BJ19" i="16"/>
  <c r="AY51" i="10"/>
  <c r="AX51" i="10"/>
  <c r="AY24" i="12"/>
  <c r="AX24" i="12"/>
  <c r="BN24" i="12"/>
  <c r="BJ13" i="15"/>
  <c r="BN13" i="15"/>
  <c r="AY21" i="15"/>
  <c r="BC21" i="15" s="1"/>
  <c r="BN21" i="15"/>
  <c r="AY25" i="15"/>
  <c r="BC25" i="15" s="1"/>
  <c r="BN25" i="15"/>
  <c r="AX30" i="15"/>
  <c r="BJ30" i="15"/>
  <c r="BN30" i="15"/>
  <c r="AY19" i="20"/>
  <c r="BC19" i="20" s="1"/>
  <c r="BJ19" i="20"/>
  <c r="BJ26" i="20"/>
  <c r="BN26" i="20"/>
  <c r="AX26" i="20"/>
  <c r="BJ14" i="16"/>
  <c r="BN14" i="16"/>
  <c r="AX18" i="16"/>
  <c r="BB18" i="16" s="1"/>
  <c r="AY18" i="16"/>
  <c r="BC18" i="16" s="1"/>
  <c r="BN18" i="16"/>
  <c r="AX45" i="10"/>
  <c r="BJ45" i="10"/>
  <c r="AY45" i="10"/>
  <c r="BJ7" i="20"/>
  <c r="AX7" i="20"/>
  <c r="BN7" i="20"/>
  <c r="AY15" i="16"/>
  <c r="BC15" i="16" s="1"/>
  <c r="BN15" i="16"/>
  <c r="AX15" i="16"/>
  <c r="BB15" i="16" s="1"/>
  <c r="AX5" i="10"/>
  <c r="BB5" i="10" s="1"/>
  <c r="BN5" i="10"/>
  <c r="AY5" i="10"/>
  <c r="BJ5" i="10"/>
  <c r="AX47" i="10"/>
  <c r="BJ47" i="10"/>
  <c r="AY47" i="10"/>
  <c r="BN8" i="15"/>
  <c r="AY8" i="15"/>
  <c r="BC8" i="15" s="1"/>
  <c r="AX31" i="15"/>
  <c r="BJ31" i="15"/>
  <c r="BN31" i="15"/>
  <c r="BJ13" i="20"/>
  <c r="BN13" i="20"/>
  <c r="AX6" i="16"/>
  <c r="BB6" i="16" s="1"/>
  <c r="BN6" i="16"/>
  <c r="AY6" i="16"/>
  <c r="BC6" i="16" s="1"/>
  <c r="BJ6" i="16"/>
  <c r="AX9" i="16"/>
  <c r="AY9" i="16"/>
  <c r="BC9" i="16" s="1"/>
  <c r="BJ9" i="16"/>
  <c r="BN9" i="16"/>
  <c r="BJ11" i="16"/>
  <c r="BJ65" i="10"/>
  <c r="AY65" i="10"/>
  <c r="AX65" i="10"/>
  <c r="BJ22" i="15"/>
  <c r="AY22" i="15"/>
  <c r="BC22" i="15" s="1"/>
  <c r="BN22" i="15"/>
  <c r="BJ29" i="10"/>
  <c r="BN29" i="10"/>
  <c r="AX70" i="10"/>
  <c r="BJ70" i="10"/>
  <c r="AY70" i="10"/>
  <c r="BJ14" i="19"/>
  <c r="BN14" i="19"/>
  <c r="AY22" i="10"/>
  <c r="AX22" i="10"/>
  <c r="BN22" i="10"/>
  <c r="AX7" i="12"/>
  <c r="BB7" i="12" s="1"/>
  <c r="BN7" i="12"/>
  <c r="AX14" i="12"/>
  <c r="BN14" i="12"/>
  <c r="AY14" i="12"/>
  <c r="BJ3" i="15"/>
  <c r="AP32" i="15"/>
  <c r="BJ32" i="15" s="1"/>
  <c r="BN3" i="15"/>
  <c r="AX16" i="15"/>
  <c r="BB16" i="15" s="1"/>
  <c r="BJ16" i="15"/>
  <c r="BN16" i="15"/>
  <c r="AY16" i="15"/>
  <c r="BJ21" i="15"/>
  <c r="BJ25" i="15"/>
  <c r="BJ21" i="20"/>
  <c r="BN21" i="20"/>
  <c r="AX21" i="20"/>
  <c r="BN24" i="20"/>
  <c r="BJ24" i="20"/>
  <c r="AX24" i="20"/>
  <c r="AY24" i="20"/>
  <c r="BJ8" i="16"/>
  <c r="AX8" i="16"/>
  <c r="BB8" i="16" s="1"/>
  <c r="BN8" i="16"/>
  <c r="AY8" i="16"/>
  <c r="BC8" i="16" s="1"/>
  <c r="BJ15" i="16"/>
  <c r="BJ26" i="10"/>
  <c r="BN26" i="10"/>
  <c r="BJ25" i="10"/>
  <c r="AY25" i="10"/>
  <c r="AX25" i="10"/>
  <c r="BN25" i="10"/>
  <c r="AY32" i="10"/>
  <c r="BN32" i="10"/>
  <c r="AX32" i="10"/>
  <c r="BN60" i="10"/>
  <c r="AY60" i="10"/>
  <c r="AX60" i="10"/>
  <c r="AX15" i="19"/>
  <c r="BB15" i="19" s="1"/>
  <c r="AY15" i="19"/>
  <c r="BC15" i="19" s="1"/>
  <c r="BJ15" i="19"/>
  <c r="BN15" i="19"/>
  <c r="BJ11" i="15"/>
  <c r="BN11" i="15"/>
  <c r="BJ9" i="20"/>
  <c r="BN9" i="20"/>
  <c r="AX12" i="20"/>
  <c r="AY12" i="20"/>
  <c r="BC12" i="20" s="1"/>
  <c r="BJ12" i="20"/>
  <c r="BJ3" i="16"/>
  <c r="AP28" i="16"/>
  <c r="BJ28" i="16" s="1"/>
  <c r="BN3" i="16"/>
  <c r="AY3" i="16"/>
  <c r="BC3" i="16" s="1"/>
  <c r="AX3" i="16"/>
  <c r="BB3" i="16" s="1"/>
  <c r="BN12" i="16"/>
  <c r="AY12" i="16"/>
  <c r="BC12" i="16" s="1"/>
  <c r="BJ18" i="16"/>
  <c r="BN18" i="14"/>
  <c r="AX18" i="14"/>
  <c r="AY67" i="14"/>
  <c r="AX67" i="14"/>
  <c r="AY79" i="14"/>
  <c r="AX79" i="14"/>
  <c r="AY19" i="12"/>
  <c r="BC19" i="12" s="1"/>
  <c r="AX19" i="12"/>
  <c r="BN20" i="12"/>
  <c r="BJ25" i="16"/>
  <c r="AX54" i="10"/>
  <c r="AY61" i="10"/>
  <c r="AY72" i="10"/>
  <c r="AY27" i="14"/>
  <c r="AX27" i="14"/>
  <c r="AY3" i="20"/>
  <c r="BC3" i="20" s="1"/>
  <c r="BJ61" i="10"/>
  <c r="BJ11" i="19"/>
  <c r="AP124" i="14"/>
  <c r="BJ124" i="14" s="1"/>
  <c r="BJ16" i="14"/>
  <c r="AX16" i="14"/>
  <c r="BJ21" i="14"/>
  <c r="BN24" i="14"/>
  <c r="AX24" i="14"/>
  <c r="AY69" i="14"/>
  <c r="AX69" i="14"/>
  <c r="BJ98" i="14"/>
  <c r="AY5" i="12"/>
  <c r="BC5" i="12" s="1"/>
  <c r="AX5" i="12"/>
  <c r="BB5" i="12" s="1"/>
  <c r="AY18" i="12"/>
  <c r="AY20" i="12"/>
  <c r="BN21" i="12"/>
  <c r="AY23" i="12"/>
  <c r="AX23" i="12"/>
  <c r="BJ27" i="12"/>
  <c r="AY33" i="12"/>
  <c r="AY18" i="15"/>
  <c r="AY20" i="15"/>
  <c r="BC20" i="15" s="1"/>
  <c r="BN3" i="20"/>
  <c r="BN17" i="20"/>
  <c r="BJ16" i="16"/>
  <c r="AX25" i="16"/>
  <c r="BN25" i="16"/>
  <c r="AX15" i="12"/>
  <c r="AY15" i="12" s="1"/>
  <c r="BJ12" i="16"/>
  <c r="AY41" i="14"/>
  <c r="AX41" i="14"/>
  <c r="AY21" i="16"/>
  <c r="BJ8" i="10"/>
  <c r="BJ12" i="10"/>
  <c r="BJ16" i="10"/>
  <c r="AY43" i="10"/>
  <c r="BN61" i="10"/>
  <c r="BJ17" i="19"/>
  <c r="BJ5" i="19"/>
  <c r="BJ6" i="19"/>
  <c r="AY30" i="14"/>
  <c r="AX30" i="14"/>
  <c r="AY39" i="14"/>
  <c r="AX39" i="14"/>
  <c r="AY45" i="14"/>
  <c r="AX45" i="14"/>
  <c r="BJ59" i="14"/>
  <c r="AX59" i="14"/>
  <c r="AY76" i="14"/>
  <c r="AX76" i="14"/>
  <c r="AY82" i="14"/>
  <c r="AX82" i="14"/>
  <c r="BJ88" i="14"/>
  <c r="AX88" i="14"/>
  <c r="BJ94" i="14"/>
  <c r="AX94" i="14"/>
  <c r="BN6" i="12"/>
  <c r="BN13" i="12"/>
  <c r="AY21" i="12"/>
  <c r="AY25" i="12"/>
  <c r="BJ33" i="12"/>
  <c r="BJ8" i="15"/>
  <c r="BJ26" i="15"/>
  <c r="AX12" i="10"/>
  <c r="AX16" i="10"/>
  <c r="AY63" i="14"/>
  <c r="AX63" i="14"/>
  <c r="AX8" i="10"/>
  <c r="AY12" i="10"/>
  <c r="BN54" i="10"/>
  <c r="BJ72" i="10"/>
  <c r="BJ9" i="19"/>
  <c r="BN17" i="14"/>
  <c r="AX17" i="14"/>
  <c r="BN22" i="14"/>
  <c r="AX22" i="14"/>
  <c r="AY48" i="14"/>
  <c r="AX48" i="14"/>
  <c r="BN51" i="14"/>
  <c r="AX51" i="14"/>
  <c r="AY65" i="14"/>
  <c r="AX100" i="14"/>
  <c r="BJ100" i="14"/>
  <c r="BN100" i="14"/>
  <c r="BJ106" i="14"/>
  <c r="AX106" i="14"/>
  <c r="BJ110" i="14"/>
  <c r="AX110" i="14"/>
  <c r="AY12" i="12"/>
  <c r="BC12" i="12" s="1"/>
  <c r="AX12" i="12"/>
  <c r="BB12" i="12" s="1"/>
  <c r="BN19" i="12"/>
  <c r="BJ31" i="12"/>
  <c r="BN9" i="15"/>
  <c r="BJ18" i="15"/>
  <c r="BJ20" i="15"/>
  <c r="BN16" i="16"/>
  <c r="BN24" i="16"/>
  <c r="AY49" i="14"/>
  <c r="AX49" i="14"/>
  <c r="BJ62" i="14"/>
  <c r="AX62" i="14"/>
  <c r="AY102" i="14"/>
  <c r="AX102" i="14"/>
  <c r="AY10" i="12"/>
  <c r="BC10" i="12" s="1"/>
  <c r="AX10" i="12"/>
  <c r="BB10" i="12" s="1"/>
  <c r="BJ35" i="12"/>
  <c r="AX35" i="12"/>
  <c r="BN35" i="12"/>
  <c r="BN18" i="15"/>
  <c r="AX3" i="20"/>
  <c r="BB3" i="20" s="1"/>
  <c r="AP28" i="20"/>
  <c r="BJ26" i="16"/>
  <c r="AY38" i="14"/>
  <c r="AX38" i="14"/>
  <c r="BJ9" i="10"/>
  <c r="AY16" i="10"/>
  <c r="BN5" i="19"/>
  <c r="AY40" i="14"/>
  <c r="AX40" i="14"/>
  <c r="AY46" i="14"/>
  <c r="AX46" i="14"/>
  <c r="AY66" i="14"/>
  <c r="AX66" i="14"/>
  <c r="AY72" i="14"/>
  <c r="AX72" i="14"/>
  <c r="AY78" i="14"/>
  <c r="AX78" i="14"/>
  <c r="BJ96" i="14"/>
  <c r="AX96" i="14"/>
  <c r="AY101" i="14"/>
  <c r="AX101" i="14"/>
  <c r="BJ101" i="14"/>
  <c r="BN101" i="14"/>
  <c r="AY110" i="14"/>
  <c r="BN18" i="12"/>
  <c r="AY27" i="12"/>
  <c r="AX27" i="12"/>
  <c r="BJ28" i="12"/>
  <c r="AX28" i="12"/>
  <c r="BN33" i="12"/>
  <c r="AY26" i="15"/>
  <c r="BN26" i="15"/>
  <c r="AY17" i="20"/>
  <c r="BC17" i="20" s="1"/>
  <c r="BJ23" i="20"/>
  <c r="BN21" i="16"/>
  <c r="BA31" i="15"/>
  <c r="BC68" i="10"/>
  <c r="BA72" i="10"/>
  <c r="BA76" i="10" s="1"/>
  <c r="BC9" i="19"/>
  <c r="BC16" i="16"/>
  <c r="BC58" i="10"/>
  <c r="BA8" i="14"/>
  <c r="BA9" i="14" s="1"/>
  <c r="BA10" i="14" s="1"/>
  <c r="BA11" i="14" s="1"/>
  <c r="BA12" i="14" s="1"/>
  <c r="BA13" i="14" s="1"/>
  <c r="BA14" i="14" s="1"/>
  <c r="BA7" i="14"/>
  <c r="BC7" i="14" s="1"/>
  <c r="BC16" i="15"/>
  <c r="BC5" i="19"/>
  <c r="BC24" i="20"/>
  <c r="BC21" i="16"/>
  <c r="BB14" i="12"/>
  <c r="BB9" i="16"/>
  <c r="BB21" i="16"/>
  <c r="BB25" i="16"/>
  <c r="BB4" i="20"/>
  <c r="AZ31" i="15"/>
  <c r="BB30" i="15"/>
  <c r="AZ8" i="14"/>
  <c r="AZ9" i="14" s="1"/>
  <c r="AZ10" i="14" s="1"/>
  <c r="AZ11" i="14" s="1"/>
  <c r="AZ12" i="14" s="1"/>
  <c r="AZ13" i="14" s="1"/>
  <c r="AZ14" i="14" s="1"/>
  <c r="AZ15" i="14" s="1"/>
  <c r="AZ16" i="14" s="1"/>
  <c r="AZ17" i="14" s="1"/>
  <c r="AZ18" i="14" s="1"/>
  <c r="AZ19" i="14" s="1"/>
  <c r="AZ20" i="14" s="1"/>
  <c r="AZ21" i="14" s="1"/>
  <c r="AZ22" i="14" s="1"/>
  <c r="AZ23" i="14" s="1"/>
  <c r="AZ24" i="14" s="1"/>
  <c r="AZ25" i="14" s="1"/>
  <c r="AZ26" i="14" s="1"/>
  <c r="AZ27" i="14" s="1"/>
  <c r="AZ28" i="14" s="1"/>
  <c r="AZ29" i="14" s="1"/>
  <c r="AZ30" i="14" s="1"/>
  <c r="AZ31" i="14" s="1"/>
  <c r="AZ32" i="14" s="1"/>
  <c r="AZ33" i="14" s="1"/>
  <c r="AZ34" i="14" s="1"/>
  <c r="AZ35" i="14" s="1"/>
  <c r="AZ36" i="14" s="1"/>
  <c r="AZ37" i="14" s="1"/>
  <c r="AZ38" i="14" s="1"/>
  <c r="AZ39" i="14" s="1"/>
  <c r="AZ40" i="14" s="1"/>
  <c r="AZ41" i="14" s="1"/>
  <c r="AZ42" i="14" s="1"/>
  <c r="AZ43" i="14" s="1"/>
  <c r="AZ44" i="14" s="1"/>
  <c r="AZ45" i="14" s="1"/>
  <c r="AZ46" i="14" s="1"/>
  <c r="AZ47" i="14" s="1"/>
  <c r="AZ48" i="14" s="1"/>
  <c r="AZ49" i="14" s="1"/>
  <c r="AZ50" i="14" s="1"/>
  <c r="AZ51" i="14" s="1"/>
  <c r="AZ52" i="14" s="1"/>
  <c r="AZ53" i="14" s="1"/>
  <c r="AZ54" i="14" s="1"/>
  <c r="AZ55" i="14" s="1"/>
  <c r="AZ7" i="14"/>
  <c r="BB7" i="14" s="1"/>
  <c r="BB26" i="15"/>
  <c r="AY21" i="14"/>
  <c r="BL22" i="14"/>
  <c r="BK24" i="14"/>
  <c r="BL24" i="14" s="1"/>
  <c r="BJ112" i="14"/>
  <c r="AY112" i="14"/>
  <c r="AY120" i="14"/>
  <c r="BL54" i="14"/>
  <c r="BK58" i="14"/>
  <c r="BL58" i="14" s="1"/>
  <c r="AY54" i="14"/>
  <c r="AY10" i="14"/>
  <c r="BJ10" i="14"/>
  <c r="BJ114" i="14"/>
  <c r="AY114" i="14"/>
  <c r="AY61" i="14"/>
  <c r="BJ61" i="14"/>
  <c r="AY68" i="14"/>
  <c r="AY86" i="14"/>
  <c r="BN63" i="14"/>
  <c r="AY75" i="14"/>
  <c r="AY12" i="14"/>
  <c r="BJ12" i="14"/>
  <c r="AY51" i="14"/>
  <c r="BN8" i="14"/>
  <c r="AY8" i="14"/>
  <c r="AY77" i="14"/>
  <c r="BJ118" i="14"/>
  <c r="AY118" i="14"/>
  <c r="BJ5" i="14"/>
  <c r="BF11" i="14"/>
  <c r="BH18" i="14"/>
  <c r="AY81" i="14"/>
  <c r="BH90" i="14"/>
  <c r="BN47" i="14"/>
  <c r="BL49" i="14"/>
  <c r="BJ90" i="14"/>
  <c r="AY14" i="14"/>
  <c r="BF22" i="14"/>
  <c r="BN42" i="14"/>
  <c r="BN46" i="14"/>
  <c r="BL91" i="14"/>
  <c r="BN11" i="14"/>
  <c r="BJ14" i="14"/>
  <c r="BN26" i="14"/>
  <c r="BN38" i="14"/>
  <c r="AY70" i="14"/>
  <c r="BN91" i="14"/>
  <c r="BN90" i="14"/>
  <c r="AY47" i="14"/>
  <c r="BN48" i="14"/>
  <c r="BL50" i="14"/>
  <c r="AY90" i="14"/>
  <c r="BJ102" i="14"/>
  <c r="BL23" i="14"/>
  <c r="BL48" i="14"/>
  <c r="BJ7" i="16"/>
  <c r="AY7" i="16"/>
  <c r="BC7" i="16" s="1"/>
  <c r="AX7" i="16"/>
  <c r="BB7" i="16" s="1"/>
  <c r="BN13" i="16"/>
  <c r="AX13" i="16"/>
  <c r="BB13" i="16" s="1"/>
  <c r="AY13" i="16"/>
  <c r="BC13" i="16" s="1"/>
  <c r="BJ17" i="16"/>
  <c r="AY17" i="16"/>
  <c r="BC17" i="16" s="1"/>
  <c r="AX17" i="16"/>
  <c r="BB17" i="16" s="1"/>
  <c r="BJ20" i="16"/>
  <c r="AY20" i="16"/>
  <c r="BC20" i="16" s="1"/>
  <c r="AX20" i="16"/>
  <c r="BB20" i="16" s="1"/>
  <c r="BN4" i="16"/>
  <c r="BJ4" i="16"/>
  <c r="AY4" i="16"/>
  <c r="BC4" i="16" s="1"/>
  <c r="AX4" i="16"/>
  <c r="BB4" i="16" s="1"/>
  <c r="BJ5" i="16"/>
  <c r="BN5" i="16"/>
  <c r="AY5" i="16"/>
  <c r="BC5" i="16" s="1"/>
  <c r="AX5" i="16"/>
  <c r="BB5" i="16" s="1"/>
  <c r="BJ10" i="16"/>
  <c r="AY10" i="16"/>
  <c r="BC10" i="16" s="1"/>
  <c r="AX10" i="16"/>
  <c r="BB10" i="16" s="1"/>
  <c r="BN17" i="16"/>
  <c r="AX23" i="16"/>
  <c r="BB23" i="16" s="1"/>
  <c r="AY23" i="16"/>
  <c r="BN23" i="16"/>
  <c r="BJ23" i="16"/>
  <c r="BJ13" i="16"/>
  <c r="BJ27" i="16"/>
  <c r="AX27" i="16"/>
  <c r="BB27" i="16" s="1"/>
  <c r="AY27" i="16"/>
  <c r="BA27" i="16"/>
  <c r="BA23" i="16"/>
  <c r="BA24" i="16"/>
  <c r="BA25" i="16"/>
  <c r="BC25" i="16" s="1"/>
  <c r="BN20" i="16"/>
  <c r="BC26" i="16"/>
  <c r="BN7" i="16"/>
  <c r="BN27" i="16"/>
  <c r="AX22" i="16"/>
  <c r="BB22" i="16" s="1"/>
  <c r="BF24" i="16"/>
  <c r="BF7" i="16"/>
  <c r="AX14" i="16"/>
  <c r="BB14" i="16" s="1"/>
  <c r="BF17" i="16"/>
  <c r="BF20" i="16"/>
  <c r="BJ21" i="16"/>
  <c r="AY22" i="16"/>
  <c r="BC22" i="16" s="1"/>
  <c r="AX24" i="16"/>
  <c r="BB24" i="16" s="1"/>
  <c r="BH3" i="16"/>
  <c r="BF4" i="16"/>
  <c r="BH11" i="16"/>
  <c r="BF22" i="16"/>
  <c r="BH4" i="16"/>
  <c r="BF5" i="16"/>
  <c r="BH10" i="16"/>
  <c r="BF13" i="16"/>
  <c r="AY14" i="16"/>
  <c r="BC14" i="16" s="1"/>
  <c r="BH14" i="16"/>
  <c r="BF23" i="16"/>
  <c r="AY24" i="16"/>
  <c r="BF27" i="16"/>
  <c r="BH7" i="16"/>
  <c r="BJ22" i="16"/>
  <c r="BH5" i="16"/>
  <c r="BF6" i="16"/>
  <c r="BF16" i="16"/>
  <c r="BH23" i="16"/>
  <c r="BH27" i="16"/>
  <c r="BH9" i="16"/>
  <c r="AX12" i="16"/>
  <c r="BB12" i="16" s="1"/>
  <c r="AX16" i="16"/>
  <c r="BB16" i="16" s="1"/>
  <c r="AX19" i="16"/>
  <c r="BB19" i="16" s="1"/>
  <c r="AX26" i="16"/>
  <c r="BB26" i="16" s="1"/>
  <c r="BN26" i="16"/>
  <c r="BF15" i="16"/>
  <c r="BH16" i="16"/>
  <c r="BF18" i="16"/>
  <c r="AY10" i="20"/>
  <c r="BC10" i="20" s="1"/>
  <c r="AX10" i="20"/>
  <c r="BJ10" i="20"/>
  <c r="BN14" i="20"/>
  <c r="AX14" i="20"/>
  <c r="BJ14" i="20"/>
  <c r="AY14" i="20"/>
  <c r="BC14" i="20" s="1"/>
  <c r="AY15" i="20"/>
  <c r="BC15" i="20" s="1"/>
  <c r="AX15" i="20"/>
  <c r="BJ15" i="20"/>
  <c r="AY22" i="20"/>
  <c r="BC22" i="20" s="1"/>
  <c r="AX22" i="20"/>
  <c r="BN22" i="20"/>
  <c r="BJ22" i="20"/>
  <c r="AY27" i="20"/>
  <c r="BC27" i="20" s="1"/>
  <c r="AX27" i="20"/>
  <c r="AY6" i="20"/>
  <c r="BC6" i="20" s="1"/>
  <c r="AX6" i="20"/>
  <c r="BB6" i="20" s="1"/>
  <c r="BN6" i="20"/>
  <c r="BJ6" i="20"/>
  <c r="AZ9" i="20"/>
  <c r="AZ10" i="20" s="1"/>
  <c r="AZ11" i="20" s="1"/>
  <c r="AZ12" i="20" s="1"/>
  <c r="AZ13" i="20" s="1"/>
  <c r="AZ14" i="20" s="1"/>
  <c r="AZ15" i="20" s="1"/>
  <c r="AZ16" i="20" s="1"/>
  <c r="AZ17" i="20" s="1"/>
  <c r="AZ18" i="20" s="1"/>
  <c r="AZ19" i="20" s="1"/>
  <c r="AZ20" i="20" s="1"/>
  <c r="AZ21" i="20" s="1"/>
  <c r="AZ22" i="20" s="1"/>
  <c r="AZ23" i="20" s="1"/>
  <c r="AZ24" i="20" s="1"/>
  <c r="AZ25" i="20" s="1"/>
  <c r="AZ26" i="20" s="1"/>
  <c r="AZ27" i="20" s="1"/>
  <c r="BB7" i="20"/>
  <c r="BN10" i="20"/>
  <c r="BJ27" i="20"/>
  <c r="BJ11" i="20"/>
  <c r="AY11" i="20"/>
  <c r="BC11" i="20" s="1"/>
  <c r="AX11" i="20"/>
  <c r="BN11" i="20"/>
  <c r="BN15" i="20"/>
  <c r="AY18" i="20"/>
  <c r="BC18" i="20" s="1"/>
  <c r="BN18" i="20"/>
  <c r="AX18" i="20"/>
  <c r="BJ18" i="20"/>
  <c r="BJ16" i="20"/>
  <c r="AY16" i="20"/>
  <c r="BC16" i="20" s="1"/>
  <c r="AX16" i="20"/>
  <c r="BN27" i="20"/>
  <c r="BF17" i="20"/>
  <c r="AX5" i="20"/>
  <c r="BB5" i="20" s="1"/>
  <c r="AY7" i="20"/>
  <c r="BC7" i="20" s="1"/>
  <c r="BH12" i="20"/>
  <c r="BF13" i="20"/>
  <c r="AX17" i="20"/>
  <c r="BF20" i="20"/>
  <c r="AY21" i="20"/>
  <c r="BC21" i="20" s="1"/>
  <c r="BH21" i="20"/>
  <c r="BF23" i="20"/>
  <c r="BH24" i="20"/>
  <c r="AY26" i="20"/>
  <c r="BC26" i="20" s="1"/>
  <c r="BH26" i="20"/>
  <c r="AX13" i="20"/>
  <c r="AX20" i="20"/>
  <c r="BN20" i="20"/>
  <c r="AX23" i="20"/>
  <c r="BN23" i="20"/>
  <c r="AX25" i="20"/>
  <c r="AX9" i="20"/>
  <c r="BF9" i="20"/>
  <c r="AY13" i="20"/>
  <c r="BC13" i="20" s="1"/>
  <c r="BH13" i="20"/>
  <c r="BF19" i="20"/>
  <c r="AY20" i="20"/>
  <c r="BC20" i="20" s="1"/>
  <c r="BH20" i="20"/>
  <c r="AY23" i="20"/>
  <c r="BC23" i="20" s="1"/>
  <c r="BH23" i="20"/>
  <c r="AY25" i="20"/>
  <c r="BC25" i="20" s="1"/>
  <c r="BN4" i="20"/>
  <c r="AY9" i="20"/>
  <c r="BC9" i="20" s="1"/>
  <c r="BH11" i="20"/>
  <c r="BN12" i="20"/>
  <c r="BF15" i="20"/>
  <c r="BH16" i="20"/>
  <c r="AX19" i="20"/>
  <c r="BN19" i="20"/>
  <c r="BF22" i="20"/>
  <c r="AY5" i="20"/>
  <c r="BC5" i="20" s="1"/>
  <c r="BN25" i="20"/>
  <c r="BF3" i="20"/>
  <c r="BJ5" i="20"/>
  <c r="BF10" i="20"/>
  <c r="BH3" i="20"/>
  <c r="BF12" i="20"/>
  <c r="AY14" i="15"/>
  <c r="BC14" i="15" s="1"/>
  <c r="BN14" i="15"/>
  <c r="AX14" i="15"/>
  <c r="BB14" i="15" s="1"/>
  <c r="BJ29" i="15"/>
  <c r="AX29" i="15"/>
  <c r="BB29" i="15" s="1"/>
  <c r="AY29" i="15"/>
  <c r="BC29" i="15" s="1"/>
  <c r="AY5" i="15"/>
  <c r="BC5" i="15" s="1"/>
  <c r="AX5" i="15"/>
  <c r="BB5" i="15" s="1"/>
  <c r="BJ5" i="15"/>
  <c r="BN12" i="15"/>
  <c r="BJ12" i="15"/>
  <c r="AY12" i="15"/>
  <c r="BC12" i="15" s="1"/>
  <c r="AX12" i="15"/>
  <c r="BB12" i="15" s="1"/>
  <c r="BJ14" i="15"/>
  <c r="BJ19" i="15"/>
  <c r="BN19" i="15"/>
  <c r="AY19" i="15"/>
  <c r="BC19" i="15" s="1"/>
  <c r="AX19" i="15"/>
  <c r="BB19" i="15" s="1"/>
  <c r="AY23" i="15"/>
  <c r="BC23" i="15" s="1"/>
  <c r="BN23" i="15"/>
  <c r="AX23" i="15"/>
  <c r="BB23" i="15" s="1"/>
  <c r="BC26" i="15"/>
  <c r="AY27" i="15"/>
  <c r="BC27" i="15" s="1"/>
  <c r="AX27" i="15"/>
  <c r="BB27" i="15" s="1"/>
  <c r="BN27" i="15"/>
  <c r="BJ27" i="15"/>
  <c r="BC28" i="15"/>
  <c r="BJ7" i="15"/>
  <c r="AY7" i="15"/>
  <c r="BC7" i="15" s="1"/>
  <c r="BN7" i="15"/>
  <c r="AX7" i="15"/>
  <c r="BB7" i="15" s="1"/>
  <c r="BN10" i="15"/>
  <c r="BJ10" i="15"/>
  <c r="AY10" i="15"/>
  <c r="BC10" i="15" s="1"/>
  <c r="AX10" i="15"/>
  <c r="BB10" i="15" s="1"/>
  <c r="BB18" i="15"/>
  <c r="BN6" i="15"/>
  <c r="AX6" i="15"/>
  <c r="BB6" i="15" s="1"/>
  <c r="AY6" i="15"/>
  <c r="BC6" i="15" s="1"/>
  <c r="BJ4" i="15"/>
  <c r="AY4" i="15"/>
  <c r="AX4" i="15"/>
  <c r="BB4" i="15" s="1"/>
  <c r="BN4" i="15"/>
  <c r="BJ6" i="15"/>
  <c r="BN17" i="15"/>
  <c r="BJ17" i="15"/>
  <c r="AY17" i="15"/>
  <c r="BC17" i="15" s="1"/>
  <c r="AX17" i="15"/>
  <c r="BB17" i="15" s="1"/>
  <c r="BJ23" i="15"/>
  <c r="AY15" i="15"/>
  <c r="BC15" i="15" s="1"/>
  <c r="AX15" i="15"/>
  <c r="BB15" i="15" s="1"/>
  <c r="BN15" i="15"/>
  <c r="BJ15" i="15"/>
  <c r="BC18" i="15"/>
  <c r="BH10" i="15"/>
  <c r="BH12" i="15"/>
  <c r="BH14" i="15"/>
  <c r="AX22" i="15"/>
  <c r="BB22" i="15" s="1"/>
  <c r="AX24" i="15"/>
  <c r="BB24" i="15" s="1"/>
  <c r="AX28" i="15"/>
  <c r="BB28" i="15" s="1"/>
  <c r="BN29" i="15"/>
  <c r="BF17" i="15"/>
  <c r="AX3" i="15"/>
  <c r="BF3" i="15"/>
  <c r="BF9" i="15"/>
  <c r="BF13" i="15"/>
  <c r="BF21" i="15"/>
  <c r="AY3" i="15"/>
  <c r="BH6" i="15"/>
  <c r="AX9" i="15"/>
  <c r="BB9" i="15" s="1"/>
  <c r="AX11" i="15"/>
  <c r="BB11" i="15" s="1"/>
  <c r="AX13" i="15"/>
  <c r="BB13" i="15" s="1"/>
  <c r="BF15" i="15"/>
  <c r="BH19" i="15"/>
  <c r="AX21" i="15"/>
  <c r="BB21" i="15" s="1"/>
  <c r="BF23" i="15"/>
  <c r="AX25" i="15"/>
  <c r="BB25" i="15" s="1"/>
  <c r="BJ28" i="15"/>
  <c r="BF5" i="15"/>
  <c r="AY9" i="15"/>
  <c r="BC9" i="15" s="1"/>
  <c r="AY11" i="15"/>
  <c r="BC11" i="15" s="1"/>
  <c r="AY13" i="15"/>
  <c r="BC13" i="15" s="1"/>
  <c r="BH21" i="15"/>
  <c r="BJ24" i="15"/>
  <c r="BF8" i="15"/>
  <c r="BN28" i="15"/>
  <c r="AY24" i="15"/>
  <c r="BC24" i="15" s="1"/>
  <c r="AX8" i="15"/>
  <c r="BB8" i="15" s="1"/>
  <c r="AX20" i="15"/>
  <c r="BB20" i="15" s="1"/>
  <c r="BJ17" i="12"/>
  <c r="BN17" i="12"/>
  <c r="AY17" i="12"/>
  <c r="BC17" i="12" s="1"/>
  <c r="BA13" i="12"/>
  <c r="BA14" i="12" s="1"/>
  <c r="AY16" i="12"/>
  <c r="BJ16" i="12"/>
  <c r="BH36" i="12"/>
  <c r="BH31" i="12"/>
  <c r="BH28" i="12"/>
  <c r="BH11" i="12"/>
  <c r="BH34" i="12"/>
  <c r="BH29" i="12"/>
  <c r="BH26" i="12"/>
  <c r="BH23" i="12"/>
  <c r="BH9" i="12"/>
  <c r="BH27" i="12"/>
  <c r="BN4" i="12"/>
  <c r="AY4" i="12"/>
  <c r="BC4" i="12" s="1"/>
  <c r="BJ4" i="12"/>
  <c r="AY6" i="12"/>
  <c r="BC6" i="12" s="1"/>
  <c r="BB6" i="12"/>
  <c r="AY11" i="12"/>
  <c r="BC11" i="12" s="1"/>
  <c r="BN11" i="12"/>
  <c r="BB11" i="12"/>
  <c r="BB13" i="12"/>
  <c r="BJ18" i="12"/>
  <c r="BJ32" i="12"/>
  <c r="AY32" i="12"/>
  <c r="BN34" i="12"/>
  <c r="BN36" i="12"/>
  <c r="BB4" i="12"/>
  <c r="BI12" i="12"/>
  <c r="BJ12" i="12" s="1"/>
  <c r="BI13" i="12"/>
  <c r="BJ13" i="12" s="1"/>
  <c r="BJ6" i="12"/>
  <c r="BB8" i="12"/>
  <c r="BN8" i="12"/>
  <c r="BJ8" i="12"/>
  <c r="BJ10" i="12"/>
  <c r="BJ15" i="12"/>
  <c r="AZ16" i="12"/>
  <c r="AZ17" i="12" s="1"/>
  <c r="BN16" i="12"/>
  <c r="BJ20" i="12"/>
  <c r="BN25" i="12"/>
  <c r="BJ25" i="12"/>
  <c r="BJ23" i="12"/>
  <c r="BH3" i="12"/>
  <c r="BH37" i="12"/>
  <c r="BH5" i="12"/>
  <c r="BH32" i="12"/>
  <c r="BH33" i="12"/>
  <c r="BH7" i="12"/>
  <c r="BJ26" i="12"/>
  <c r="AY26" i="12"/>
  <c r="BN26" i="12"/>
  <c r="BN28" i="12"/>
  <c r="BJ34" i="12"/>
  <c r="AY34" i="12"/>
  <c r="AY36" i="12"/>
  <c r="BJ5" i="12"/>
  <c r="BN15" i="12"/>
  <c r="BJ19" i="12"/>
  <c r="BN23" i="12"/>
  <c r="BH24" i="12"/>
  <c r="AY28" i="12"/>
  <c r="BJ37" i="12"/>
  <c r="AY37" i="12"/>
  <c r="BJ7" i="12"/>
  <c r="BJ9" i="12"/>
  <c r="AY9" i="12"/>
  <c r="BC9" i="12" s="1"/>
  <c r="BJ22" i="12"/>
  <c r="BJ29" i="12"/>
  <c r="AY29" i="12"/>
  <c r="BN29" i="12"/>
  <c r="AY31" i="12"/>
  <c r="BC8" i="12"/>
  <c r="BH13" i="12"/>
  <c r="AY22" i="12"/>
  <c r="BN22" i="12"/>
  <c r="BJ24" i="12"/>
  <c r="AY7" i="12"/>
  <c r="BC7" i="12" s="1"/>
  <c r="BH8" i="12"/>
  <c r="BB9" i="12"/>
  <c r="BN9" i="12"/>
  <c r="BJ11" i="12"/>
  <c r="BH20" i="12"/>
  <c r="BJ30" i="12"/>
  <c r="BI36" i="12"/>
  <c r="BJ36" i="12" s="1"/>
  <c r="BN32" i="12"/>
  <c r="BN37" i="12"/>
  <c r="BJ3" i="12"/>
  <c r="BH10" i="12"/>
  <c r="BJ14" i="12"/>
  <c r="BH15" i="12"/>
  <c r="BF29" i="12"/>
  <c r="BF32" i="12"/>
  <c r="BF11" i="12"/>
  <c r="BH12" i="12"/>
  <c r="BF16" i="12"/>
  <c r="BF22" i="12"/>
  <c r="BF28" i="12"/>
  <c r="BF31" i="12"/>
  <c r="BF8" i="12"/>
  <c r="BF18" i="12"/>
  <c r="BF25" i="12"/>
  <c r="BF36" i="12"/>
  <c r="BF14" i="12"/>
  <c r="BH16" i="12"/>
  <c r="AY5" i="14"/>
  <c r="BC5" i="14" s="1"/>
  <c r="BB5" i="14"/>
  <c r="BJ9" i="14"/>
  <c r="AY9" i="14"/>
  <c r="BN20" i="14"/>
  <c r="BJ13" i="14"/>
  <c r="AY13" i="14"/>
  <c r="BJ32" i="14"/>
  <c r="AY32" i="14"/>
  <c r="BJ11" i="14"/>
  <c r="AY11" i="14"/>
  <c r="BN13" i="14"/>
  <c r="BJ15" i="14"/>
  <c r="AY15" i="14"/>
  <c r="BN32" i="14"/>
  <c r="BN5" i="14"/>
  <c r="BN9" i="14"/>
  <c r="AY29" i="14"/>
  <c r="BJ4" i="14"/>
  <c r="BN4" i="14"/>
  <c r="AY4" i="14"/>
  <c r="BC4" i="14" s="1"/>
  <c r="BB4" i="14"/>
  <c r="BJ6" i="14"/>
  <c r="AY6" i="14"/>
  <c r="BC6" i="14" s="1"/>
  <c r="BN6" i="14"/>
  <c r="BB6" i="14"/>
  <c r="BN3" i="14"/>
  <c r="BJ3" i="14"/>
  <c r="AY3" i="14"/>
  <c r="AX3" i="14"/>
  <c r="AY20" i="14"/>
  <c r="BN29" i="14"/>
  <c r="AY35" i="14"/>
  <c r="BN35" i="14"/>
  <c r="BF3" i="14"/>
  <c r="BH8" i="14"/>
  <c r="AY16" i="14"/>
  <c r="BJ18" i="14"/>
  <c r="BN21" i="14"/>
  <c r="BH23" i="14"/>
  <c r="AY25" i="14"/>
  <c r="BN30" i="14"/>
  <c r="AY104" i="14"/>
  <c r="BJ104" i="14"/>
  <c r="AY19" i="14"/>
  <c r="BN19" i="14"/>
  <c r="BJ40" i="14"/>
  <c r="BJ57" i="14"/>
  <c r="AY57" i="14"/>
  <c r="BH34" i="14"/>
  <c r="BH42" i="14"/>
  <c r="BH37" i="14"/>
  <c r="BH28" i="14"/>
  <c r="BH31" i="14"/>
  <c r="BH19" i="14"/>
  <c r="BH15" i="14"/>
  <c r="BH22" i="14"/>
  <c r="BH45" i="14"/>
  <c r="BH20" i="14"/>
  <c r="BF43" i="14"/>
  <c r="BF39" i="14"/>
  <c r="BF46" i="14"/>
  <c r="BF44" i="14"/>
  <c r="BF30" i="14"/>
  <c r="BJ8" i="14"/>
  <c r="BH9" i="14"/>
  <c r="BH11" i="14"/>
  <c r="BH13" i="14"/>
  <c r="BK80" i="14"/>
  <c r="BL55" i="14"/>
  <c r="BN34" i="14"/>
  <c r="AY34" i="14"/>
  <c r="BN36" i="14"/>
  <c r="BH43" i="14"/>
  <c r="BH44" i="14"/>
  <c r="BH3" i="14"/>
  <c r="BF4" i="14"/>
  <c r="BH6" i="14"/>
  <c r="BJ17" i="14"/>
  <c r="AY17" i="14"/>
  <c r="BI22" i="14"/>
  <c r="BJ20" i="14"/>
  <c r="BF20" i="14"/>
  <c r="BN23" i="14"/>
  <c r="BJ23" i="14"/>
  <c r="AY26" i="14"/>
  <c r="BN31" i="14"/>
  <c r="BN41" i="14"/>
  <c r="AY50" i="14"/>
  <c r="BJ55" i="14"/>
  <c r="AY55" i="14"/>
  <c r="AY24" i="14"/>
  <c r="AY33" i="14"/>
  <c r="BN33" i="14"/>
  <c r="BF9" i="14"/>
  <c r="BH55" i="14"/>
  <c r="BF5" i="14"/>
  <c r="BF10" i="14"/>
  <c r="BN10" i="14"/>
  <c r="BF12" i="14"/>
  <c r="BN12" i="14"/>
  <c r="BF14" i="14"/>
  <c r="BN14" i="14"/>
  <c r="BH16" i="14"/>
  <c r="AY18" i="14"/>
  <c r="BJ19" i="14"/>
  <c r="AY22" i="14"/>
  <c r="BH25" i="14"/>
  <c r="BN27" i="14"/>
  <c r="AY31" i="14"/>
  <c r="BH39" i="14"/>
  <c r="BJ36" i="14"/>
  <c r="AY36" i="14"/>
  <c r="BF45" i="14"/>
  <c r="BF37" i="14"/>
  <c r="BF42" i="14"/>
  <c r="BF18" i="14"/>
  <c r="BF16" i="14"/>
  <c r="BF25" i="14"/>
  <c r="BF21" i="14"/>
  <c r="BF28" i="14"/>
  <c r="BF31" i="14"/>
  <c r="BF19" i="14"/>
  <c r="BF15" i="14"/>
  <c r="BH35" i="14"/>
  <c r="BH51" i="14"/>
  <c r="BH36" i="14"/>
  <c r="BH41" i="14"/>
  <c r="BH26" i="14"/>
  <c r="BH17" i="14"/>
  <c r="BH32" i="14"/>
  <c r="BN25" i="14"/>
  <c r="BH4" i="14"/>
  <c r="BH21" i="14"/>
  <c r="AY23" i="14"/>
  <c r="BH30" i="14"/>
  <c r="BJ41" i="14"/>
  <c r="BK53" i="14"/>
  <c r="BL52" i="14"/>
  <c r="BN16" i="14"/>
  <c r="BH5" i="14"/>
  <c r="BF51" i="14"/>
  <c r="BF41" i="14"/>
  <c r="BF35" i="14"/>
  <c r="BF38" i="14"/>
  <c r="BF36" i="14"/>
  <c r="BF26" i="14"/>
  <c r="BF17" i="14"/>
  <c r="BH10" i="14"/>
  <c r="BH12" i="14"/>
  <c r="BH14" i="14"/>
  <c r="BN15" i="14"/>
  <c r="AY28" i="14"/>
  <c r="BN28" i="14"/>
  <c r="BJ46" i="14"/>
  <c r="BJ56" i="14"/>
  <c r="AY56" i="14"/>
  <c r="AY92" i="14"/>
  <c r="BJ92" i="14"/>
  <c r="BJ58" i="14"/>
  <c r="AY58" i="14"/>
  <c r="AY71" i="14"/>
  <c r="AY83" i="14"/>
  <c r="BJ85" i="14"/>
  <c r="AY85" i="14"/>
  <c r="BF47" i="14"/>
  <c r="BF40" i="14"/>
  <c r="BJ37" i="14"/>
  <c r="BN37" i="14"/>
  <c r="BJ42" i="14"/>
  <c r="AY60" i="14"/>
  <c r="BF24" i="14"/>
  <c r="BH29" i="14"/>
  <c r="AY37" i="14"/>
  <c r="BH40" i="14"/>
  <c r="AY42" i="14"/>
  <c r="BJ43" i="14"/>
  <c r="BN43" i="14"/>
  <c r="AY59" i="14"/>
  <c r="BJ83" i="14"/>
  <c r="BJ95" i="14"/>
  <c r="AY95" i="14"/>
  <c r="BF33" i="14"/>
  <c r="BJ38" i="14"/>
  <c r="AY43" i="14"/>
  <c r="BN44" i="14"/>
  <c r="BJ48" i="14"/>
  <c r="BK65" i="14"/>
  <c r="BL63" i="14"/>
  <c r="BJ89" i="14"/>
  <c r="AY89" i="14"/>
  <c r="BN104" i="14"/>
  <c r="BN95" i="14"/>
  <c r="BN55" i="14"/>
  <c r="BH24" i="14"/>
  <c r="BJ39" i="14"/>
  <c r="BN39" i="14"/>
  <c r="BJ44" i="14"/>
  <c r="BJ49" i="14"/>
  <c r="BN54" i="14"/>
  <c r="AY52" i="14"/>
  <c r="AY53" i="14"/>
  <c r="BJ60" i="14"/>
  <c r="AY84" i="14"/>
  <c r="BJ84" i="14"/>
  <c r="BH33" i="14"/>
  <c r="BN40" i="14"/>
  <c r="AY44" i="14"/>
  <c r="BJ45" i="14"/>
  <c r="BN45" i="14"/>
  <c r="BN50" i="14"/>
  <c r="BJ107" i="14"/>
  <c r="AY107" i="14"/>
  <c r="BJ47" i="14"/>
  <c r="AY73" i="14"/>
  <c r="BJ74" i="14"/>
  <c r="AY74" i="14"/>
  <c r="BJ76" i="14"/>
  <c r="BJ91" i="14"/>
  <c r="AY91" i="14"/>
  <c r="BJ93" i="14"/>
  <c r="AY93" i="14"/>
  <c r="BJ115" i="14"/>
  <c r="AY115" i="14"/>
  <c r="BJ122" i="14"/>
  <c r="AY122" i="14"/>
  <c r="BJ99" i="14"/>
  <c r="AY99" i="14"/>
  <c r="BJ116" i="14"/>
  <c r="AY116" i="14"/>
  <c r="BN49" i="14"/>
  <c r="AY62" i="14"/>
  <c r="AY64" i="14"/>
  <c r="BJ65" i="14"/>
  <c r="BJ66" i="14"/>
  <c r="BJ67" i="14"/>
  <c r="AY80" i="14"/>
  <c r="BL95" i="14"/>
  <c r="BK97" i="14"/>
  <c r="BK104" i="14"/>
  <c r="BL104" i="14" s="1"/>
  <c r="BJ103" i="14"/>
  <c r="AY103" i="14"/>
  <c r="BJ69" i="14"/>
  <c r="BJ97" i="14"/>
  <c r="AY97" i="14"/>
  <c r="AY100" i="14"/>
  <c r="BJ68" i="14"/>
  <c r="BJ75" i="14"/>
  <c r="BH94" i="14"/>
  <c r="AY96" i="14"/>
  <c r="BJ111" i="14"/>
  <c r="AY111" i="14"/>
  <c r="BJ86" i="14"/>
  <c r="AY88" i="14"/>
  <c r="AY106" i="14"/>
  <c r="BJ123" i="14"/>
  <c r="AY123" i="14"/>
  <c r="BH103" i="14"/>
  <c r="BH96" i="14"/>
  <c r="AY98" i="14"/>
  <c r="AY109" i="14"/>
  <c r="BJ87" i="14"/>
  <c r="AY87" i="14"/>
  <c r="BJ105" i="14"/>
  <c r="AY105" i="14"/>
  <c r="BN117" i="14"/>
  <c r="BN119" i="14"/>
  <c r="BH92" i="14"/>
  <c r="AY94" i="14"/>
  <c r="AY108" i="14"/>
  <c r="BJ113" i="14"/>
  <c r="AY113" i="14"/>
  <c r="BJ117" i="14"/>
  <c r="AY117" i="14"/>
  <c r="BJ119" i="14"/>
  <c r="AY119" i="14"/>
  <c r="BJ121" i="14"/>
  <c r="AY121" i="14"/>
  <c r="BJ3" i="19"/>
  <c r="AY3" i="19"/>
  <c r="AX3" i="19"/>
  <c r="BN3" i="19"/>
  <c r="BN7" i="19"/>
  <c r="AY12" i="19"/>
  <c r="BC12" i="19" s="1"/>
  <c r="AX12" i="19"/>
  <c r="BB12" i="19" s="1"/>
  <c r="AY4" i="19"/>
  <c r="BC4" i="19" s="1"/>
  <c r="AX4" i="19"/>
  <c r="BB4" i="19" s="1"/>
  <c r="BN4" i="19"/>
  <c r="AY6" i="19"/>
  <c r="BC6" i="19" s="1"/>
  <c r="AX6" i="19"/>
  <c r="BB6" i="19" s="1"/>
  <c r="BN6" i="19"/>
  <c r="BN8" i="19"/>
  <c r="AY8" i="19"/>
  <c r="BC8" i="19" s="1"/>
  <c r="AX8" i="19"/>
  <c r="BB8" i="19" s="1"/>
  <c r="BN13" i="19"/>
  <c r="BN11" i="19"/>
  <c r="AX11" i="19"/>
  <c r="BB11" i="19" s="1"/>
  <c r="AY11" i="19"/>
  <c r="BC11" i="19" s="1"/>
  <c r="BJ16" i="19"/>
  <c r="AY16" i="19"/>
  <c r="BC16" i="19" s="1"/>
  <c r="AX16" i="19"/>
  <c r="BB16" i="19" s="1"/>
  <c r="AY7" i="19"/>
  <c r="BC7" i="19" s="1"/>
  <c r="AX7" i="19"/>
  <c r="BB7" i="19" s="1"/>
  <c r="BJ7" i="19"/>
  <c r="BJ10" i="19"/>
  <c r="AY10" i="19"/>
  <c r="BC10" i="19" s="1"/>
  <c r="AX10" i="19"/>
  <c r="BB10" i="19" s="1"/>
  <c r="BN10" i="19"/>
  <c r="BJ13" i="19"/>
  <c r="AY13" i="19"/>
  <c r="BC13" i="19" s="1"/>
  <c r="AX13" i="19"/>
  <c r="BB13" i="19" s="1"/>
  <c r="AX5" i="19"/>
  <c r="BB5" i="19" s="1"/>
  <c r="BF8" i="19"/>
  <c r="BF13" i="19"/>
  <c r="AX14" i="19"/>
  <c r="BB14" i="19" s="1"/>
  <c r="AY14" i="19"/>
  <c r="BC14" i="19" s="1"/>
  <c r="BH14" i="19"/>
  <c r="BF16" i="19"/>
  <c r="BF3" i="19"/>
  <c r="BH8" i="19"/>
  <c r="BF12" i="19"/>
  <c r="BH13" i="19"/>
  <c r="BF7" i="19"/>
  <c r="BH16" i="19"/>
  <c r="BF4" i="19"/>
  <c r="AX9" i="19"/>
  <c r="BB9" i="19" s="1"/>
  <c r="BN9" i="19"/>
  <c r="BF11" i="19"/>
  <c r="BH12" i="19"/>
  <c r="BF6" i="19"/>
  <c r="BJ79" i="10"/>
  <c r="AY79" i="10"/>
  <c r="AX79" i="10"/>
  <c r="AY56" i="10"/>
  <c r="AX56" i="10"/>
  <c r="BJ42" i="10"/>
  <c r="BN42" i="10"/>
  <c r="AY42" i="10"/>
  <c r="AX42" i="10"/>
  <c r="AY4" i="10"/>
  <c r="BC4" i="10" s="1"/>
  <c r="AX4" i="10"/>
  <c r="BB4" i="10" s="1"/>
  <c r="BN4" i="10"/>
  <c r="BJ4" i="10"/>
  <c r="BN23" i="10"/>
  <c r="AY23" i="10"/>
  <c r="BJ23" i="10"/>
  <c r="AX23" i="10"/>
  <c r="BJ71" i="10"/>
  <c r="AY71" i="10"/>
  <c r="AX71" i="10"/>
  <c r="BJ3" i="10"/>
  <c r="BN3" i="10"/>
  <c r="AX3" i="10"/>
  <c r="AY3" i="10"/>
  <c r="BN15" i="10"/>
  <c r="BJ11" i="10"/>
  <c r="AX11" i="10"/>
  <c r="BN11" i="10"/>
  <c r="AY11" i="10"/>
  <c r="AY24" i="10"/>
  <c r="BC24" i="10" s="1"/>
  <c r="AX24" i="10"/>
  <c r="BN24" i="10"/>
  <c r="BJ24" i="10"/>
  <c r="BJ15" i="10"/>
  <c r="AY15" i="10"/>
  <c r="AX15" i="10"/>
  <c r="BC8" i="10"/>
  <c r="BA9" i="10"/>
  <c r="BA10" i="10" s="1"/>
  <c r="BA11" i="10" s="1"/>
  <c r="BA12" i="10" s="1"/>
  <c r="BA14" i="10" s="1"/>
  <c r="BA15" i="10" s="1"/>
  <c r="BA16" i="10" s="1"/>
  <c r="BA17" i="10" s="1"/>
  <c r="BA18" i="10" s="1"/>
  <c r="BA19" i="10" s="1"/>
  <c r="BA20" i="10" s="1"/>
  <c r="BA21" i="10" s="1"/>
  <c r="BA22" i="10" s="1"/>
  <c r="BA23" i="10" s="1"/>
  <c r="BA25" i="10" s="1"/>
  <c r="BA26" i="10" s="1"/>
  <c r="BA27" i="10" s="1"/>
  <c r="BA28" i="10" s="1"/>
  <c r="BA29" i="10" s="1"/>
  <c r="BA30" i="10" s="1"/>
  <c r="BA31" i="10" s="1"/>
  <c r="BA32" i="10" s="1"/>
  <c r="BC5" i="10"/>
  <c r="BI13" i="10"/>
  <c r="BJ10" i="10"/>
  <c r="BE79" i="10"/>
  <c r="BF79" i="10" s="1"/>
  <c r="BE54" i="10"/>
  <c r="BE41" i="10"/>
  <c r="BF41" i="10" s="1"/>
  <c r="BE27" i="10"/>
  <c r="BF27" i="10" s="1"/>
  <c r="BE20" i="10"/>
  <c r="BF20" i="10" s="1"/>
  <c r="BE26" i="10"/>
  <c r="BF26" i="10" s="1"/>
  <c r="AX6" i="10"/>
  <c r="BL53" i="10"/>
  <c r="BL50" i="10"/>
  <c r="BH5" i="10"/>
  <c r="AZ6" i="10"/>
  <c r="AZ7" i="10" s="1"/>
  <c r="AZ8" i="10" s="1"/>
  <c r="AZ9" i="10" s="1"/>
  <c r="AZ10" i="10" s="1"/>
  <c r="AZ11" i="10" s="1"/>
  <c r="AZ12" i="10" s="1"/>
  <c r="AZ13" i="10" s="1"/>
  <c r="AZ14" i="10" s="1"/>
  <c r="AZ15" i="10" s="1"/>
  <c r="AZ16" i="10" s="1"/>
  <c r="AZ17" i="10" s="1"/>
  <c r="AZ18" i="10" s="1"/>
  <c r="AZ19" i="10" s="1"/>
  <c r="AZ20" i="10" s="1"/>
  <c r="AZ21" i="10" s="1"/>
  <c r="AZ22" i="10" s="1"/>
  <c r="AZ23" i="10" s="1"/>
  <c r="AZ24" i="10" s="1"/>
  <c r="AZ25" i="10" s="1"/>
  <c r="AZ26" i="10" s="1"/>
  <c r="AZ27" i="10" s="1"/>
  <c r="AZ28" i="10" s="1"/>
  <c r="AZ29" i="10" s="1"/>
  <c r="AZ30" i="10" s="1"/>
  <c r="AY9" i="10"/>
  <c r="BE58" i="10"/>
  <c r="BF24" i="10"/>
  <c r="BH22" i="10"/>
  <c r="BJ38" i="10"/>
  <c r="BN38" i="10"/>
  <c r="AY38" i="10"/>
  <c r="AX38" i="10"/>
  <c r="BE30" i="10"/>
  <c r="BF30" i="10" s="1"/>
  <c r="BE31" i="10"/>
  <c r="BF31" i="10" s="1"/>
  <c r="BE28" i="10"/>
  <c r="BF28" i="10" s="1"/>
  <c r="BE23" i="10"/>
  <c r="BF23" i="10" s="1"/>
  <c r="BE14" i="10"/>
  <c r="BF14" i="10" s="1"/>
  <c r="BE29" i="10"/>
  <c r="BF29" i="10" s="1"/>
  <c r="BE10" i="10"/>
  <c r="BF10" i="10" s="1"/>
  <c r="BF4" i="10"/>
  <c r="BE32" i="10"/>
  <c r="BF32" i="10" s="1"/>
  <c r="BE25" i="10"/>
  <c r="BF25" i="10" s="1"/>
  <c r="BE17" i="10"/>
  <c r="BF17" i="10" s="1"/>
  <c r="BE8" i="10"/>
  <c r="BF8" i="10" s="1"/>
  <c r="BJ6" i="10"/>
  <c r="BE15" i="10"/>
  <c r="BF15" i="10" s="1"/>
  <c r="BH38" i="10"/>
  <c r="BL39" i="10"/>
  <c r="BL45" i="10"/>
  <c r="BH34" i="10"/>
  <c r="BL37" i="10"/>
  <c r="BL43" i="10"/>
  <c r="AY6" i="10"/>
  <c r="BC6" i="10" s="1"/>
  <c r="BN9" i="10"/>
  <c r="BH16" i="10"/>
  <c r="AY17" i="10"/>
  <c r="BN17" i="10"/>
  <c r="AX17" i="10"/>
  <c r="BJ21" i="10"/>
  <c r="AY21" i="10"/>
  <c r="AX21" i="10"/>
  <c r="BL58" i="10"/>
  <c r="BL68" i="10"/>
  <c r="BN27" i="10"/>
  <c r="AY27" i="10"/>
  <c r="BJ27" i="10"/>
  <c r="AX27" i="10"/>
  <c r="AY28" i="10"/>
  <c r="AX28" i="10"/>
  <c r="BJ69" i="10"/>
  <c r="AY69" i="10"/>
  <c r="AX69" i="10"/>
  <c r="BE9" i="10"/>
  <c r="BF9" i="10" s="1"/>
  <c r="BN18" i="10"/>
  <c r="BJ18" i="10"/>
  <c r="BL24" i="10"/>
  <c r="AX29" i="10"/>
  <c r="BN33" i="10"/>
  <c r="AX33" i="10"/>
  <c r="AY33" i="10"/>
  <c r="BE34" i="10"/>
  <c r="BE35" i="10"/>
  <c r="BF35" i="10" s="1"/>
  <c r="BE16" i="10"/>
  <c r="BF16" i="10" s="1"/>
  <c r="BE12" i="10"/>
  <c r="BF12" i="10" s="1"/>
  <c r="BE7" i="10"/>
  <c r="BF7" i="10" s="1"/>
  <c r="BH26" i="10"/>
  <c r="BH79" i="10"/>
  <c r="BH18" i="10"/>
  <c r="BH27" i="10"/>
  <c r="AY29" i="10"/>
  <c r="BE33" i="10"/>
  <c r="BN34" i="10"/>
  <c r="AY34" i="10"/>
  <c r="AX34" i="10"/>
  <c r="BJ36" i="10"/>
  <c r="BN36" i="10"/>
  <c r="AY36" i="10"/>
  <c r="BL44" i="10"/>
  <c r="AY7" i="10"/>
  <c r="BC7" i="10" s="1"/>
  <c r="BN7" i="10"/>
  <c r="AX7" i="10"/>
  <c r="AX14" i="10"/>
  <c r="BN14" i="10"/>
  <c r="BF18" i="10"/>
  <c r="AY64" i="10"/>
  <c r="AX64" i="10"/>
  <c r="AY76" i="10"/>
  <c r="AX76" i="10"/>
  <c r="BJ76" i="10"/>
  <c r="AX39" i="10"/>
  <c r="AY39" i="10"/>
  <c r="BH35" i="10"/>
  <c r="BH7" i="10"/>
  <c r="BH21" i="10"/>
  <c r="BH3" i="10"/>
  <c r="BH19" i="10"/>
  <c r="BH20" i="10"/>
  <c r="AX13" i="10"/>
  <c r="AY13" i="10"/>
  <c r="BC13" i="10" s="1"/>
  <c r="BJ19" i="10"/>
  <c r="AY19" i="10"/>
  <c r="AX19" i="10"/>
  <c r="BH6" i="10"/>
  <c r="BJ7" i="10"/>
  <c r="BN8" i="10"/>
  <c r="AY10" i="10"/>
  <c r="BN10" i="10"/>
  <c r="AX10" i="10"/>
  <c r="BJ14" i="10"/>
  <c r="AY18" i="10"/>
  <c r="BE21" i="10"/>
  <c r="BF21" i="10" s="1"/>
  <c r="AX36" i="10"/>
  <c r="BN44" i="10"/>
  <c r="AX63" i="10"/>
  <c r="BJ63" i="10"/>
  <c r="AY63" i="10"/>
  <c r="BJ75" i="10"/>
  <c r="AY75" i="10"/>
  <c r="AX75" i="10"/>
  <c r="BN58" i="10"/>
  <c r="BN68" i="10"/>
  <c r="AY35" i="10"/>
  <c r="AX35" i="10"/>
  <c r="AY78" i="10"/>
  <c r="AX78" i="10"/>
  <c r="BJ78" i="10"/>
  <c r="BJ41" i="10"/>
  <c r="BJ62" i="10"/>
  <c r="AY62" i="10"/>
  <c r="BH8" i="10"/>
  <c r="BH24" i="10"/>
  <c r="BH17" i="10"/>
  <c r="BH25" i="10"/>
  <c r="BN28" i="10"/>
  <c r="AY41" i="10"/>
  <c r="AX44" i="10"/>
  <c r="BJ49" i="10"/>
  <c r="AY49" i="10"/>
  <c r="AY54" i="10"/>
  <c r="AX62" i="10"/>
  <c r="AY53" i="10"/>
  <c r="AX53" i="10"/>
  <c r="AY67" i="10"/>
  <c r="AX67" i="10"/>
  <c r="BH31" i="10"/>
  <c r="BH28" i="10"/>
  <c r="BH32" i="10"/>
  <c r="BF37" i="10"/>
  <c r="BE39" i="10"/>
  <c r="BH13" i="10"/>
  <c r="AY26" i="10"/>
  <c r="AX26" i="10"/>
  <c r="BN35" i="10"/>
  <c r="BE36" i="10"/>
  <c r="BF36" i="10" s="1"/>
  <c r="BN50" i="10"/>
  <c r="BJ46" i="10"/>
  <c r="AY46" i="10"/>
  <c r="AY48" i="10"/>
  <c r="AX48" i="10"/>
  <c r="BJ73" i="10"/>
  <c r="AY73" i="10"/>
  <c r="AX73" i="10"/>
  <c r="BJ77" i="10"/>
  <c r="AY77" i="10"/>
  <c r="AX77" i="10"/>
  <c r="BN79" i="10"/>
  <c r="AY31" i="10"/>
  <c r="AX31" i="10"/>
  <c r="BJ37" i="10"/>
  <c r="BN41" i="10"/>
  <c r="BJ43" i="10"/>
  <c r="AY59" i="10"/>
  <c r="AX59" i="10"/>
  <c r="AY66" i="10"/>
  <c r="AX66" i="10"/>
  <c r="AX57" i="10"/>
  <c r="BL34" i="10"/>
  <c r="AY50" i="10"/>
  <c r="AX50" i="10"/>
  <c r="AY74" i="10"/>
  <c r="AX74" i="10"/>
  <c r="AY55" i="10"/>
  <c r="AX55" i="10"/>
  <c r="BN67" i="10"/>
  <c r="BN76" i="10"/>
  <c r="BE76" i="10"/>
  <c r="BF76" i="10" s="1"/>
  <c r="BL54" i="10"/>
  <c r="AX58" i="10"/>
  <c r="BK61" i="14" l="1"/>
  <c r="BD8" i="15"/>
  <c r="BD16" i="16"/>
  <c r="BC11" i="14"/>
  <c r="BC9" i="14"/>
  <c r="BC10" i="10"/>
  <c r="BC16" i="10"/>
  <c r="BC27" i="10"/>
  <c r="BD7" i="14"/>
  <c r="BO7" i="14" s="1"/>
  <c r="BD5" i="14"/>
  <c r="BD8" i="19"/>
  <c r="BO8" i="19" s="1"/>
  <c r="BC76" i="10"/>
  <c r="BC72" i="10"/>
  <c r="BC22" i="10"/>
  <c r="BC26" i="10"/>
  <c r="BC31" i="10"/>
  <c r="BC18" i="10"/>
  <c r="BD9" i="19"/>
  <c r="BO9" i="19" s="1"/>
  <c r="BD13" i="19"/>
  <c r="BD7" i="19"/>
  <c r="BO7" i="19" s="1"/>
  <c r="BD9" i="15"/>
  <c r="BO9" i="15" s="1"/>
  <c r="BD25" i="15"/>
  <c r="BD10" i="19"/>
  <c r="BO10" i="19" s="1"/>
  <c r="BD9" i="12"/>
  <c r="BO9" i="12" s="1"/>
  <c r="BD28" i="15"/>
  <c r="BO28" i="15" s="1"/>
  <c r="BD5" i="19"/>
  <c r="BO5" i="19" s="1"/>
  <c r="BD21" i="15"/>
  <c r="BO21" i="15" s="1"/>
  <c r="BC12" i="14"/>
  <c r="BB15" i="12"/>
  <c r="BD9" i="16"/>
  <c r="BD12" i="12"/>
  <c r="BO12" i="12" s="1"/>
  <c r="BD15" i="19"/>
  <c r="BO15" i="19" s="1"/>
  <c r="BD12" i="19"/>
  <c r="BO12" i="19" s="1"/>
  <c r="BC13" i="12"/>
  <c r="BD13" i="12" s="1"/>
  <c r="BO13" i="12" s="1"/>
  <c r="BD6" i="20"/>
  <c r="BO6" i="20" s="1"/>
  <c r="BD19" i="16"/>
  <c r="BO19" i="16" s="1"/>
  <c r="BC10" i="14"/>
  <c r="BD4" i="12"/>
  <c r="BO4" i="12" s="1"/>
  <c r="BC17" i="10"/>
  <c r="BD12" i="16"/>
  <c r="BO12" i="16" s="1"/>
  <c r="BC8" i="14"/>
  <c r="BD7" i="12"/>
  <c r="BO7" i="12" s="1"/>
  <c r="BD6" i="12"/>
  <c r="BO6" i="12" s="1"/>
  <c r="BD22" i="15"/>
  <c r="BO22" i="15" s="1"/>
  <c r="BD20" i="16"/>
  <c r="BO20" i="16" s="1"/>
  <c r="BB31" i="15"/>
  <c r="BD18" i="16"/>
  <c r="BO18" i="16" s="1"/>
  <c r="BC24" i="16"/>
  <c r="BD24" i="16" s="1"/>
  <c r="BO24" i="16" s="1"/>
  <c r="BD8" i="16"/>
  <c r="BO8" i="16" s="1"/>
  <c r="BD5" i="10"/>
  <c r="BO5" i="10" s="1"/>
  <c r="BD5" i="12"/>
  <c r="BO5" i="12" s="1"/>
  <c r="BD10" i="15"/>
  <c r="BO10" i="15" s="1"/>
  <c r="BD4" i="16"/>
  <c r="BO4" i="16" s="1"/>
  <c r="BD11" i="12"/>
  <c r="BO11" i="12" s="1"/>
  <c r="BD15" i="16"/>
  <c r="BO15" i="16" s="1"/>
  <c r="BD11" i="16"/>
  <c r="BO11" i="16" s="1"/>
  <c r="BC19" i="10"/>
  <c r="BC20" i="10"/>
  <c r="BD10" i="12"/>
  <c r="BO10" i="12" s="1"/>
  <c r="BD6" i="15"/>
  <c r="BO6" i="15" s="1"/>
  <c r="BD23" i="15"/>
  <c r="BO23" i="15" s="1"/>
  <c r="BD4" i="20"/>
  <c r="BO4" i="20" s="1"/>
  <c r="BD5" i="16"/>
  <c r="BO5" i="16" s="1"/>
  <c r="BD17" i="16"/>
  <c r="BO17" i="16" s="1"/>
  <c r="BC29" i="10"/>
  <c r="BC12" i="10"/>
  <c r="BC25" i="10"/>
  <c r="BO3" i="12"/>
  <c r="BD18" i="15"/>
  <c r="BO18" i="15" s="1"/>
  <c r="BD27" i="15"/>
  <c r="BO27" i="15" s="1"/>
  <c r="BD29" i="15"/>
  <c r="BD3" i="20"/>
  <c r="BO3" i="20" s="1"/>
  <c r="BD22" i="16"/>
  <c r="BO22" i="16" s="1"/>
  <c r="BC30" i="10"/>
  <c r="BC15" i="10"/>
  <c r="BC14" i="10"/>
  <c r="BD5" i="15"/>
  <c r="BO5" i="15" s="1"/>
  <c r="BD7" i="16"/>
  <c r="BO7" i="16" s="1"/>
  <c r="BD21" i="16"/>
  <c r="BO21" i="16" s="1"/>
  <c r="BD11" i="19"/>
  <c r="BO11" i="19" s="1"/>
  <c r="BD8" i="12"/>
  <c r="BO8" i="12" s="1"/>
  <c r="BC14" i="12"/>
  <c r="BD14" i="12" s="1"/>
  <c r="BO14" i="12" s="1"/>
  <c r="BA15" i="12"/>
  <c r="BD15" i="15"/>
  <c r="BO15" i="15" s="1"/>
  <c r="BD17" i="15"/>
  <c r="BO17" i="15" s="1"/>
  <c r="BO9" i="16"/>
  <c r="BD6" i="16"/>
  <c r="BO6" i="16" s="1"/>
  <c r="BC28" i="10"/>
  <c r="BC21" i="10"/>
  <c r="BC11" i="10"/>
  <c r="BC27" i="16"/>
  <c r="BD16" i="15"/>
  <c r="BO16" i="15" s="1"/>
  <c r="BB52" i="14"/>
  <c r="BB41" i="14"/>
  <c r="BB21" i="14"/>
  <c r="BB31" i="14"/>
  <c r="BB38" i="14"/>
  <c r="BB9" i="14"/>
  <c r="BD9" i="14" s="1"/>
  <c r="BO9" i="14" s="1"/>
  <c r="BB34" i="14"/>
  <c r="BB14" i="14"/>
  <c r="BB27" i="20"/>
  <c r="BD27" i="20" s="1"/>
  <c r="BO27" i="20" s="1"/>
  <c r="BB11" i="20"/>
  <c r="BD11" i="20" s="1"/>
  <c r="BO11" i="20" s="1"/>
  <c r="BB25" i="20"/>
  <c r="BD25" i="20" s="1"/>
  <c r="BO25" i="20" s="1"/>
  <c r="BB53" i="14"/>
  <c r="BB24" i="14"/>
  <c r="BB19" i="14"/>
  <c r="BB15" i="14"/>
  <c r="AZ56" i="14"/>
  <c r="AZ57" i="14" s="1"/>
  <c r="AZ58" i="14" s="1"/>
  <c r="AZ59" i="14" s="1"/>
  <c r="AZ60" i="14" s="1"/>
  <c r="AZ61" i="14" s="1"/>
  <c r="AZ62" i="14" s="1"/>
  <c r="AZ63" i="14" s="1"/>
  <c r="AZ64" i="14" s="1"/>
  <c r="AZ65" i="14" s="1"/>
  <c r="AZ66" i="14" s="1"/>
  <c r="AZ67" i="14" s="1"/>
  <c r="AZ68" i="14" s="1"/>
  <c r="AZ69" i="14" s="1"/>
  <c r="AZ70" i="14" s="1"/>
  <c r="AZ71" i="14" s="1"/>
  <c r="AZ72" i="14" s="1"/>
  <c r="AZ73" i="14" s="1"/>
  <c r="AZ74" i="14" s="1"/>
  <c r="AZ75" i="14" s="1"/>
  <c r="AZ76" i="14" s="1"/>
  <c r="AZ77" i="14" s="1"/>
  <c r="AZ78" i="14" s="1"/>
  <c r="AZ79" i="14" s="1"/>
  <c r="AZ80" i="14" s="1"/>
  <c r="AZ81" i="14" s="1"/>
  <c r="AZ82" i="14" s="1"/>
  <c r="BB82" i="14" s="1"/>
  <c r="BB44" i="14"/>
  <c r="BB42" i="14"/>
  <c r="BB10" i="14"/>
  <c r="BB35" i="14"/>
  <c r="BB45" i="14"/>
  <c r="BB28" i="14"/>
  <c r="BB12" i="14"/>
  <c r="BB39" i="14"/>
  <c r="BB37" i="14"/>
  <c r="BB20" i="14"/>
  <c r="BB11" i="14"/>
  <c r="BB33" i="14"/>
  <c r="BB25" i="14"/>
  <c r="BB40" i="14"/>
  <c r="BB13" i="14"/>
  <c r="BB23" i="20"/>
  <c r="BD23" i="20" s="1"/>
  <c r="BO23" i="20" s="1"/>
  <c r="BB46" i="14"/>
  <c r="BB36" i="14"/>
  <c r="BB23" i="14"/>
  <c r="BB18" i="14"/>
  <c r="BB50" i="14"/>
  <c r="BB43" i="14"/>
  <c r="BB27" i="14"/>
  <c r="BB49" i="14"/>
  <c r="BB48" i="14"/>
  <c r="BB47" i="14"/>
  <c r="BB22" i="14"/>
  <c r="BB26" i="14"/>
  <c r="BB17" i="14"/>
  <c r="BB16" i="14"/>
  <c r="BB8" i="14"/>
  <c r="BB21" i="20"/>
  <c r="BD21" i="20" s="1"/>
  <c r="BO21" i="20" s="1"/>
  <c r="BB22" i="20"/>
  <c r="BD22" i="20" s="1"/>
  <c r="BO22" i="20" s="1"/>
  <c r="BB14" i="20"/>
  <c r="BD14" i="20" s="1"/>
  <c r="BO14" i="20" s="1"/>
  <c r="BB12" i="20"/>
  <c r="BD12" i="20" s="1"/>
  <c r="BO12" i="20" s="1"/>
  <c r="BB16" i="12"/>
  <c r="BB13" i="20"/>
  <c r="BD13" i="20" s="1"/>
  <c r="BO13" i="20" s="1"/>
  <c r="BB19" i="20"/>
  <c r="BD19" i="20" s="1"/>
  <c r="BO19" i="20" s="1"/>
  <c r="BB16" i="10"/>
  <c r="BB30" i="14"/>
  <c r="BB32" i="14"/>
  <c r="BB51" i="14"/>
  <c r="BB29" i="14"/>
  <c r="BD25" i="16"/>
  <c r="BO25" i="16" s="1"/>
  <c r="BB17" i="20"/>
  <c r="BD17" i="20" s="1"/>
  <c r="BO17" i="20" s="1"/>
  <c r="BO8" i="15"/>
  <c r="BB54" i="14"/>
  <c r="BB11" i="10"/>
  <c r="BD11" i="10" s="1"/>
  <c r="BO11" i="10" s="1"/>
  <c r="BO16" i="16"/>
  <c r="BD24" i="15"/>
  <c r="BO24" i="15" s="1"/>
  <c r="BD26" i="15"/>
  <c r="BO26" i="15" s="1"/>
  <c r="BD19" i="15"/>
  <c r="BO19" i="15" s="1"/>
  <c r="BD20" i="15"/>
  <c r="BO20" i="15" s="1"/>
  <c r="BN65" i="14"/>
  <c r="BD4" i="14"/>
  <c r="BO4" i="14" s="1"/>
  <c r="BO5" i="14"/>
  <c r="BK62" i="14"/>
  <c r="BK71" i="14" s="1"/>
  <c r="BL71" i="14" s="1"/>
  <c r="BD6" i="14"/>
  <c r="BO6" i="14" s="1"/>
  <c r="BD14" i="16"/>
  <c r="BO14" i="16" s="1"/>
  <c r="BD27" i="16"/>
  <c r="BO27" i="16" s="1"/>
  <c r="BD26" i="16"/>
  <c r="BO26" i="16" s="1"/>
  <c r="BC23" i="16"/>
  <c r="BD23" i="16" s="1"/>
  <c r="BO23" i="16" s="1"/>
  <c r="AX28" i="16"/>
  <c r="D39" i="22" s="1"/>
  <c r="F39" i="22" s="1"/>
  <c r="AY28" i="16"/>
  <c r="BD13" i="16"/>
  <c r="BO13" i="16" s="1"/>
  <c r="BD3" i="16"/>
  <c r="BO3" i="16" s="1"/>
  <c r="BD10" i="16"/>
  <c r="BO10" i="16" s="1"/>
  <c r="BD5" i="20"/>
  <c r="BO5" i="20" s="1"/>
  <c r="BB20" i="20"/>
  <c r="BD20" i="20" s="1"/>
  <c r="BO20" i="20" s="1"/>
  <c r="BB16" i="20"/>
  <c r="BD16" i="20" s="1"/>
  <c r="BO16" i="20" s="1"/>
  <c r="BB18" i="20"/>
  <c r="BD18" i="20" s="1"/>
  <c r="BO18" i="20" s="1"/>
  <c r="BD7" i="20"/>
  <c r="BO7" i="20" s="1"/>
  <c r="AX28" i="20"/>
  <c r="BD8" i="20"/>
  <c r="BO8" i="20" s="1"/>
  <c r="BB24" i="20"/>
  <c r="BD24" i="20" s="1"/>
  <c r="BO24" i="20" s="1"/>
  <c r="AY28" i="20"/>
  <c r="E38" i="22" s="1"/>
  <c r="BB10" i="20"/>
  <c r="BD10" i="20" s="1"/>
  <c r="BO10" i="20" s="1"/>
  <c r="BB9" i="20"/>
  <c r="BD9" i="20" s="1"/>
  <c r="BO9" i="20" s="1"/>
  <c r="BB26" i="20"/>
  <c r="BD26" i="20" s="1"/>
  <c r="BO26" i="20" s="1"/>
  <c r="BB15" i="20"/>
  <c r="BD15" i="20" s="1"/>
  <c r="BO15" i="20" s="1"/>
  <c r="BH25" i="15"/>
  <c r="BH29" i="15"/>
  <c r="BC4" i="15"/>
  <c r="BD4" i="15" s="1"/>
  <c r="BO4" i="15" s="1"/>
  <c r="BD7" i="15"/>
  <c r="BO7" i="15" s="1"/>
  <c r="AY30" i="15"/>
  <c r="BC3" i="15"/>
  <c r="BF25" i="15"/>
  <c r="BF29" i="15"/>
  <c r="BD13" i="15"/>
  <c r="BO13" i="15" s="1"/>
  <c r="BD14" i="15"/>
  <c r="BO14" i="15" s="1"/>
  <c r="BD11" i="15"/>
  <c r="BO11" i="15" s="1"/>
  <c r="BD12" i="15"/>
  <c r="BO12" i="15" s="1"/>
  <c r="BB3" i="15"/>
  <c r="AX32" i="15"/>
  <c r="D37" i="22" s="1"/>
  <c r="F37" i="22" s="1"/>
  <c r="AX38" i="12"/>
  <c r="AY38" i="12"/>
  <c r="E36" i="22" s="1"/>
  <c r="BB17" i="12"/>
  <c r="BD17" i="12" s="1"/>
  <c r="BO17" i="12" s="1"/>
  <c r="AZ18" i="12"/>
  <c r="AZ19" i="12" s="1"/>
  <c r="BN97" i="14"/>
  <c r="BF49" i="14"/>
  <c r="BF23" i="14"/>
  <c r="BH50" i="14"/>
  <c r="BH80" i="14"/>
  <c r="BF92" i="14"/>
  <c r="BH106" i="14"/>
  <c r="BH121" i="14"/>
  <c r="BH102" i="14"/>
  <c r="BC13" i="14"/>
  <c r="BK72" i="14"/>
  <c r="BL65" i="14"/>
  <c r="BK88" i="14"/>
  <c r="BL80" i="14"/>
  <c r="BN92" i="14"/>
  <c r="BN58" i="14"/>
  <c r="BF50" i="14"/>
  <c r="AX124" i="14"/>
  <c r="BB3" i="14"/>
  <c r="BH104" i="14"/>
  <c r="BH95" i="14"/>
  <c r="BF104" i="14"/>
  <c r="BF95" i="14"/>
  <c r="BL97" i="14"/>
  <c r="BK98" i="14"/>
  <c r="BK100" i="14" s="1"/>
  <c r="BK56" i="14"/>
  <c r="BL53" i="14"/>
  <c r="BB55" i="14"/>
  <c r="BI24" i="14"/>
  <c r="BJ22" i="14"/>
  <c r="AY124" i="14"/>
  <c r="E35" i="22" s="1"/>
  <c r="BC3" i="14"/>
  <c r="BA15" i="14"/>
  <c r="BA16" i="14" s="1"/>
  <c r="BA17" i="14" s="1"/>
  <c r="BA18" i="14" s="1"/>
  <c r="BA19" i="14" s="1"/>
  <c r="BA20" i="14" s="1"/>
  <c r="BA21" i="14" s="1"/>
  <c r="BC14" i="14"/>
  <c r="BN80" i="14"/>
  <c r="BH49" i="14"/>
  <c r="BB63" i="14"/>
  <c r="BL61" i="14"/>
  <c r="BK73" i="14"/>
  <c r="BN52" i="14"/>
  <c r="BH48" i="14"/>
  <c r="BF48" i="14"/>
  <c r="BO13" i="19"/>
  <c r="BD6" i="19"/>
  <c r="BO6" i="19" s="1"/>
  <c r="AX17" i="19"/>
  <c r="D34" i="22" s="1"/>
  <c r="F34" i="22" s="1"/>
  <c r="BB3" i="19"/>
  <c r="BD14" i="19"/>
  <c r="BO14" i="19" s="1"/>
  <c r="AY17" i="19"/>
  <c r="BC3" i="19"/>
  <c r="BD16" i="19"/>
  <c r="BO16" i="19" s="1"/>
  <c r="BD4" i="19"/>
  <c r="BO4" i="19" s="1"/>
  <c r="BB30" i="10"/>
  <c r="AZ31" i="10"/>
  <c r="AZ32" i="10" s="1"/>
  <c r="BI17" i="10"/>
  <c r="BJ13" i="10"/>
  <c r="BN55" i="10"/>
  <c r="BH42" i="10"/>
  <c r="BL71" i="10"/>
  <c r="BL49" i="10"/>
  <c r="BL40" i="10"/>
  <c r="BB8" i="10"/>
  <c r="BD8" i="10" s="1"/>
  <c r="BO8" i="10" s="1"/>
  <c r="BH68" i="10"/>
  <c r="BH58" i="10"/>
  <c r="BB19" i="10"/>
  <c r="BH67" i="10"/>
  <c r="BH60" i="10"/>
  <c r="BH54" i="10"/>
  <c r="BH61" i="10"/>
  <c r="BB28" i="10"/>
  <c r="BB21" i="10"/>
  <c r="BH50" i="10"/>
  <c r="BH53" i="10"/>
  <c r="BA33" i="10"/>
  <c r="BA34" i="10" s="1"/>
  <c r="BA35" i="10" s="1"/>
  <c r="BA36" i="10" s="1"/>
  <c r="BA37" i="10" s="1"/>
  <c r="BC32" i="10"/>
  <c r="BB24" i="10"/>
  <c r="BD24" i="10" s="1"/>
  <c r="BO24" i="10" s="1"/>
  <c r="E33" i="22"/>
  <c r="BC3" i="10"/>
  <c r="BD4" i="10"/>
  <c r="BO4" i="10" s="1"/>
  <c r="BB25" i="10"/>
  <c r="BF34" i="10"/>
  <c r="BE38" i="10"/>
  <c r="BB26" i="10"/>
  <c r="BN45" i="10"/>
  <c r="BB10" i="10"/>
  <c r="BF58" i="10"/>
  <c r="BE68" i="10"/>
  <c r="BF68" i="10" s="1"/>
  <c r="BL55" i="10"/>
  <c r="BE61" i="10"/>
  <c r="BF61" i="10" s="1"/>
  <c r="BF54" i="10"/>
  <c r="BE60" i="10"/>
  <c r="BF60" i="10" s="1"/>
  <c r="BE67" i="10"/>
  <c r="BF67" i="10" s="1"/>
  <c r="BB3" i="10"/>
  <c r="BB23" i="10"/>
  <c r="BF39" i="10"/>
  <c r="BE40" i="10"/>
  <c r="BL46" i="10"/>
  <c r="BB13" i="10"/>
  <c r="BD13" i="10" s="1"/>
  <c r="BB7" i="10"/>
  <c r="BD7" i="10" s="1"/>
  <c r="BO7" i="10" s="1"/>
  <c r="BB29" i="10"/>
  <c r="BB22" i="10"/>
  <c r="BN39" i="10"/>
  <c r="BB14" i="10"/>
  <c r="BB27" i="10"/>
  <c r="BB12" i="10"/>
  <c r="BD12" i="10" s="1"/>
  <c r="BO12" i="10" s="1"/>
  <c r="BB20" i="10"/>
  <c r="BD20" i="10" s="1"/>
  <c r="BO20" i="10" s="1"/>
  <c r="BH39" i="10"/>
  <c r="BB9" i="10"/>
  <c r="BB18" i="10"/>
  <c r="BD18" i="10" s="1"/>
  <c r="BO18" i="10" s="1"/>
  <c r="BE42" i="10"/>
  <c r="BF33" i="10"/>
  <c r="BB17" i="10"/>
  <c r="BC9" i="10"/>
  <c r="BB6" i="10"/>
  <c r="BD6" i="10" s="1"/>
  <c r="BO6" i="10" s="1"/>
  <c r="BB15" i="10"/>
  <c r="BC23" i="10"/>
  <c r="F33" i="22" l="1"/>
  <c r="BD16" i="10"/>
  <c r="BO16" i="10" s="1"/>
  <c r="BD26" i="10"/>
  <c r="BO26" i="10" s="1"/>
  <c r="AZ83" i="14"/>
  <c r="AZ84" i="14" s="1"/>
  <c r="AZ85" i="14" s="1"/>
  <c r="AZ86" i="14" s="1"/>
  <c r="BB61" i="14"/>
  <c r="BD11" i="14"/>
  <c r="BO11" i="14" s="1"/>
  <c r="BD12" i="14"/>
  <c r="BO12" i="14" s="1"/>
  <c r="BB62" i="14"/>
  <c r="BB58" i="14"/>
  <c r="BB65" i="14"/>
  <c r="BB59" i="14"/>
  <c r="BB75" i="14"/>
  <c r="BD27" i="10"/>
  <c r="BO27" i="10" s="1"/>
  <c r="BD10" i="10"/>
  <c r="BO10" i="10" s="1"/>
  <c r="BD14" i="10"/>
  <c r="BO14" i="10" s="1"/>
  <c r="BD22" i="10"/>
  <c r="BB70" i="14"/>
  <c r="BB81" i="14"/>
  <c r="BB66" i="14"/>
  <c r="BB77" i="14"/>
  <c r="BB73" i="14"/>
  <c r="BB68" i="14"/>
  <c r="BB67" i="14"/>
  <c r="BB56" i="14"/>
  <c r="BB78" i="14"/>
  <c r="BB79" i="14"/>
  <c r="BB57" i="14"/>
  <c r="BB74" i="14"/>
  <c r="BB76" i="14"/>
  <c r="BD13" i="14"/>
  <c r="BO13" i="14" s="1"/>
  <c r="BB60" i="14"/>
  <c r="BD25" i="10"/>
  <c r="BO25" i="10" s="1"/>
  <c r="BD30" i="10"/>
  <c r="BD28" i="10"/>
  <c r="BD17" i="10"/>
  <c r="BD10" i="14"/>
  <c r="BO10" i="14" s="1"/>
  <c r="BC33" i="10"/>
  <c r="BD3" i="14"/>
  <c r="BO3" i="14" s="1"/>
  <c r="BD8" i="14"/>
  <c r="BO8" i="14" s="1"/>
  <c r="BC34" i="10"/>
  <c r="BC35" i="10"/>
  <c r="BD29" i="10"/>
  <c r="BO29" i="10" s="1"/>
  <c r="AY31" i="15"/>
  <c r="BC31" i="15" s="1"/>
  <c r="BD31" i="15" s="1"/>
  <c r="BO31" i="15" s="1"/>
  <c r="BC30" i="15"/>
  <c r="BD30" i="15" s="1"/>
  <c r="BO30" i="15" s="1"/>
  <c r="D38" i="22"/>
  <c r="F38" i="22" s="1"/>
  <c r="AX29" i="20"/>
  <c r="BD3" i="10"/>
  <c r="BO3" i="10" s="1"/>
  <c r="BD21" i="10"/>
  <c r="BO21" i="10" s="1"/>
  <c r="BD19" i="10"/>
  <c r="BO19" i="10" s="1"/>
  <c r="BD15" i="10"/>
  <c r="BO15" i="10" s="1"/>
  <c r="BC36" i="10"/>
  <c r="BO13" i="10"/>
  <c r="AX84" i="10"/>
  <c r="AX85" i="10" s="1"/>
  <c r="BK101" i="14"/>
  <c r="BL101" i="14" s="1"/>
  <c r="BL100" i="14"/>
  <c r="D36" i="22"/>
  <c r="F36" i="22" s="1"/>
  <c r="AX39" i="12"/>
  <c r="AX125" i="14"/>
  <c r="D35" i="22"/>
  <c r="F35" i="22" s="1"/>
  <c r="BA16" i="12"/>
  <c r="BC15" i="12"/>
  <c r="BD15" i="12" s="1"/>
  <c r="BO15" i="12" s="1"/>
  <c r="BD3" i="19"/>
  <c r="BO3" i="19" s="1"/>
  <c r="BO17" i="19" s="1"/>
  <c r="D21" i="22" s="1"/>
  <c r="E21" i="22" s="1"/>
  <c r="F21" i="22" s="1"/>
  <c r="BO28" i="20"/>
  <c r="D25" i="22" s="1"/>
  <c r="BO28" i="16"/>
  <c r="D26" i="22" s="1"/>
  <c r="E26" i="22" s="1"/>
  <c r="F26" i="22" s="1"/>
  <c r="BD14" i="14"/>
  <c r="BO14" i="14" s="1"/>
  <c r="BB64" i="14"/>
  <c r="BB72" i="14"/>
  <c r="BB80" i="14"/>
  <c r="BB69" i="14"/>
  <c r="BB71" i="14"/>
  <c r="BB18" i="12"/>
  <c r="BB31" i="10"/>
  <c r="BD31" i="10" s="1"/>
  <c r="BO29" i="15"/>
  <c r="BO25" i="15"/>
  <c r="BB83" i="14"/>
  <c r="BL62" i="14"/>
  <c r="BK68" i="14"/>
  <c r="BL68" i="14" s="1"/>
  <c r="BK67" i="14"/>
  <c r="BL67" i="14" s="1"/>
  <c r="BK69" i="14"/>
  <c r="BL69" i="14" s="1"/>
  <c r="BB84" i="14"/>
  <c r="BN72" i="14"/>
  <c r="BC16" i="14"/>
  <c r="BD16" i="14" s="1"/>
  <c r="BO16" i="14" s="1"/>
  <c r="BC15" i="14"/>
  <c r="BD15" i="14" s="1"/>
  <c r="BO15" i="14" s="1"/>
  <c r="BD3" i="15"/>
  <c r="BO3" i="15" s="1"/>
  <c r="AZ20" i="12"/>
  <c r="BB19" i="12"/>
  <c r="BD19" i="12" s="1"/>
  <c r="BO19" i="12" s="1"/>
  <c r="BA22" i="14"/>
  <c r="BC21" i="14"/>
  <c r="BD21" i="14" s="1"/>
  <c r="BO21" i="14" s="1"/>
  <c r="BF94" i="14"/>
  <c r="BH52" i="14"/>
  <c r="BN88" i="14"/>
  <c r="BC17" i="14"/>
  <c r="BD17" i="14" s="1"/>
  <c r="BO17" i="14" s="1"/>
  <c r="BK57" i="14"/>
  <c r="BL56" i="14"/>
  <c r="BF97" i="14"/>
  <c r="BH97" i="14"/>
  <c r="BK99" i="14"/>
  <c r="BL88" i="14"/>
  <c r="BK76" i="14"/>
  <c r="BL73" i="14"/>
  <c r="BH54" i="14"/>
  <c r="BC20" i="14"/>
  <c r="BD20" i="14" s="1"/>
  <c r="BO20" i="14" s="1"/>
  <c r="BF54" i="14"/>
  <c r="BC18" i="14"/>
  <c r="BD18" i="14" s="1"/>
  <c r="BO18" i="14" s="1"/>
  <c r="BI25" i="14"/>
  <c r="BJ24" i="14"/>
  <c r="BF63" i="14"/>
  <c r="BB85" i="14"/>
  <c r="BF52" i="14"/>
  <c r="BN68" i="14"/>
  <c r="BN71" i="14"/>
  <c r="BN69" i="14"/>
  <c r="BN67" i="14"/>
  <c r="BN62" i="14"/>
  <c r="BN98" i="14"/>
  <c r="BN53" i="14"/>
  <c r="BH109" i="14"/>
  <c r="BH107" i="14"/>
  <c r="BC19" i="14"/>
  <c r="BD19" i="14" s="1"/>
  <c r="BO19" i="14" s="1"/>
  <c r="BH63" i="14"/>
  <c r="AZ87" i="14"/>
  <c r="BB86" i="14"/>
  <c r="BN61" i="14"/>
  <c r="BN94" i="14"/>
  <c r="BK110" i="14"/>
  <c r="BL98" i="14"/>
  <c r="BL72" i="14"/>
  <c r="BK77" i="14"/>
  <c r="BH88" i="14"/>
  <c r="BF55" i="14"/>
  <c r="BN49" i="10"/>
  <c r="BN71" i="10"/>
  <c r="BN40" i="10"/>
  <c r="BH71" i="10"/>
  <c r="BH40" i="10"/>
  <c r="BH49" i="10"/>
  <c r="BN56" i="10"/>
  <c r="BE49" i="10"/>
  <c r="BF49" i="10" s="1"/>
  <c r="BE71" i="10"/>
  <c r="BF71" i="10" s="1"/>
  <c r="BF40" i="10"/>
  <c r="BE50" i="10"/>
  <c r="BF38" i="10"/>
  <c r="BH55" i="10"/>
  <c r="BL47" i="10"/>
  <c r="BE43" i="10"/>
  <c r="BF42" i="10"/>
  <c r="BA38" i="10"/>
  <c r="BC37" i="10"/>
  <c r="BH43" i="10"/>
  <c r="BI22" i="10"/>
  <c r="BJ17" i="10"/>
  <c r="BD9" i="10"/>
  <c r="BO9" i="10" s="1"/>
  <c r="BD23" i="10"/>
  <c r="BO23" i="10" s="1"/>
  <c r="BL56" i="10"/>
  <c r="BN46" i="10"/>
  <c r="AZ33" i="10"/>
  <c r="BB32" i="10"/>
  <c r="BD32" i="10" s="1"/>
  <c r="BO17" i="10" l="1"/>
  <c r="BO32" i="15"/>
  <c r="D24" i="22" s="1"/>
  <c r="E24" i="22" s="1"/>
  <c r="F24" i="22" s="1"/>
  <c r="F40" i="22"/>
  <c r="BA18" i="12"/>
  <c r="BC16" i="12"/>
  <c r="BD16" i="12" s="1"/>
  <c r="BO16" i="12" s="1"/>
  <c r="E25" i="22"/>
  <c r="F25" i="22" s="1"/>
  <c r="BN77" i="14"/>
  <c r="AZ21" i="12"/>
  <c r="BB20" i="12"/>
  <c r="BA23" i="14"/>
  <c r="BC22" i="14"/>
  <c r="BD22" i="14" s="1"/>
  <c r="BO22" i="14" s="1"/>
  <c r="BN56" i="14"/>
  <c r="BH98" i="14"/>
  <c r="BN114" i="14"/>
  <c r="BN112" i="14"/>
  <c r="BN108" i="14"/>
  <c r="BN123" i="14"/>
  <c r="BN113" i="14"/>
  <c r="BN99" i="14"/>
  <c r="BN105" i="14"/>
  <c r="BN73" i="14"/>
  <c r="BF65" i="14"/>
  <c r="BF58" i="14"/>
  <c r="BK84" i="14"/>
  <c r="BL76" i="14"/>
  <c r="BH53" i="14"/>
  <c r="BK82" i="14"/>
  <c r="BL77" i="14"/>
  <c r="BH58" i="14"/>
  <c r="BN96" i="14"/>
  <c r="BN103" i="14"/>
  <c r="BH65" i="14"/>
  <c r="BF98" i="14"/>
  <c r="AZ88" i="14"/>
  <c r="BB87" i="14"/>
  <c r="BN110" i="14"/>
  <c r="BI26" i="14"/>
  <c r="BJ25" i="14"/>
  <c r="BL57" i="14"/>
  <c r="BK59" i="14"/>
  <c r="BF96" i="14"/>
  <c r="BF103" i="14"/>
  <c r="BF80" i="14"/>
  <c r="BL110" i="14"/>
  <c r="BK111" i="14"/>
  <c r="BH108" i="14"/>
  <c r="BH123" i="14"/>
  <c r="BH113" i="14"/>
  <c r="BH99" i="14"/>
  <c r="BH105" i="14"/>
  <c r="BH114" i="14"/>
  <c r="BH112" i="14"/>
  <c r="BF53" i="14"/>
  <c r="BL99" i="14"/>
  <c r="BK105" i="14"/>
  <c r="BL105" i="14" s="1"/>
  <c r="BK114" i="14"/>
  <c r="BL114" i="14" s="1"/>
  <c r="BK112" i="14"/>
  <c r="BL112" i="14" s="1"/>
  <c r="BK108" i="14"/>
  <c r="BL108" i="14" s="1"/>
  <c r="BK123" i="14"/>
  <c r="BL123" i="14" s="1"/>
  <c r="BK113" i="14"/>
  <c r="BL113" i="14" s="1"/>
  <c r="AZ34" i="10"/>
  <c r="BB33" i="10"/>
  <c r="BD33" i="10" s="1"/>
  <c r="BA39" i="10"/>
  <c r="BC38" i="10"/>
  <c r="BN62" i="10"/>
  <c r="BN47" i="10"/>
  <c r="BJ22" i="10"/>
  <c r="BO22" i="10" s="1"/>
  <c r="BI28" i="10"/>
  <c r="BE44" i="10"/>
  <c r="BF43" i="10"/>
  <c r="BL48" i="10"/>
  <c r="BF50" i="10"/>
  <c r="BE55" i="10"/>
  <c r="BE53" i="10"/>
  <c r="BF53" i="10" s="1"/>
  <c r="BL62" i="10"/>
  <c r="BH44" i="10"/>
  <c r="BH56" i="10"/>
  <c r="BA20" i="12" l="1"/>
  <c r="BC18" i="12"/>
  <c r="BD18" i="12" s="1"/>
  <c r="BO18" i="12" s="1"/>
  <c r="BN82" i="14"/>
  <c r="AZ22" i="12"/>
  <c r="BB21" i="12"/>
  <c r="BN57" i="14"/>
  <c r="BF88" i="14"/>
  <c r="BF110" i="14"/>
  <c r="BH56" i="14"/>
  <c r="BF72" i="14"/>
  <c r="BI27" i="14"/>
  <c r="BJ26" i="14"/>
  <c r="BH72" i="14"/>
  <c r="BL59" i="14"/>
  <c r="BK60" i="14"/>
  <c r="BF61" i="14"/>
  <c r="BF56" i="14"/>
  <c r="BN122" i="14"/>
  <c r="BN116" i="14"/>
  <c r="BN111" i="14"/>
  <c r="BH61" i="14"/>
  <c r="BH110" i="14"/>
  <c r="BH62" i="14"/>
  <c r="BH71" i="14"/>
  <c r="BH69" i="14"/>
  <c r="BH68" i="14"/>
  <c r="BH67" i="14"/>
  <c r="BA24" i="14"/>
  <c r="BC23" i="14"/>
  <c r="BD23" i="14" s="1"/>
  <c r="BO23" i="14" s="1"/>
  <c r="BK122" i="14"/>
  <c r="BL122" i="14" s="1"/>
  <c r="BK116" i="14"/>
  <c r="BL116" i="14" s="1"/>
  <c r="BL111" i="14"/>
  <c r="BF102" i="14"/>
  <c r="BF106" i="14"/>
  <c r="BF121" i="14"/>
  <c r="BN102" i="14"/>
  <c r="BN106" i="14"/>
  <c r="BN121" i="14"/>
  <c r="BK87" i="14"/>
  <c r="BL87" i="14" s="1"/>
  <c r="BK86" i="14"/>
  <c r="BL86" i="14" s="1"/>
  <c r="BL84" i="14"/>
  <c r="BN76" i="14"/>
  <c r="BL82" i="14"/>
  <c r="BK83" i="14"/>
  <c r="AZ89" i="14"/>
  <c r="BB88" i="14"/>
  <c r="BF68" i="14"/>
  <c r="BF62" i="14"/>
  <c r="BF71" i="14"/>
  <c r="BF69" i="14"/>
  <c r="BF67" i="14"/>
  <c r="BA40" i="10"/>
  <c r="BC39" i="10"/>
  <c r="BN63" i="10"/>
  <c r="BL63" i="10"/>
  <c r="BI30" i="10"/>
  <c r="BJ28" i="10"/>
  <c r="BO28" i="10" s="1"/>
  <c r="BH62" i="10"/>
  <c r="BN48" i="10"/>
  <c r="BH45" i="10"/>
  <c r="AZ35" i="10"/>
  <c r="BB34" i="10"/>
  <c r="BD34" i="10" s="1"/>
  <c r="BF55" i="10"/>
  <c r="BE56" i="10"/>
  <c r="BL51" i="10"/>
  <c r="BE45" i="10"/>
  <c r="BF44" i="10"/>
  <c r="BA21" i="12" l="1"/>
  <c r="BC20" i="12"/>
  <c r="BD20" i="12" s="1"/>
  <c r="BO20" i="12" s="1"/>
  <c r="BN83" i="14"/>
  <c r="AZ23" i="12"/>
  <c r="BB22" i="12"/>
  <c r="BA25" i="14"/>
  <c r="BC24" i="14"/>
  <c r="BD24" i="14" s="1"/>
  <c r="BO24" i="14" s="1"/>
  <c r="BH73" i="14"/>
  <c r="BF73" i="14"/>
  <c r="BK64" i="14"/>
  <c r="BL60" i="14"/>
  <c r="BJ27" i="14"/>
  <c r="BI28" i="14"/>
  <c r="BF122" i="14"/>
  <c r="BF116" i="14"/>
  <c r="BF111" i="14"/>
  <c r="BN109" i="14"/>
  <c r="BN107" i="14"/>
  <c r="BF114" i="14"/>
  <c r="BF112" i="14"/>
  <c r="BF108" i="14"/>
  <c r="BF123" i="14"/>
  <c r="BF113" i="14"/>
  <c r="BF99" i="14"/>
  <c r="BF105" i="14"/>
  <c r="BN59" i="14"/>
  <c r="AZ90" i="14"/>
  <c r="BB89" i="14"/>
  <c r="BF109" i="14"/>
  <c r="BF107" i="14"/>
  <c r="BK93" i="14"/>
  <c r="BL83" i="14"/>
  <c r="BH111" i="14"/>
  <c r="BH116" i="14"/>
  <c r="BH122" i="14"/>
  <c r="BF77" i="14"/>
  <c r="BN86" i="14"/>
  <c r="BN84" i="14"/>
  <c r="BN87" i="14"/>
  <c r="BF57" i="14"/>
  <c r="BH77" i="14"/>
  <c r="BH57" i="14"/>
  <c r="BN51" i="10"/>
  <c r="BF56" i="10"/>
  <c r="BE62" i="10"/>
  <c r="BH63" i="10"/>
  <c r="BN66" i="10"/>
  <c r="BN69" i="10"/>
  <c r="BF45" i="10"/>
  <c r="BE46" i="10"/>
  <c r="AZ36" i="10"/>
  <c r="BB35" i="10"/>
  <c r="BD35" i="10" s="1"/>
  <c r="BI31" i="10"/>
  <c r="BJ30" i="10"/>
  <c r="BO30" i="10" s="1"/>
  <c r="BA41" i="10"/>
  <c r="BC40" i="10"/>
  <c r="BL52" i="10"/>
  <c r="BH46" i="10"/>
  <c r="BL69" i="10"/>
  <c r="BL66" i="10"/>
  <c r="BA22" i="12" l="1"/>
  <c r="BC21" i="12"/>
  <c r="BD21" i="12" s="1"/>
  <c r="BO21" i="12" s="1"/>
  <c r="BN93" i="14"/>
  <c r="AZ24" i="12"/>
  <c r="BB23" i="12"/>
  <c r="BH59" i="14"/>
  <c r="BF76" i="14"/>
  <c r="BH82" i="14"/>
  <c r="AZ91" i="14"/>
  <c r="BB90" i="14"/>
  <c r="BN60" i="14"/>
  <c r="BF59" i="14"/>
  <c r="BF82" i="14"/>
  <c r="BK115" i="14"/>
  <c r="BL93" i="14"/>
  <c r="BA26" i="14"/>
  <c r="BC25" i="14"/>
  <c r="BD25" i="14" s="1"/>
  <c r="BO25" i="14" s="1"/>
  <c r="BK66" i="14"/>
  <c r="BL64" i="14"/>
  <c r="BI29" i="14"/>
  <c r="BJ28" i="14"/>
  <c r="BH76" i="14"/>
  <c r="BH69" i="10"/>
  <c r="BH66" i="10"/>
  <c r="AZ37" i="10"/>
  <c r="BB36" i="10"/>
  <c r="BD36" i="10" s="1"/>
  <c r="BO36" i="10" s="1"/>
  <c r="BE47" i="10"/>
  <c r="BF46" i="10"/>
  <c r="BE63" i="10"/>
  <c r="BF62" i="10"/>
  <c r="BL57" i="10"/>
  <c r="BA42" i="10"/>
  <c r="BC41" i="10"/>
  <c r="BL73" i="10"/>
  <c r="BH47" i="10"/>
  <c r="BI32" i="10"/>
  <c r="BJ31" i="10"/>
  <c r="BO31" i="10" s="1"/>
  <c r="BN73" i="10"/>
  <c r="BN52" i="10"/>
  <c r="BA23" i="12" l="1"/>
  <c r="BC22" i="12"/>
  <c r="BD22" i="12" s="1"/>
  <c r="BO22" i="12" s="1"/>
  <c r="BN115" i="14"/>
  <c r="BN120" i="14"/>
  <c r="BN118" i="14"/>
  <c r="AZ25" i="12"/>
  <c r="BB24" i="12"/>
  <c r="BH60" i="14"/>
  <c r="BK120" i="14"/>
  <c r="BL120" i="14" s="1"/>
  <c r="BK118" i="14"/>
  <c r="BL118" i="14" s="1"/>
  <c r="BL115" i="14"/>
  <c r="BH83" i="14"/>
  <c r="BF83" i="14"/>
  <c r="BJ29" i="14"/>
  <c r="BI30" i="14"/>
  <c r="BK70" i="14"/>
  <c r="BL66" i="14"/>
  <c r="BF86" i="14"/>
  <c r="BF87" i="14"/>
  <c r="BF84" i="14"/>
  <c r="AZ92" i="14"/>
  <c r="BB91" i="14"/>
  <c r="BF60" i="14"/>
  <c r="BH86" i="14"/>
  <c r="BH87" i="14"/>
  <c r="BH84" i="14"/>
  <c r="BA27" i="14"/>
  <c r="BC26" i="14"/>
  <c r="BD26" i="14" s="1"/>
  <c r="BO26" i="14" s="1"/>
  <c r="BN64" i="14"/>
  <c r="BL74" i="10"/>
  <c r="BN74" i="10"/>
  <c r="BA43" i="10"/>
  <c r="BC42" i="10"/>
  <c r="BF63" i="10"/>
  <c r="BE66" i="10"/>
  <c r="BF47" i="10"/>
  <c r="BE48" i="10"/>
  <c r="BI33" i="10"/>
  <c r="BJ32" i="10"/>
  <c r="BO32" i="10" s="1"/>
  <c r="AZ38" i="10"/>
  <c r="BB37" i="10"/>
  <c r="BD37" i="10" s="1"/>
  <c r="BO37" i="10" s="1"/>
  <c r="BL59" i="10"/>
  <c r="BH48" i="10"/>
  <c r="BH73" i="10"/>
  <c r="BN57" i="10"/>
  <c r="BA24" i="12" l="1"/>
  <c r="BC23" i="12"/>
  <c r="BD23" i="12" s="1"/>
  <c r="BO23" i="12" s="1"/>
  <c r="AZ26" i="12"/>
  <c r="BB25" i="12"/>
  <c r="BN66" i="14"/>
  <c r="BK74" i="14"/>
  <c r="BL70" i="14"/>
  <c r="BF64" i="14"/>
  <c r="BH93" i="14"/>
  <c r="BJ30" i="14"/>
  <c r="BI31" i="14"/>
  <c r="AZ93" i="14"/>
  <c r="BB92" i="14"/>
  <c r="BA28" i="14"/>
  <c r="BC27" i="14"/>
  <c r="BD27" i="14" s="1"/>
  <c r="BO27" i="14" s="1"/>
  <c r="BF93" i="14"/>
  <c r="BH64" i="14"/>
  <c r="AZ39" i="10"/>
  <c r="BB38" i="10"/>
  <c r="BD38" i="10" s="1"/>
  <c r="BO38" i="10" s="1"/>
  <c r="BA44" i="10"/>
  <c r="BC43" i="10"/>
  <c r="BN59" i="10"/>
  <c r="BF66" i="10"/>
  <c r="BE73" i="10"/>
  <c r="BE69" i="10"/>
  <c r="BF69" i="10" s="1"/>
  <c r="BH74" i="10"/>
  <c r="BH51" i="10"/>
  <c r="BN75" i="10"/>
  <c r="BJ33" i="10"/>
  <c r="BO33" i="10" s="1"/>
  <c r="BI34" i="10"/>
  <c r="BF48" i="10"/>
  <c r="BE51" i="10"/>
  <c r="BL64" i="10"/>
  <c r="BL75" i="10"/>
  <c r="BA25" i="12" l="1"/>
  <c r="BC24" i="12"/>
  <c r="BD24" i="12" s="1"/>
  <c r="BO24" i="12" s="1"/>
  <c r="AZ27" i="12"/>
  <c r="BB26" i="12"/>
  <c r="BH66" i="14"/>
  <c r="AZ94" i="14"/>
  <c r="BB93" i="14"/>
  <c r="BK75" i="14"/>
  <c r="BL74" i="14"/>
  <c r="BF120" i="14"/>
  <c r="BF118" i="14"/>
  <c r="BF115" i="14"/>
  <c r="BI35" i="14"/>
  <c r="BI34" i="14"/>
  <c r="BJ34" i="14" s="1"/>
  <c r="BI33" i="14"/>
  <c r="BJ33" i="14" s="1"/>
  <c r="BJ31" i="14"/>
  <c r="BF66" i="14"/>
  <c r="BA29" i="14"/>
  <c r="BC28" i="14"/>
  <c r="BD28" i="14" s="1"/>
  <c r="BO28" i="14" s="1"/>
  <c r="BH115" i="14"/>
  <c r="BH120" i="14"/>
  <c r="BH118" i="14"/>
  <c r="BN70" i="14"/>
  <c r="BJ34" i="10"/>
  <c r="BO34" i="10" s="1"/>
  <c r="BI35" i="10"/>
  <c r="BH75" i="10"/>
  <c r="BA45" i="10"/>
  <c r="BC44" i="10"/>
  <c r="BL77" i="10"/>
  <c r="BL78" i="10"/>
  <c r="BL65" i="10"/>
  <c r="BL70" i="10"/>
  <c r="BN78" i="10"/>
  <c r="BN77" i="10"/>
  <c r="AZ40" i="10"/>
  <c r="BB39" i="10"/>
  <c r="BD39" i="10" s="1"/>
  <c r="BO39" i="10" s="1"/>
  <c r="BE74" i="10"/>
  <c r="BF73" i="10"/>
  <c r="BE52" i="10"/>
  <c r="BF51" i="10"/>
  <c r="BH52" i="10"/>
  <c r="BN64" i="10"/>
  <c r="BA26" i="12" l="1"/>
  <c r="BC25" i="12"/>
  <c r="BD25" i="12" s="1"/>
  <c r="BO25" i="12" s="1"/>
  <c r="AZ28" i="12"/>
  <c r="BB27" i="12"/>
  <c r="BI50" i="14"/>
  <c r="BJ50" i="14" s="1"/>
  <c r="BI53" i="14"/>
  <c r="BJ53" i="14" s="1"/>
  <c r="BI51" i="14"/>
  <c r="BJ51" i="14" s="1"/>
  <c r="BI54" i="14"/>
  <c r="BJ35" i="14"/>
  <c r="BI52" i="14"/>
  <c r="BJ52" i="14" s="1"/>
  <c r="BF70" i="14"/>
  <c r="AZ95" i="14"/>
  <c r="BB94" i="14"/>
  <c r="BK78" i="14"/>
  <c r="BL75" i="14"/>
  <c r="BH70" i="14"/>
  <c r="BN74" i="14"/>
  <c r="BA30" i="14"/>
  <c r="BC29" i="14"/>
  <c r="BD29" i="14" s="1"/>
  <c r="BO29" i="14" s="1"/>
  <c r="BF74" i="10"/>
  <c r="BE75" i="10"/>
  <c r="BI48" i="10"/>
  <c r="BJ35" i="10"/>
  <c r="BO35" i="10" s="1"/>
  <c r="BN70" i="10"/>
  <c r="BN65" i="10"/>
  <c r="BA46" i="10"/>
  <c r="BC45" i="10"/>
  <c r="AZ41" i="10"/>
  <c r="BB40" i="10"/>
  <c r="BD40" i="10" s="1"/>
  <c r="BO40" i="10" s="1"/>
  <c r="BE57" i="10"/>
  <c r="BF52" i="10"/>
  <c r="BH78" i="10"/>
  <c r="BH77" i="10"/>
  <c r="BH57" i="10"/>
  <c r="BJ54" i="14" l="1"/>
  <c r="BI63" i="14"/>
  <c r="BI64" i="14" s="1"/>
  <c r="BA27" i="12"/>
  <c r="BC26" i="12"/>
  <c r="BD26" i="12" s="1"/>
  <c r="BO26" i="12" s="1"/>
  <c r="AZ29" i="12"/>
  <c r="BB28" i="12"/>
  <c r="AZ96" i="14"/>
  <c r="BB95" i="14"/>
  <c r="BA31" i="14"/>
  <c r="BC30" i="14"/>
  <c r="BD30" i="14" s="1"/>
  <c r="BO30" i="14" s="1"/>
  <c r="BK79" i="14"/>
  <c r="BL78" i="14"/>
  <c r="BN75" i="14"/>
  <c r="BH74" i="14"/>
  <c r="BF74" i="14"/>
  <c r="BJ63" i="14"/>
  <c r="BF57" i="10"/>
  <c r="BE59" i="10"/>
  <c r="BI51" i="10"/>
  <c r="BJ48" i="10"/>
  <c r="BH59" i="10"/>
  <c r="AZ42" i="10"/>
  <c r="BB41" i="10"/>
  <c r="BD41" i="10" s="1"/>
  <c r="BO41" i="10" s="1"/>
  <c r="BF75" i="10"/>
  <c r="BE77" i="10"/>
  <c r="BA47" i="10"/>
  <c r="BC46" i="10"/>
  <c r="BA28" i="12" l="1"/>
  <c r="BC27" i="12"/>
  <c r="BD27" i="12" s="1"/>
  <c r="BO27" i="12" s="1"/>
  <c r="AZ30" i="12"/>
  <c r="BB29" i="12"/>
  <c r="BK85" i="14"/>
  <c r="BL85" i="14" s="1"/>
  <c r="BL79" i="14"/>
  <c r="BK81" i="14"/>
  <c r="BH75" i="14"/>
  <c r="BF75" i="14"/>
  <c r="BA32" i="14"/>
  <c r="BC31" i="14"/>
  <c r="BD31" i="14" s="1"/>
  <c r="BO31" i="14" s="1"/>
  <c r="BN78" i="14"/>
  <c r="AZ97" i="14"/>
  <c r="BB96" i="14"/>
  <c r="BI70" i="14"/>
  <c r="BJ64" i="14"/>
  <c r="BA48" i="10"/>
  <c r="BC47" i="10"/>
  <c r="BI53" i="10"/>
  <c r="BJ51" i="10"/>
  <c r="BE78" i="10"/>
  <c r="BF78" i="10" s="1"/>
  <c r="BF77" i="10"/>
  <c r="BF59" i="10"/>
  <c r="BE64" i="10"/>
  <c r="AZ43" i="10"/>
  <c r="BB42" i="10"/>
  <c r="BD42" i="10" s="1"/>
  <c r="BO42" i="10" s="1"/>
  <c r="BH64" i="10"/>
  <c r="BA29" i="12" l="1"/>
  <c r="BC28" i="12"/>
  <c r="BD28" i="12" s="1"/>
  <c r="BO28" i="12" s="1"/>
  <c r="AZ31" i="12"/>
  <c r="BB30" i="12"/>
  <c r="AZ98" i="14"/>
  <c r="BB97" i="14"/>
  <c r="BH78" i="14"/>
  <c r="BN85" i="14"/>
  <c r="BN79" i="14"/>
  <c r="BK89" i="14"/>
  <c r="BL81" i="14"/>
  <c r="BA33" i="14"/>
  <c r="BC32" i="14"/>
  <c r="BD32" i="14" s="1"/>
  <c r="BO32" i="14" s="1"/>
  <c r="BI71" i="14"/>
  <c r="BJ70" i="14"/>
  <c r="BF78" i="14"/>
  <c r="BA49" i="10"/>
  <c r="BC48" i="10"/>
  <c r="AZ44" i="10"/>
  <c r="BB43" i="10"/>
  <c r="BD43" i="10" s="1"/>
  <c r="BO43" i="10" s="1"/>
  <c r="BF64" i="10"/>
  <c r="BE65" i="10"/>
  <c r="BH70" i="10"/>
  <c r="BH65" i="10"/>
  <c r="BI56" i="10"/>
  <c r="BJ53" i="10"/>
  <c r="BA30" i="12" l="1"/>
  <c r="BC29" i="12"/>
  <c r="BD29" i="12" s="1"/>
  <c r="BO29" i="12" s="1"/>
  <c r="BL89" i="14"/>
  <c r="BK90" i="14"/>
  <c r="AZ32" i="12"/>
  <c r="BB31" i="12"/>
  <c r="BI72" i="14"/>
  <c r="BJ71" i="14"/>
  <c r="BN81" i="14"/>
  <c r="BN89" i="14"/>
  <c r="BH85" i="14"/>
  <c r="BH79" i="14"/>
  <c r="BA34" i="14"/>
  <c r="BC33" i="14"/>
  <c r="BD33" i="14" s="1"/>
  <c r="BO33" i="14" s="1"/>
  <c r="BF79" i="14"/>
  <c r="BF85" i="14"/>
  <c r="AZ99" i="14"/>
  <c r="AZ100" i="14" s="1"/>
  <c r="BB98" i="14"/>
  <c r="AZ45" i="10"/>
  <c r="BB44" i="10"/>
  <c r="BD44" i="10" s="1"/>
  <c r="BO44" i="10" s="1"/>
  <c r="BJ56" i="10"/>
  <c r="BI57" i="10"/>
  <c r="BA50" i="10"/>
  <c r="BC49" i="10"/>
  <c r="BE70" i="10"/>
  <c r="BF70" i="10" s="1"/>
  <c r="BF65" i="10"/>
  <c r="BA31" i="12" l="1"/>
  <c r="BC30" i="12"/>
  <c r="BD30" i="12" s="1"/>
  <c r="BO30" i="12" s="1"/>
  <c r="BL90" i="14"/>
  <c r="BK92" i="14"/>
  <c r="AZ101" i="14"/>
  <c r="BB101" i="14" s="1"/>
  <c r="BB100" i="14"/>
  <c r="AZ33" i="12"/>
  <c r="BB32" i="12"/>
  <c r="AZ102" i="14"/>
  <c r="BB99" i="14"/>
  <c r="BF89" i="14"/>
  <c r="BF81" i="14"/>
  <c r="BA35" i="14"/>
  <c r="BC34" i="14"/>
  <c r="BD34" i="14" s="1"/>
  <c r="BO34" i="14" s="1"/>
  <c r="BJ72" i="14"/>
  <c r="BI73" i="14"/>
  <c r="BH89" i="14"/>
  <c r="BH81" i="14"/>
  <c r="BA51" i="10"/>
  <c r="BC50" i="10"/>
  <c r="BJ57" i="10"/>
  <c r="BI58" i="10"/>
  <c r="AZ46" i="10"/>
  <c r="BB45" i="10"/>
  <c r="BD45" i="10" s="1"/>
  <c r="BO45" i="10" s="1"/>
  <c r="BA32" i="12" l="1"/>
  <c r="BC31" i="12"/>
  <c r="BD31" i="12" s="1"/>
  <c r="BO31" i="12" s="1"/>
  <c r="BL92" i="14"/>
  <c r="BK94" i="14"/>
  <c r="AZ34" i="12"/>
  <c r="BB33" i="12"/>
  <c r="AZ103" i="14"/>
  <c r="BB102" i="14"/>
  <c r="BI78" i="14"/>
  <c r="BJ78" i="14" s="1"/>
  <c r="BI81" i="14"/>
  <c r="BJ81" i="14" s="1"/>
  <c r="BI82" i="14"/>
  <c r="BI77" i="14"/>
  <c r="BJ77" i="14" s="1"/>
  <c r="BJ73" i="14"/>
  <c r="BI80" i="14"/>
  <c r="BJ80" i="14" s="1"/>
  <c r="BI79" i="14"/>
  <c r="BJ79" i="14" s="1"/>
  <c r="BA36" i="14"/>
  <c r="BC35" i="14"/>
  <c r="BD35" i="14" s="1"/>
  <c r="BO35" i="14" s="1"/>
  <c r="AZ47" i="10"/>
  <c r="BB46" i="10"/>
  <c r="BD46" i="10" s="1"/>
  <c r="BO46" i="10" s="1"/>
  <c r="BI59" i="10"/>
  <c r="BJ58" i="10"/>
  <c r="BA52" i="10"/>
  <c r="BC51" i="10"/>
  <c r="BJ82" i="14" l="1"/>
  <c r="BI108" i="14"/>
  <c r="BA33" i="12"/>
  <c r="BC32" i="12"/>
  <c r="BD32" i="12" s="1"/>
  <c r="BO32" i="12" s="1"/>
  <c r="BL94" i="14"/>
  <c r="BK96" i="14"/>
  <c r="AZ35" i="12"/>
  <c r="BB34" i="12"/>
  <c r="BA37" i="14"/>
  <c r="BC36" i="14"/>
  <c r="BD36" i="14" s="1"/>
  <c r="BO36" i="14" s="1"/>
  <c r="AZ104" i="14"/>
  <c r="BB103" i="14"/>
  <c r="BA53" i="10"/>
  <c r="BC52" i="10"/>
  <c r="BI60" i="10"/>
  <c r="BJ59" i="10"/>
  <c r="AZ48" i="10"/>
  <c r="BB47" i="10"/>
  <c r="BD47" i="10" s="1"/>
  <c r="BO47" i="10" s="1"/>
  <c r="BI109" i="14" l="1"/>
  <c r="BJ108" i="14"/>
  <c r="BA34" i="12"/>
  <c r="BC33" i="12"/>
  <c r="BD33" i="12" s="1"/>
  <c r="BO33" i="12" s="1"/>
  <c r="BK102" i="14"/>
  <c r="BK103" i="14"/>
  <c r="BL103" i="14" s="1"/>
  <c r="BL96" i="14"/>
  <c r="AZ36" i="12"/>
  <c r="BB35" i="12"/>
  <c r="AZ105" i="14"/>
  <c r="BB104" i="14"/>
  <c r="BA38" i="14"/>
  <c r="BC37" i="14"/>
  <c r="BD37" i="14" s="1"/>
  <c r="BO37" i="14" s="1"/>
  <c r="AZ49" i="10"/>
  <c r="BB48" i="10"/>
  <c r="BD48" i="10" s="1"/>
  <c r="BO48" i="10" s="1"/>
  <c r="BI64" i="10"/>
  <c r="BJ60" i="10"/>
  <c r="BA54" i="10"/>
  <c r="BC53" i="10"/>
  <c r="BJ109" i="14" l="1"/>
  <c r="BI120" i="14"/>
  <c r="BJ120" i="14" s="1"/>
  <c r="BA35" i="12"/>
  <c r="BC34" i="12"/>
  <c r="BD34" i="12" s="1"/>
  <c r="BO34" i="12" s="1"/>
  <c r="BK106" i="14"/>
  <c r="BL106" i="14" s="1"/>
  <c r="BL102" i="14"/>
  <c r="BK121" i="14"/>
  <c r="BL121" i="14" s="1"/>
  <c r="BK107" i="14"/>
  <c r="AZ37" i="12"/>
  <c r="BB37" i="12" s="1"/>
  <c r="BB36" i="12"/>
  <c r="BA39" i="14"/>
  <c r="BC38" i="14"/>
  <c r="BD38" i="14" s="1"/>
  <c r="BO38" i="14" s="1"/>
  <c r="AZ106" i="14"/>
  <c r="BB105" i="14"/>
  <c r="BA55" i="10"/>
  <c r="BC54" i="10"/>
  <c r="BJ64" i="10"/>
  <c r="BI66" i="10"/>
  <c r="AZ50" i="10"/>
  <c r="BB49" i="10"/>
  <c r="BD49" i="10" s="1"/>
  <c r="BO49" i="10" s="1"/>
  <c r="BA36" i="12" l="1"/>
  <c r="BC35" i="12"/>
  <c r="BD35" i="12" s="1"/>
  <c r="BO35" i="12" s="1"/>
  <c r="BK109" i="14"/>
  <c r="BL109" i="14" s="1"/>
  <c r="BL107" i="14"/>
  <c r="AZ107" i="14"/>
  <c r="BB106" i="14"/>
  <c r="BA40" i="14"/>
  <c r="BC39" i="14"/>
  <c r="BD39" i="14" s="1"/>
  <c r="BO39" i="14" s="1"/>
  <c r="BI67" i="10"/>
  <c r="BJ67" i="10" s="1"/>
  <c r="BJ66" i="10"/>
  <c r="AZ51" i="10"/>
  <c r="BB50" i="10"/>
  <c r="BD50" i="10" s="1"/>
  <c r="BO50" i="10" s="1"/>
  <c r="BA56" i="10"/>
  <c r="BC55" i="10"/>
  <c r="BA37" i="12" l="1"/>
  <c r="BC37" i="12" s="1"/>
  <c r="BD37" i="12" s="1"/>
  <c r="BO37" i="12" s="1"/>
  <c r="BC36" i="12"/>
  <c r="BD36" i="12" s="1"/>
  <c r="BO36" i="12" s="1"/>
  <c r="BB107" i="14"/>
  <c r="AZ108" i="14"/>
  <c r="BA41" i="14"/>
  <c r="BC40" i="14"/>
  <c r="BD40" i="14" s="1"/>
  <c r="BO40" i="14" s="1"/>
  <c r="AZ52" i="10"/>
  <c r="BB51" i="10"/>
  <c r="BD51" i="10" s="1"/>
  <c r="BO51" i="10" s="1"/>
  <c r="BA57" i="10"/>
  <c r="BC56" i="10"/>
  <c r="BO38" i="12" l="1"/>
  <c r="D23" i="22" s="1"/>
  <c r="E23" i="22" s="1"/>
  <c r="F23" i="22" s="1"/>
  <c r="AZ109" i="14"/>
  <c r="BB108" i="14"/>
  <c r="BA42" i="14"/>
  <c r="BC41" i="14"/>
  <c r="BD41" i="14" s="1"/>
  <c r="BO41" i="14" s="1"/>
  <c r="BA59" i="10"/>
  <c r="BC57" i="10"/>
  <c r="AZ53" i="10"/>
  <c r="BB52" i="10"/>
  <c r="BD52" i="10" s="1"/>
  <c r="BO52" i="10" s="1"/>
  <c r="AZ110" i="14" l="1"/>
  <c r="BB109" i="14"/>
  <c r="BA43" i="14"/>
  <c r="BC42" i="14"/>
  <c r="BD42" i="14" s="1"/>
  <c r="BO42" i="14" s="1"/>
  <c r="AZ54" i="10"/>
  <c r="BB53" i="10"/>
  <c r="BD53" i="10" s="1"/>
  <c r="BO53" i="10" s="1"/>
  <c r="BA60" i="10"/>
  <c r="BC59" i="10"/>
  <c r="AZ111" i="14" l="1"/>
  <c r="BB110" i="14"/>
  <c r="BA44" i="14"/>
  <c r="BC43" i="14"/>
  <c r="BD43" i="14" s="1"/>
  <c r="BO43" i="14" s="1"/>
  <c r="BA61" i="10"/>
  <c r="BC60" i="10"/>
  <c r="AZ55" i="10"/>
  <c r="BB54" i="10"/>
  <c r="BD54" i="10" s="1"/>
  <c r="BO54" i="10" s="1"/>
  <c r="AZ112" i="14" l="1"/>
  <c r="BB111" i="14"/>
  <c r="BA45" i="14"/>
  <c r="BC44" i="14"/>
  <c r="BD44" i="14" s="1"/>
  <c r="BO44" i="14" s="1"/>
  <c r="AZ56" i="10"/>
  <c r="BB55" i="10"/>
  <c r="BD55" i="10" s="1"/>
  <c r="BO55" i="10" s="1"/>
  <c r="BA62" i="10"/>
  <c r="BC61" i="10"/>
  <c r="AZ113" i="14" l="1"/>
  <c r="BB112" i="14"/>
  <c r="BA46" i="14"/>
  <c r="BC45" i="14"/>
  <c r="BD45" i="14" s="1"/>
  <c r="BO45" i="14" s="1"/>
  <c r="BA63" i="10"/>
  <c r="BC62" i="10"/>
  <c r="AZ57" i="10"/>
  <c r="BB56" i="10"/>
  <c r="BD56" i="10" s="1"/>
  <c r="BO56" i="10" s="1"/>
  <c r="AZ114" i="14" l="1"/>
  <c r="BB113" i="14"/>
  <c r="BA47" i="14"/>
  <c r="BC46" i="14"/>
  <c r="BD46" i="14" s="1"/>
  <c r="BO46" i="14" s="1"/>
  <c r="AZ58" i="10"/>
  <c r="BB57" i="10"/>
  <c r="BD57" i="10" s="1"/>
  <c r="BO57" i="10" s="1"/>
  <c r="BA64" i="10"/>
  <c r="BC63" i="10"/>
  <c r="AZ115" i="14" l="1"/>
  <c r="BB114" i="14"/>
  <c r="BA48" i="14"/>
  <c r="BC47" i="14"/>
  <c r="BD47" i="14" s="1"/>
  <c r="BO47" i="14" s="1"/>
  <c r="AZ59" i="10"/>
  <c r="BB58" i="10"/>
  <c r="BD58" i="10" s="1"/>
  <c r="BO58" i="10" s="1"/>
  <c r="BA65" i="10"/>
  <c r="BC64" i="10"/>
  <c r="AZ116" i="14" l="1"/>
  <c r="BB115" i="14"/>
  <c r="BA49" i="14"/>
  <c r="BC48" i="14"/>
  <c r="BD48" i="14" s="1"/>
  <c r="BO48" i="14" s="1"/>
  <c r="BA66" i="10"/>
  <c r="BC65" i="10"/>
  <c r="AZ60" i="10"/>
  <c r="BB59" i="10"/>
  <c r="BD59" i="10" s="1"/>
  <c r="BO59" i="10" s="1"/>
  <c r="AZ117" i="14" l="1"/>
  <c r="BB116" i="14"/>
  <c r="BA50" i="14"/>
  <c r="BC49" i="14"/>
  <c r="BD49" i="14" s="1"/>
  <c r="BO49" i="14" s="1"/>
  <c r="AZ61" i="10"/>
  <c r="BB60" i="10"/>
  <c r="BD60" i="10" s="1"/>
  <c r="BO60" i="10" s="1"/>
  <c r="BA67" i="10"/>
  <c r="BC66" i="10"/>
  <c r="AZ118" i="14" l="1"/>
  <c r="BB117" i="14"/>
  <c r="BA51" i="14"/>
  <c r="BC50" i="14"/>
  <c r="BD50" i="14" s="1"/>
  <c r="BO50" i="14" s="1"/>
  <c r="BA69" i="10"/>
  <c r="BC67" i="10"/>
  <c r="AZ62" i="10"/>
  <c r="BB61" i="10"/>
  <c r="BD61" i="10" s="1"/>
  <c r="BO61" i="10" s="1"/>
  <c r="AZ119" i="14" l="1"/>
  <c r="BB118" i="14"/>
  <c r="BA52" i="14"/>
  <c r="BC51" i="14"/>
  <c r="BD51" i="14" s="1"/>
  <c r="BO51" i="14" s="1"/>
  <c r="BA70" i="10"/>
  <c r="BC69" i="10"/>
  <c r="AZ63" i="10"/>
  <c r="BB62" i="10"/>
  <c r="BD62" i="10" s="1"/>
  <c r="BO62" i="10" s="1"/>
  <c r="AZ120" i="14" l="1"/>
  <c r="BB119" i="14"/>
  <c r="BA53" i="14"/>
  <c r="BC52" i="14"/>
  <c r="BD52" i="14" s="1"/>
  <c r="BO52" i="14" s="1"/>
  <c r="BA71" i="10"/>
  <c r="BC70" i="10"/>
  <c r="AZ64" i="10"/>
  <c r="BB63" i="10"/>
  <c r="BD63" i="10" s="1"/>
  <c r="BO63" i="10" s="1"/>
  <c r="AZ121" i="14" l="1"/>
  <c r="BB120" i="14"/>
  <c r="BA54" i="14"/>
  <c r="BA55" i="14" s="1"/>
  <c r="BC53" i="14"/>
  <c r="BD53" i="14" s="1"/>
  <c r="BO53" i="14" s="1"/>
  <c r="BA73" i="10"/>
  <c r="BC71" i="10"/>
  <c r="AZ65" i="10"/>
  <c r="BB64" i="10"/>
  <c r="BD64" i="10" s="1"/>
  <c r="BO64" i="10" s="1"/>
  <c r="AZ122" i="14" l="1"/>
  <c r="BB121" i="14"/>
  <c r="BC54" i="14"/>
  <c r="BD54" i="14" s="1"/>
  <c r="BO54" i="14" s="1"/>
  <c r="AZ66" i="10"/>
  <c r="BB65" i="10"/>
  <c r="BD65" i="10" s="1"/>
  <c r="BO65" i="10" s="1"/>
  <c r="BA74" i="10"/>
  <c r="BC73" i="10"/>
  <c r="AZ123" i="14" l="1"/>
  <c r="BB123" i="14" s="1"/>
  <c r="BB122" i="14"/>
  <c r="AZ67" i="10"/>
  <c r="BB66" i="10"/>
  <c r="BD66" i="10" s="1"/>
  <c r="BO66" i="10" s="1"/>
  <c r="BA75" i="10"/>
  <c r="BC74" i="10"/>
  <c r="BA56" i="14" l="1"/>
  <c r="BC55" i="14"/>
  <c r="BD55" i="14" s="1"/>
  <c r="BO55" i="14" s="1"/>
  <c r="AZ68" i="10"/>
  <c r="BB67" i="10"/>
  <c r="BD67" i="10" s="1"/>
  <c r="BO67" i="10" s="1"/>
  <c r="BA77" i="10"/>
  <c r="BC75" i="10"/>
  <c r="BA57" i="14" l="1"/>
  <c r="BC56" i="14"/>
  <c r="BD56" i="14" s="1"/>
  <c r="BO56" i="14" s="1"/>
  <c r="BA78" i="10"/>
  <c r="BC77" i="10"/>
  <c r="AZ69" i="10"/>
  <c r="BB68" i="10"/>
  <c r="BD68" i="10" s="1"/>
  <c r="BO68" i="10" s="1"/>
  <c r="BA58" i="14" l="1"/>
  <c r="BC57" i="14"/>
  <c r="BD57" i="14" s="1"/>
  <c r="BO57" i="14" s="1"/>
  <c r="AZ70" i="10"/>
  <c r="BB69" i="10"/>
  <c r="BD69" i="10" s="1"/>
  <c r="BO69" i="10" s="1"/>
  <c r="BA79" i="10"/>
  <c r="BC79" i="10" s="1"/>
  <c r="BC78" i="10"/>
  <c r="BA59" i="14" l="1"/>
  <c r="BC58" i="14"/>
  <c r="BD58" i="14" s="1"/>
  <c r="BO58" i="14" s="1"/>
  <c r="AZ71" i="10"/>
  <c r="BB70" i="10"/>
  <c r="BD70" i="10" s="1"/>
  <c r="BO70" i="10" s="1"/>
  <c r="BA60" i="14" l="1"/>
  <c r="BC59" i="14"/>
  <c r="BD59" i="14" s="1"/>
  <c r="BO59" i="14" s="1"/>
  <c r="AZ72" i="10"/>
  <c r="BB71" i="10"/>
  <c r="BD71" i="10" s="1"/>
  <c r="BO71" i="10" s="1"/>
  <c r="BA61" i="14" l="1"/>
  <c r="BC60" i="14"/>
  <c r="BD60" i="14" s="1"/>
  <c r="BO60" i="14" s="1"/>
  <c r="AZ73" i="10"/>
  <c r="BB72" i="10"/>
  <c r="BD72" i="10" s="1"/>
  <c r="BO72" i="10" s="1"/>
  <c r="BA62" i="14" l="1"/>
  <c r="BC61" i="14"/>
  <c r="BD61" i="14" s="1"/>
  <c r="BO61" i="14" s="1"/>
  <c r="AZ74" i="10"/>
  <c r="BB73" i="10"/>
  <c r="BD73" i="10" s="1"/>
  <c r="BO73" i="10" s="1"/>
  <c r="BA63" i="14" l="1"/>
  <c r="BC62" i="14"/>
  <c r="BD62" i="14" s="1"/>
  <c r="BO62" i="14" s="1"/>
  <c r="AZ75" i="10"/>
  <c r="BB74" i="10"/>
  <c r="BD74" i="10" s="1"/>
  <c r="BO74" i="10" s="1"/>
  <c r="BA64" i="14" l="1"/>
  <c r="BC63" i="14"/>
  <c r="BD63" i="14" s="1"/>
  <c r="BO63" i="14" s="1"/>
  <c r="AZ76" i="10"/>
  <c r="BB75" i="10"/>
  <c r="BD75" i="10" s="1"/>
  <c r="BO75" i="10" s="1"/>
  <c r="BA65" i="14" l="1"/>
  <c r="BC64" i="14"/>
  <c r="BD64" i="14" s="1"/>
  <c r="BO64" i="14" s="1"/>
  <c r="AZ77" i="10"/>
  <c r="BB76" i="10"/>
  <c r="BD76" i="10" s="1"/>
  <c r="BO76" i="10" s="1"/>
  <c r="BA66" i="14" l="1"/>
  <c r="BC65" i="14"/>
  <c r="BD65" i="14" s="1"/>
  <c r="BO65" i="14" s="1"/>
  <c r="AZ78" i="10"/>
  <c r="BB77" i="10"/>
  <c r="BD77" i="10" s="1"/>
  <c r="BO77" i="10" s="1"/>
  <c r="BA67" i="14" l="1"/>
  <c r="BC66" i="14"/>
  <c r="BD66" i="14" s="1"/>
  <c r="BO66" i="14" s="1"/>
  <c r="AZ79" i="10"/>
  <c r="BB79" i="10" s="1"/>
  <c r="BD79" i="10" s="1"/>
  <c r="BO79" i="10" s="1"/>
  <c r="BB78" i="10"/>
  <c r="BD78" i="10" s="1"/>
  <c r="BO78" i="10" s="1"/>
  <c r="BO83" i="10" l="1"/>
  <c r="D20" i="22" s="1"/>
  <c r="E20" i="22" s="1"/>
  <c r="BA68" i="14"/>
  <c r="BC67" i="14"/>
  <c r="BD67" i="14" s="1"/>
  <c r="BO67" i="14" s="1"/>
  <c r="F20" i="22" l="1"/>
  <c r="BA69" i="14"/>
  <c r="BC68" i="14"/>
  <c r="BD68" i="14" s="1"/>
  <c r="BO68" i="14" s="1"/>
  <c r="BA70" i="14" l="1"/>
  <c r="BC69" i="14"/>
  <c r="BD69" i="14" s="1"/>
  <c r="BO69" i="14" s="1"/>
  <c r="BA71" i="14" l="1"/>
  <c r="BC70" i="14"/>
  <c r="BD70" i="14" s="1"/>
  <c r="BO70" i="14" s="1"/>
  <c r="BA72" i="14" l="1"/>
  <c r="BC71" i="14"/>
  <c r="BD71" i="14" s="1"/>
  <c r="BO71" i="14" s="1"/>
  <c r="BA73" i="14" l="1"/>
  <c r="BC72" i="14"/>
  <c r="BD72" i="14" s="1"/>
  <c r="BO72" i="14" s="1"/>
  <c r="BA74" i="14" l="1"/>
  <c r="BC73" i="14"/>
  <c r="BD73" i="14" s="1"/>
  <c r="BO73" i="14" s="1"/>
  <c r="BA75" i="14" l="1"/>
  <c r="BC74" i="14"/>
  <c r="BD74" i="14" s="1"/>
  <c r="BO74" i="14" s="1"/>
  <c r="BA76" i="14" l="1"/>
  <c r="BC75" i="14"/>
  <c r="BD75" i="14" s="1"/>
  <c r="BO75" i="14" s="1"/>
  <c r="BA77" i="14" l="1"/>
  <c r="BC76" i="14"/>
  <c r="BD76" i="14" s="1"/>
  <c r="BO76" i="14" s="1"/>
  <c r="BA78" i="14" l="1"/>
  <c r="BC77" i="14"/>
  <c r="BD77" i="14" s="1"/>
  <c r="BO77" i="14" s="1"/>
  <c r="BC78" i="14" l="1"/>
  <c r="BD78" i="14" s="1"/>
  <c r="BO78" i="14" s="1"/>
  <c r="BA79" i="14"/>
  <c r="BA80" i="14" l="1"/>
  <c r="BC79" i="14"/>
  <c r="BD79" i="14" s="1"/>
  <c r="BO79" i="14" s="1"/>
  <c r="BA81" i="14" l="1"/>
  <c r="BC80" i="14"/>
  <c r="BD80" i="14" s="1"/>
  <c r="BO80" i="14" s="1"/>
  <c r="BA82" i="14" l="1"/>
  <c r="BC81" i="14"/>
  <c r="BD81" i="14" s="1"/>
  <c r="BO81" i="14" s="1"/>
  <c r="BA83" i="14" l="1"/>
  <c r="BC82" i="14"/>
  <c r="BD82" i="14" s="1"/>
  <c r="BO82" i="14" s="1"/>
  <c r="BA84" i="14" l="1"/>
  <c r="BC83" i="14"/>
  <c r="BD83" i="14" s="1"/>
  <c r="BO83" i="14" s="1"/>
  <c r="BA85" i="14" l="1"/>
  <c r="BC84" i="14"/>
  <c r="BD84" i="14" s="1"/>
  <c r="BO84" i="14" s="1"/>
  <c r="BA86" i="14" l="1"/>
  <c r="BC85" i="14"/>
  <c r="BD85" i="14" s="1"/>
  <c r="BO85" i="14" s="1"/>
  <c r="BA87" i="14" l="1"/>
  <c r="BC86" i="14"/>
  <c r="BD86" i="14" s="1"/>
  <c r="BO86" i="14" s="1"/>
  <c r="BA88" i="14" l="1"/>
  <c r="BC87" i="14"/>
  <c r="BD87" i="14" s="1"/>
  <c r="BO87" i="14" s="1"/>
  <c r="BA89" i="14" l="1"/>
  <c r="BC88" i="14"/>
  <c r="BD88" i="14" s="1"/>
  <c r="BO88" i="14" s="1"/>
  <c r="BA90" i="14" l="1"/>
  <c r="BC89" i="14"/>
  <c r="BD89" i="14" s="1"/>
  <c r="BO89" i="14" s="1"/>
  <c r="BA91" i="14" l="1"/>
  <c r="BC90" i="14"/>
  <c r="BD90" i="14" s="1"/>
  <c r="BO90" i="14" s="1"/>
  <c r="BA92" i="14" l="1"/>
  <c r="BC91" i="14"/>
  <c r="BD91" i="14" s="1"/>
  <c r="BO91" i="14" s="1"/>
  <c r="BA93" i="14" l="1"/>
  <c r="BC92" i="14"/>
  <c r="BD92" i="14" s="1"/>
  <c r="BO92" i="14" s="1"/>
  <c r="BA94" i="14" l="1"/>
  <c r="BC93" i="14"/>
  <c r="BD93" i="14" s="1"/>
  <c r="BO93" i="14" s="1"/>
  <c r="BA95" i="14" l="1"/>
  <c r="BC94" i="14"/>
  <c r="BD94" i="14" s="1"/>
  <c r="BO94" i="14" s="1"/>
  <c r="BA96" i="14" l="1"/>
  <c r="BC95" i="14"/>
  <c r="BD95" i="14" s="1"/>
  <c r="BO95" i="14" s="1"/>
  <c r="BA97" i="14" l="1"/>
  <c r="BC96" i="14"/>
  <c r="BD96" i="14" s="1"/>
  <c r="BO96" i="14" s="1"/>
  <c r="BA98" i="14" l="1"/>
  <c r="BC97" i="14"/>
  <c r="BD97" i="14" s="1"/>
  <c r="BO97" i="14" s="1"/>
  <c r="BA99" i="14" l="1"/>
  <c r="BA100" i="14" s="1"/>
  <c r="BC98" i="14"/>
  <c r="BD98" i="14" s="1"/>
  <c r="BO98" i="14" s="1"/>
  <c r="BA101" i="14" l="1"/>
  <c r="BC101" i="14" s="1"/>
  <c r="BD101" i="14" s="1"/>
  <c r="BO101" i="14" s="1"/>
  <c r="BC100" i="14"/>
  <c r="BD100" i="14" s="1"/>
  <c r="BO100" i="14" s="1"/>
  <c r="BA102" i="14"/>
  <c r="BC99" i="14"/>
  <c r="BD99" i="14" s="1"/>
  <c r="BO99" i="14" s="1"/>
  <c r="BA103" i="14" l="1"/>
  <c r="BC102" i="14"/>
  <c r="BD102" i="14" s="1"/>
  <c r="BO102" i="14" s="1"/>
  <c r="BA104" i="14" l="1"/>
  <c r="BC103" i="14"/>
  <c r="BD103" i="14" s="1"/>
  <c r="BO103" i="14" s="1"/>
  <c r="BA105" i="14" l="1"/>
  <c r="BC104" i="14"/>
  <c r="BD104" i="14" s="1"/>
  <c r="BO104" i="14" s="1"/>
  <c r="BA106" i="14" l="1"/>
  <c r="BC105" i="14"/>
  <c r="BD105" i="14" s="1"/>
  <c r="BO105" i="14" s="1"/>
  <c r="BA107" i="14" l="1"/>
  <c r="BC106" i="14"/>
  <c r="BD106" i="14" s="1"/>
  <c r="BO106" i="14" s="1"/>
  <c r="BC107" i="14" l="1"/>
  <c r="BD107" i="14" s="1"/>
  <c r="BO107" i="14" s="1"/>
  <c r="BA108" i="14"/>
  <c r="BA109" i="14" l="1"/>
  <c r="BC108" i="14"/>
  <c r="BD108" i="14" s="1"/>
  <c r="BO108" i="14" s="1"/>
  <c r="BA110" i="14" l="1"/>
  <c r="BC109" i="14"/>
  <c r="BD109" i="14" s="1"/>
  <c r="BO109" i="14" s="1"/>
  <c r="BA111" i="14" l="1"/>
  <c r="BC110" i="14"/>
  <c r="BD110" i="14" s="1"/>
  <c r="BO110" i="14" s="1"/>
  <c r="BA112" i="14" l="1"/>
  <c r="BC111" i="14"/>
  <c r="BD111" i="14" s="1"/>
  <c r="BO111" i="14" s="1"/>
  <c r="BA113" i="14" l="1"/>
  <c r="BC112" i="14"/>
  <c r="BD112" i="14" s="1"/>
  <c r="BO112" i="14" s="1"/>
  <c r="BA114" i="14" l="1"/>
  <c r="BC113" i="14"/>
  <c r="BD113" i="14" s="1"/>
  <c r="BO113" i="14" s="1"/>
  <c r="BA115" i="14" l="1"/>
  <c r="BC114" i="14"/>
  <c r="BD114" i="14" s="1"/>
  <c r="BO114" i="14" s="1"/>
  <c r="BA116" i="14" l="1"/>
  <c r="BC115" i="14"/>
  <c r="BD115" i="14" s="1"/>
  <c r="BO115" i="14" s="1"/>
  <c r="BA117" i="14" l="1"/>
  <c r="BC116" i="14"/>
  <c r="BD116" i="14" s="1"/>
  <c r="BO116" i="14" s="1"/>
  <c r="BA118" i="14" l="1"/>
  <c r="BC117" i="14"/>
  <c r="BD117" i="14" s="1"/>
  <c r="BO117" i="14" s="1"/>
  <c r="BA119" i="14" l="1"/>
  <c r="BC118" i="14"/>
  <c r="BD118" i="14" s="1"/>
  <c r="BO118" i="14" s="1"/>
  <c r="BA120" i="14" l="1"/>
  <c r="BC119" i="14"/>
  <c r="BD119" i="14" s="1"/>
  <c r="BO119" i="14" s="1"/>
  <c r="BA121" i="14" l="1"/>
  <c r="BC120" i="14"/>
  <c r="BD120" i="14" s="1"/>
  <c r="BO120" i="14" s="1"/>
  <c r="BA122" i="14" l="1"/>
  <c r="BC121" i="14"/>
  <c r="BD121" i="14" s="1"/>
  <c r="BO121" i="14" s="1"/>
  <c r="BA123" i="14" l="1"/>
  <c r="BC123" i="14" s="1"/>
  <c r="BD123" i="14" s="1"/>
  <c r="BO123" i="14" s="1"/>
  <c r="BC122" i="14"/>
  <c r="BD122" i="14" s="1"/>
  <c r="BO122" i="14" s="1"/>
  <c r="BO124" i="14" l="1"/>
  <c r="D22" i="22" s="1"/>
  <c r="E22" i="22" s="1"/>
  <c r="D27" i="22" l="1"/>
  <c r="F22" i="22"/>
  <c r="F27" i="22" s="1"/>
  <c r="E27" i="22"/>
</calcChain>
</file>

<file path=xl/connections.xml><?xml version="1.0" encoding="utf-8"?>
<connections xmlns="http://schemas.openxmlformats.org/spreadsheetml/2006/main">
  <connection id="1" name="SWSG_011_Lasy_Panstwowe_Raport_20220712111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SWSG_011_Lasy_Panstwowe_Raport_20220712231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SWSG_011_Lasy_Panstwowe_Raport_202207123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SWSG_011_Lasy_Panstwowe_Raport_2022071231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SWSG_011_Lasy_Panstwowe_Raport_20220712311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SWSG_011_Lasy_Panstwowe_Raport_20220712312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SWSG_011_Lasy_Panstwowe_Raport_2022071232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SWSG_011_Lasy_Panstwowe_Raport_202207124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SWSG_011_Lasy_Panstwowe_Raport_2022071241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SWSG_011_Lasy_Panstwowe_Raport_202207125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SWSG_011_Lasy_Panstwowe_Raport_2022071251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SWSG_011_Lasy_Panstwowe_Raport_2022071252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SWSG_011_Lasy_Panstwowe_Raport_202207126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SWSG_011_Lasy_Panstwowe_Raport_2022071261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<sst xmlns="http://schemas.openxmlformats.org/spreadsheetml/2006/main" count="10648" uniqueCount="2492">
  <si>
    <t>﻿"1"</t>
  </si>
  <si>
    <t>Nadleśnictwo Giżycko</t>
  </si>
  <si>
    <t>11-500</t>
  </si>
  <si>
    <t>Gajewo</t>
  </si>
  <si>
    <t>Dworska</t>
  </si>
  <si>
    <t>12</t>
  </si>
  <si>
    <t>8450006478</t>
  </si>
  <si>
    <t>Nadleśnictwo Giżycko, Gajewo ul. Dworska 12, 11-500 Giżycko</t>
  </si>
  <si>
    <t>Gizycko</t>
  </si>
  <si>
    <t>8018590365500031369539</t>
  </si>
  <si>
    <t>XM1300285364</t>
  </si>
  <si>
    <t>Zwolniony</t>
  </si>
  <si>
    <t>PGNIG Obrót Detaliczny sp. z o.o.</t>
  </si>
  <si>
    <t>PSG</t>
  </si>
  <si>
    <t>Nieokreślony</t>
  </si>
  <si>
    <t>Jeden miesiąc</t>
  </si>
  <si>
    <t>W-3.6</t>
  </si>
  <si>
    <t>WA</t>
  </si>
  <si>
    <t>Nadleśnictwo Dojlidy</t>
  </si>
  <si>
    <t>15-111</t>
  </si>
  <si>
    <t>Białystok</t>
  </si>
  <si>
    <t>Al, 1000-lecia Państwa Polskiego</t>
  </si>
  <si>
    <t>75</t>
  </si>
  <si>
    <t>5420303336</t>
  </si>
  <si>
    <t>Al, 1000-lecia Państwa Polskie</t>
  </si>
  <si>
    <t>Biuro Nadleśnictwa</t>
  </si>
  <si>
    <t>1000-lecia Państwa Polskiego</t>
  </si>
  <si>
    <t>8018590365500019254765</t>
  </si>
  <si>
    <t>Opał poza zwolnieniem</t>
  </si>
  <si>
    <t>Określony</t>
  </si>
  <si>
    <t>Trzy miesiące</t>
  </si>
  <si>
    <t>W-5.1</t>
  </si>
  <si>
    <t>﻿"2"</t>
  </si>
  <si>
    <t>ul.Aleja 1000- lecia P.P. 75/1 lok.7</t>
  </si>
  <si>
    <t>1000-lecia Państwa Plskiego</t>
  </si>
  <si>
    <t>75/1</t>
  </si>
  <si>
    <t>7</t>
  </si>
  <si>
    <t>W-1.1</t>
  </si>
  <si>
    <t>Nadleśnictwo Łomża</t>
  </si>
  <si>
    <t>18-400</t>
  </si>
  <si>
    <t>Łomża</t>
  </si>
  <si>
    <t>Nowogrodzka</t>
  </si>
  <si>
    <t>60</t>
  </si>
  <si>
    <t>7180002871</t>
  </si>
  <si>
    <t>Biuro</t>
  </si>
  <si>
    <t>8018590365500064570407</t>
  </si>
  <si>
    <t>XM1601194959</t>
  </si>
  <si>
    <t>W-4</t>
  </si>
  <si>
    <t>Nadleśnictwo Supraśl</t>
  </si>
  <si>
    <t>16-030</t>
  </si>
  <si>
    <t>Supraśl</t>
  </si>
  <si>
    <t>Podsupraśl</t>
  </si>
  <si>
    <t>8</t>
  </si>
  <si>
    <t>5420303678</t>
  </si>
  <si>
    <t>Konarskiego</t>
  </si>
  <si>
    <t>8A</t>
  </si>
  <si>
    <t>ul. Podsupraśl 8, 16-030 Supraśl</t>
  </si>
  <si>
    <t>8018590365500068550726</t>
  </si>
  <si>
    <t>ul. Podsupraśl 8/1, 16-030 Supraśl</t>
  </si>
  <si>
    <t>1</t>
  </si>
  <si>
    <t>8018590365500063016920</t>
  </si>
  <si>
    <t>XM1801884068</t>
  </si>
  <si>
    <t>﻿"3"</t>
  </si>
  <si>
    <t>ul. Konarskiego 8A, 16-030 Supraśl</t>
  </si>
  <si>
    <t>8018590365500057821295</t>
  </si>
  <si>
    <t>XA1225487774</t>
  </si>
  <si>
    <t>Nadleśnictwo Gdańsk</t>
  </si>
  <si>
    <t>81-006</t>
  </si>
  <si>
    <t>Gdynia</t>
  </si>
  <si>
    <t>Morska</t>
  </si>
  <si>
    <t>200</t>
  </si>
  <si>
    <t>5860016285</t>
  </si>
  <si>
    <t>LOB Marszewo</t>
  </si>
  <si>
    <t>Marszewska</t>
  </si>
  <si>
    <t>5</t>
  </si>
  <si>
    <t>8018590365500021260051</t>
  </si>
  <si>
    <t>00291963</t>
  </si>
  <si>
    <t>GD</t>
  </si>
  <si>
    <t>8018590365500026763854</t>
  </si>
  <si>
    <t>XK2140660021</t>
  </si>
  <si>
    <t>15</t>
  </si>
  <si>
    <t>Nadleśnictwo Kwidzyn</t>
  </si>
  <si>
    <t>82-500</t>
  </si>
  <si>
    <t>Kwidzyn</t>
  </si>
  <si>
    <t>Braterstwa Narodów</t>
  </si>
  <si>
    <t>67</t>
  </si>
  <si>
    <t>5810006511</t>
  </si>
  <si>
    <t>8018590365500027144690</t>
  </si>
  <si>
    <t>XM1000386407</t>
  </si>
  <si>
    <t>8018590365500027144102</t>
  </si>
  <si>
    <t>XM13306085</t>
  </si>
  <si>
    <t>Nadleśnictwo Starogard</t>
  </si>
  <si>
    <t>83-200</t>
  </si>
  <si>
    <t>Starogard Gdański</t>
  </si>
  <si>
    <t>Gdańska</t>
  </si>
  <si>
    <t>5920006297</t>
  </si>
  <si>
    <t>Nadleśnictwo Starogard- Gdańska 12</t>
  </si>
  <si>
    <t>8018590365500024076406</t>
  </si>
  <si>
    <t>XI1901238386</t>
  </si>
  <si>
    <t>Nadleśnictwo Wejherowo</t>
  </si>
  <si>
    <t>84-200</t>
  </si>
  <si>
    <t>Wejherowo</t>
  </si>
  <si>
    <t>Jana III Sobieskiego</t>
  </si>
  <si>
    <t>247/B</t>
  </si>
  <si>
    <t>5880008082</t>
  </si>
  <si>
    <t>Biuro nadleśnictwa</t>
  </si>
  <si>
    <t>247B</t>
  </si>
  <si>
    <t>8018590365500026652974</t>
  </si>
  <si>
    <t>XM1902371046</t>
  </si>
  <si>
    <t>LKP</t>
  </si>
  <si>
    <t>249</t>
  </si>
  <si>
    <t>8018590365500026316166</t>
  </si>
  <si>
    <t>XM1801771295</t>
  </si>
  <si>
    <t>Nadleśnictwo Bielsko</t>
  </si>
  <si>
    <t>43-382</t>
  </si>
  <si>
    <t>Bielsko-Biała</t>
  </si>
  <si>
    <t>Kopytko</t>
  </si>
  <si>
    <t>13</t>
  </si>
  <si>
    <t>5470054378</t>
  </si>
  <si>
    <t>8018590365500013815542</t>
  </si>
  <si>
    <t>00664868</t>
  </si>
  <si>
    <t>ZA</t>
  </si>
  <si>
    <t>Przechowalnia nasion</t>
  </si>
  <si>
    <t>14</t>
  </si>
  <si>
    <t>8018590365500009747789</t>
  </si>
  <si>
    <t>01776950</t>
  </si>
  <si>
    <t xml:space="preserve">Zaplecze </t>
  </si>
  <si>
    <t xml:space="preserve">Kopytko </t>
  </si>
  <si>
    <t>8018590365500009798354</t>
  </si>
  <si>
    <t>02327056</t>
  </si>
  <si>
    <t>W-2.1</t>
  </si>
  <si>
    <t>Nadleśnictwo Brynek</t>
  </si>
  <si>
    <t>42-690</t>
  </si>
  <si>
    <t>Tworóg</t>
  </si>
  <si>
    <t>Grabowa</t>
  </si>
  <si>
    <t>3</t>
  </si>
  <si>
    <t>6450006767</t>
  </si>
  <si>
    <t>Brynek</t>
  </si>
  <si>
    <t>Nadleśnictwo Brynek ul, Grabowa 3</t>
  </si>
  <si>
    <t>8018590365500006508475</t>
  </si>
  <si>
    <t>XI0300143325</t>
  </si>
  <si>
    <t>Nadleśnictwo Brzeg</t>
  </si>
  <si>
    <t>49-300</t>
  </si>
  <si>
    <t>Brzeg</t>
  </si>
  <si>
    <t>Kilińskiego</t>
  </si>
  <si>
    <t>7470006794</t>
  </si>
  <si>
    <t>8018590365500002857867</t>
  </si>
  <si>
    <t>XI0100006975</t>
  </si>
  <si>
    <t>Nadleśnictwo Chrzanów</t>
  </si>
  <si>
    <t>32-600</t>
  </si>
  <si>
    <t>Chrzanów</t>
  </si>
  <si>
    <t>Oświęcimska</t>
  </si>
  <si>
    <t>31</t>
  </si>
  <si>
    <t>6280000598</t>
  </si>
  <si>
    <t>Lokal użytkowy</t>
  </si>
  <si>
    <t>32-500</t>
  </si>
  <si>
    <t>8018590365500012101103</t>
  </si>
  <si>
    <t>XM1500758538</t>
  </si>
  <si>
    <t>siedziba Nadleśnictwa</t>
  </si>
  <si>
    <t>2a</t>
  </si>
  <si>
    <t>Nadleśnictwo Kup</t>
  </si>
  <si>
    <t>46-082</t>
  </si>
  <si>
    <t>Kup</t>
  </si>
  <si>
    <t>1 Maja</t>
  </si>
  <si>
    <t>9</t>
  </si>
  <si>
    <t>7540005430</t>
  </si>
  <si>
    <t>Siedziba Nadleśnictwa Kup</t>
  </si>
  <si>
    <t>8018590365500003415202</t>
  </si>
  <si>
    <t>XI2001559676</t>
  </si>
  <si>
    <t>Nadleśnictwo Lubliniec</t>
  </si>
  <si>
    <t>42-700</t>
  </si>
  <si>
    <t>Lubliniec</t>
  </si>
  <si>
    <t>Myśliwska</t>
  </si>
  <si>
    <t>5750008882</t>
  </si>
  <si>
    <t>Budynek administracyjny</t>
  </si>
  <si>
    <t>8018590365500007918440</t>
  </si>
  <si>
    <t>00722317</t>
  </si>
  <si>
    <t>PGNiG Obrót Detaliczny sp. z o.o.</t>
  </si>
  <si>
    <t>Nadleśnictwo Olkusz</t>
  </si>
  <si>
    <t>32-300</t>
  </si>
  <si>
    <t>Olkusz</t>
  </si>
  <si>
    <t>Waleriana Łukasińskiego</t>
  </si>
  <si>
    <t>6370001957</t>
  </si>
  <si>
    <t>Pokoje gościnne Gorenice</t>
  </si>
  <si>
    <t>32-327</t>
  </si>
  <si>
    <t>Gorenice</t>
  </si>
  <si>
    <t>Krakowska</t>
  </si>
  <si>
    <t>2</t>
  </si>
  <si>
    <t>8018590365500011812857</t>
  </si>
  <si>
    <t>XA1927944036</t>
  </si>
  <si>
    <t>34</t>
  </si>
  <si>
    <t>Dwa miesiące</t>
  </si>
  <si>
    <t>Nadleśnictwo Rudziniec</t>
  </si>
  <si>
    <t>44-160</t>
  </si>
  <si>
    <t>Rudziniec</t>
  </si>
  <si>
    <t>Leśna</t>
  </si>
  <si>
    <t>6310112328</t>
  </si>
  <si>
    <t>Kancelaria Leśnictw Centawa i Ciochowice</t>
  </si>
  <si>
    <t>44-187</t>
  </si>
  <si>
    <t>Wielowieś</t>
  </si>
  <si>
    <t>Dąbrówka</t>
  </si>
  <si>
    <t>Główna</t>
  </si>
  <si>
    <t>33</t>
  </si>
  <si>
    <t>8018590365500040855641</t>
  </si>
  <si>
    <t>XI2001584494</t>
  </si>
  <si>
    <t>Kancelaria Leśnictwa Świbie</t>
  </si>
  <si>
    <t>8018590365500040855658</t>
  </si>
  <si>
    <t>XI2001584499</t>
  </si>
  <si>
    <t>Nadleśnictwo Rybnik</t>
  </si>
  <si>
    <t>44-200</t>
  </si>
  <si>
    <t>Rybnik</t>
  </si>
  <si>
    <t>Kościuszki</t>
  </si>
  <si>
    <t>36</t>
  </si>
  <si>
    <t>6420014590</t>
  </si>
  <si>
    <t xml:space="preserve">Żory, ul. Leśna 56-pom.pomocnicze kancelarii </t>
  </si>
  <si>
    <t>44-240</t>
  </si>
  <si>
    <t>Żory</t>
  </si>
  <si>
    <t>56</t>
  </si>
  <si>
    <t>8018590365500012787901</t>
  </si>
  <si>
    <t>02193274</t>
  </si>
  <si>
    <t>Rybnik ul. Wielopolska 6A- bud.adm</t>
  </si>
  <si>
    <t>44-203</t>
  </si>
  <si>
    <t>Wielkopolska</t>
  </si>
  <si>
    <t>6A</t>
  </si>
  <si>
    <t>bud. 2</t>
  </si>
  <si>
    <t>8018590365500014031934</t>
  </si>
  <si>
    <t>00114123</t>
  </si>
  <si>
    <t>Nadleśnictwo Siewierz</t>
  </si>
  <si>
    <t>42-623</t>
  </si>
  <si>
    <t>Siewierz</t>
  </si>
  <si>
    <t>Łysa Góra</t>
  </si>
  <si>
    <t>6</t>
  </si>
  <si>
    <t>6490005679</t>
  </si>
  <si>
    <t>Budynek Nadleśnictwa</t>
  </si>
  <si>
    <t>42-470</t>
  </si>
  <si>
    <t>8018590365500005480321</t>
  </si>
  <si>
    <t>00007476</t>
  </si>
  <si>
    <t>Ośrodek Edukacji Leśnej</t>
  </si>
  <si>
    <t>A</t>
  </si>
  <si>
    <t>8018590365500004008793</t>
  </si>
  <si>
    <t>00395615</t>
  </si>
  <si>
    <t>Zamkowa</t>
  </si>
  <si>
    <t>Nadleśnictwo Świerklaniec</t>
  </si>
  <si>
    <t>42-622</t>
  </si>
  <si>
    <t>Świerklaniec</t>
  </si>
  <si>
    <t>19</t>
  </si>
  <si>
    <t>6450007028</t>
  </si>
  <si>
    <t>8018590365500006227505</t>
  </si>
  <si>
    <t>XM0400043544</t>
  </si>
  <si>
    <t>Nadleśnictwo Tułowice</t>
  </si>
  <si>
    <t>49-130</t>
  </si>
  <si>
    <t>Tułowice</t>
  </si>
  <si>
    <t>Parkowa</t>
  </si>
  <si>
    <t>14/14A</t>
  </si>
  <si>
    <t>7540005453</t>
  </si>
  <si>
    <t>Biura Nadleśnictwa Tułowice</t>
  </si>
  <si>
    <t>14a</t>
  </si>
  <si>
    <t>8018590365500003362483</t>
  </si>
  <si>
    <t>XI1000150015</t>
  </si>
  <si>
    <t>Nadleśnictwo Ustroń</t>
  </si>
  <si>
    <t>43-450</t>
  </si>
  <si>
    <t>Ustroń</t>
  </si>
  <si>
    <t>3 Maja</t>
  </si>
  <si>
    <t>108</t>
  </si>
  <si>
    <t>5480077955</t>
  </si>
  <si>
    <t>Turystyczna</t>
  </si>
  <si>
    <t>8018590365500000012121</t>
  </si>
  <si>
    <t>ADM Nadleśnictwo 3 Maja 108</t>
  </si>
  <si>
    <t>8018590365500009343554</t>
  </si>
  <si>
    <t>00004685</t>
  </si>
  <si>
    <t>Pokój</t>
  </si>
  <si>
    <t>Źródlana</t>
  </si>
  <si>
    <t>151/5</t>
  </si>
  <si>
    <t>8018590365500009309888</t>
  </si>
  <si>
    <t>02660890</t>
  </si>
  <si>
    <t>RLOEE Leśnik</t>
  </si>
  <si>
    <t>883845/2019</t>
  </si>
  <si>
    <t>Nadleśnictwo Wisła</t>
  </si>
  <si>
    <t>43-460</t>
  </si>
  <si>
    <t>Czarne</t>
  </si>
  <si>
    <t>5480077429</t>
  </si>
  <si>
    <t>Wisła</t>
  </si>
  <si>
    <t>budynek biurowy</t>
  </si>
  <si>
    <t>8018590365500009342854</t>
  </si>
  <si>
    <t>02031418</t>
  </si>
  <si>
    <t>budynek edukacyjny</t>
  </si>
  <si>
    <t>8018590365500013300574</t>
  </si>
  <si>
    <t>00760912</t>
  </si>
  <si>
    <t>budynek mieszkalny</t>
  </si>
  <si>
    <t>8018590365500009411086</t>
  </si>
  <si>
    <t>00037247</t>
  </si>
  <si>
    <t>Nadleśnictwo Opole</t>
  </si>
  <si>
    <t>45-517</t>
  </si>
  <si>
    <t>Opole</t>
  </si>
  <si>
    <t>Groszowicka</t>
  </si>
  <si>
    <t>10</t>
  </si>
  <si>
    <t>7540005499</t>
  </si>
  <si>
    <t>Opole, ul. Groszowicka 10</t>
  </si>
  <si>
    <t>8018590365500013256024</t>
  </si>
  <si>
    <t>PGL LP GR Niemodlin</t>
  </si>
  <si>
    <t>49-100</t>
  </si>
  <si>
    <t>Niemodlin</t>
  </si>
  <si>
    <t>7540005447</t>
  </si>
  <si>
    <t>PGL LP Gospodarstwo Rybackie Niemodlin</t>
  </si>
  <si>
    <t>8018590365500003340221</t>
  </si>
  <si>
    <t>00174502</t>
  </si>
  <si>
    <t>Nadleśnictwo Brzesko</t>
  </si>
  <si>
    <t>32-800</t>
  </si>
  <si>
    <t>Jadowniki</t>
  </si>
  <si>
    <t>Brzeska</t>
  </si>
  <si>
    <t>59</t>
  </si>
  <si>
    <t>8690004450</t>
  </si>
  <si>
    <t>Siedziba Nadleśnictwa</t>
  </si>
  <si>
    <t>Brzesko</t>
  </si>
  <si>
    <t>8018590365500072399854</t>
  </si>
  <si>
    <t>XI0400211974</t>
  </si>
  <si>
    <t>TA</t>
  </si>
  <si>
    <t>153</t>
  </si>
  <si>
    <t>﻿"4"</t>
  </si>
  <si>
    <t>﻿"5"</t>
  </si>
  <si>
    <t>Nadleśnictwo Dębica</t>
  </si>
  <si>
    <t>39-200</t>
  </si>
  <si>
    <t>Dębica</t>
  </si>
  <si>
    <t>Reszowska</t>
  </si>
  <si>
    <t>142</t>
  </si>
  <si>
    <t>8720007454</t>
  </si>
  <si>
    <t>Rzeszowska</t>
  </si>
  <si>
    <t>Magazyn - PAD</t>
  </si>
  <si>
    <t>8018590365500074132022</t>
  </si>
  <si>
    <t>00528268</t>
  </si>
  <si>
    <t>8018590365500074132336</t>
  </si>
  <si>
    <t>00180182</t>
  </si>
  <si>
    <t>Pokój gościnny</t>
  </si>
  <si>
    <t>8018590365500074132794</t>
  </si>
  <si>
    <t>26495308</t>
  </si>
  <si>
    <t>Nadleśnictwo Gorlice</t>
  </si>
  <si>
    <t>38-333</t>
  </si>
  <si>
    <t>Zagórzany</t>
  </si>
  <si>
    <t>343</t>
  </si>
  <si>
    <t>7380007525</t>
  </si>
  <si>
    <t>Kancelaria ropica</t>
  </si>
  <si>
    <t>Ropica Górna</t>
  </si>
  <si>
    <t>102</t>
  </si>
  <si>
    <t>22823042</t>
  </si>
  <si>
    <t xml:space="preserve">Pomieszczenia socjalne </t>
  </si>
  <si>
    <t>8018590365500071996580</t>
  </si>
  <si>
    <t>00007380</t>
  </si>
  <si>
    <t>8018590365500071996221</t>
  </si>
  <si>
    <t>01408228</t>
  </si>
  <si>
    <t>Kancelaria leśnictwa Stróże nowy</t>
  </si>
  <si>
    <t>33-331</t>
  </si>
  <si>
    <t>Stróże</t>
  </si>
  <si>
    <t>297</t>
  </si>
  <si>
    <t>02177082</t>
  </si>
  <si>
    <t>Nadleśnictwo Gromnik</t>
  </si>
  <si>
    <t>33-180</t>
  </si>
  <si>
    <t>Gromnik</t>
  </si>
  <si>
    <t>Generała Andersa</t>
  </si>
  <si>
    <t>8730208639</t>
  </si>
  <si>
    <t>Gromnik ul. Generała Andersa 1</t>
  </si>
  <si>
    <t>8018590365500071695964</t>
  </si>
  <si>
    <t>XM2002962902</t>
  </si>
  <si>
    <t>Joniny Kancelaria leśnictwa Bistuszowa</t>
  </si>
  <si>
    <t>33-160</t>
  </si>
  <si>
    <t>Ryglice</t>
  </si>
  <si>
    <t>Joniny kancelaria</t>
  </si>
  <si>
    <t>00704713</t>
  </si>
  <si>
    <t>Bieśnik 51</t>
  </si>
  <si>
    <t>32-840</t>
  </si>
  <si>
    <t>Zakliczyn</t>
  </si>
  <si>
    <t>Bieśnik</t>
  </si>
  <si>
    <t>8018590365500073011595</t>
  </si>
  <si>
    <t>XI2001529395</t>
  </si>
  <si>
    <t>Nadleśnictwo Krzeszowice</t>
  </si>
  <si>
    <t>32-080</t>
  </si>
  <si>
    <t>Zabierzów</t>
  </si>
  <si>
    <t>6750006518</t>
  </si>
  <si>
    <t>Zaplecze techniczne N-ctwa Krzeszowice</t>
  </si>
  <si>
    <t>8018590365500073281486</t>
  </si>
  <si>
    <t>00145236</t>
  </si>
  <si>
    <t>Biuro N-ctwa Krzeszowice</t>
  </si>
  <si>
    <t>8018590365500073281929</t>
  </si>
  <si>
    <t>25706825</t>
  </si>
  <si>
    <t>Kancelaria L-ctwa Zabierzów</t>
  </si>
  <si>
    <t>8018590365500081649919</t>
  </si>
  <si>
    <t>00439848</t>
  </si>
  <si>
    <t>Nadleśnictwo Łosie</t>
  </si>
  <si>
    <t>38-312</t>
  </si>
  <si>
    <t>Łosie</t>
  </si>
  <si>
    <t>39</t>
  </si>
  <si>
    <t>7380006744</t>
  </si>
  <si>
    <t>Ropa</t>
  </si>
  <si>
    <t>Garaże</t>
  </si>
  <si>
    <t>8018590365500070486747</t>
  </si>
  <si>
    <t>01010376</t>
  </si>
  <si>
    <t xml:space="preserve">Biuro Nadleśnictwa </t>
  </si>
  <si>
    <t>8018590365500070486396</t>
  </si>
  <si>
    <t>00093736</t>
  </si>
  <si>
    <t>8018590365500070487164</t>
  </si>
  <si>
    <t>01010685</t>
  </si>
  <si>
    <t>Nadleśnictwo Miechów</t>
  </si>
  <si>
    <t>32-200</t>
  </si>
  <si>
    <t>Miechów</t>
  </si>
  <si>
    <t>Os. Kolejowe</t>
  </si>
  <si>
    <t>54A</t>
  </si>
  <si>
    <t>6590003415</t>
  </si>
  <si>
    <t>os. Kolejowe</t>
  </si>
  <si>
    <t>8018590365500084372517</t>
  </si>
  <si>
    <t>XI2001562432</t>
  </si>
  <si>
    <t>Nadleśnictwo Myślenice</t>
  </si>
  <si>
    <t>32-400</t>
  </si>
  <si>
    <t>Myślenice</t>
  </si>
  <si>
    <t>Szpitalna</t>
  </si>
  <si>
    <t>6810009059</t>
  </si>
  <si>
    <t>BIURO NADLEŚNICTWA</t>
  </si>
  <si>
    <t>8018590365500082901689</t>
  </si>
  <si>
    <t>00424226</t>
  </si>
  <si>
    <t>Kancelaria Kornatka</t>
  </si>
  <si>
    <t>32-410</t>
  </si>
  <si>
    <t>Dobczyce</t>
  </si>
  <si>
    <t>Kornatka</t>
  </si>
  <si>
    <t>61</t>
  </si>
  <si>
    <t>8018590365500074635554</t>
  </si>
  <si>
    <t>XM2002873693</t>
  </si>
  <si>
    <t>Nadleśnictwo Nawojowa</t>
  </si>
  <si>
    <t>33-335</t>
  </si>
  <si>
    <t>Nawojowa</t>
  </si>
  <si>
    <t>Lipowa</t>
  </si>
  <si>
    <t>7340018267</t>
  </si>
  <si>
    <t>Lokal Biurowy</t>
  </si>
  <si>
    <t>8018590365500075311020</t>
  </si>
  <si>
    <t>00462056</t>
  </si>
  <si>
    <t>G.S. Feleczyn</t>
  </si>
  <si>
    <t>33-336</t>
  </si>
  <si>
    <t>Łabowa</t>
  </si>
  <si>
    <t>43</t>
  </si>
  <si>
    <t>8018590365500080971936</t>
  </si>
  <si>
    <t>XM2103349908</t>
  </si>
  <si>
    <t>8018590365500085975199</t>
  </si>
  <si>
    <t>XI2102083471</t>
  </si>
  <si>
    <t>Nadleśnictwo Niepołomice</t>
  </si>
  <si>
    <t>32-005</t>
  </si>
  <si>
    <t>Niepołomice</t>
  </si>
  <si>
    <t>41</t>
  </si>
  <si>
    <t>6830006532</t>
  </si>
  <si>
    <t>Nadleśnictwo Niepołomice - biuro</t>
  </si>
  <si>
    <t>8018590365500076679396</t>
  </si>
  <si>
    <t>30174530</t>
  </si>
  <si>
    <t>Nadleśnictwo Nowy Targ</t>
  </si>
  <si>
    <t>34-400</t>
  </si>
  <si>
    <t>Nowy Targ</t>
  </si>
  <si>
    <t>Kowaniec</t>
  </si>
  <si>
    <t>70</t>
  </si>
  <si>
    <t>7350013780</t>
  </si>
  <si>
    <t>8018590365500076606682</t>
  </si>
  <si>
    <t>XI2001629141</t>
  </si>
  <si>
    <t>OEL Leśnik</t>
  </si>
  <si>
    <t>34-500</t>
  </si>
  <si>
    <t>Zakopane</t>
  </si>
  <si>
    <t>Jaszczórówka</t>
  </si>
  <si>
    <t>29 B</t>
  </si>
  <si>
    <t>8018590365500078605294</t>
  </si>
  <si>
    <t>XM2103657738</t>
  </si>
  <si>
    <t>Kuchnia OEL</t>
  </si>
  <si>
    <t>29</t>
  </si>
  <si>
    <t>8018590365500078605683</t>
  </si>
  <si>
    <t>00436565</t>
  </si>
  <si>
    <t>Pokoje gościnne</t>
  </si>
  <si>
    <t>34-700</t>
  </si>
  <si>
    <t>Rabka - Zdrój</t>
  </si>
  <si>
    <t>Podhalańska</t>
  </si>
  <si>
    <t>77</t>
  </si>
  <si>
    <t>8018590365500082524413</t>
  </si>
  <si>
    <t>00544334</t>
  </si>
  <si>
    <t>Nadleśnictwo Piwniczna</t>
  </si>
  <si>
    <t>33-350</t>
  </si>
  <si>
    <t>Piwniczna-Zdrój</t>
  </si>
  <si>
    <t>Zagrody</t>
  </si>
  <si>
    <t>32</t>
  </si>
  <si>
    <t>7340018250</t>
  </si>
  <si>
    <t>Szczawnik 42A</t>
  </si>
  <si>
    <t>33-370</t>
  </si>
  <si>
    <t>Krynica-Zdrój</t>
  </si>
  <si>
    <t>Szczawnik</t>
  </si>
  <si>
    <t>42</t>
  </si>
  <si>
    <t>8018590365500086023714</t>
  </si>
  <si>
    <t>00749110</t>
  </si>
  <si>
    <t>Nadleśnictwo Stary Sącz</t>
  </si>
  <si>
    <t>33-340</t>
  </si>
  <si>
    <t>Stary Sącz</t>
  </si>
  <si>
    <t>Magazynowa</t>
  </si>
  <si>
    <t>7340018296</t>
  </si>
  <si>
    <t>Magazynowa 5</t>
  </si>
  <si>
    <t>8018590365500078476542</t>
  </si>
  <si>
    <t>26656600</t>
  </si>
  <si>
    <t>Daszyńskiego 3</t>
  </si>
  <si>
    <t>Daszyńskiego</t>
  </si>
  <si>
    <t>8018590365500078303664</t>
  </si>
  <si>
    <t>XI1100238291</t>
  </si>
  <si>
    <t>Bilsko 164</t>
  </si>
  <si>
    <t>Blisko</t>
  </si>
  <si>
    <t>164</t>
  </si>
  <si>
    <t>Nadleśnictwo Brzozów</t>
  </si>
  <si>
    <t>36-200</t>
  </si>
  <si>
    <t>Brzozów</t>
  </si>
  <si>
    <t>Moniuszki</t>
  </si>
  <si>
    <t>25</t>
  </si>
  <si>
    <t>6860001870</t>
  </si>
  <si>
    <t xml:space="preserve">Kancelaria leśnictwa Sady </t>
  </si>
  <si>
    <t>8018590365500081609302</t>
  </si>
  <si>
    <t>02527718</t>
  </si>
  <si>
    <t>Budynek mieszkalno - biurowy nadleśnictwa 165/1</t>
  </si>
  <si>
    <t>8018590365500071139840</t>
  </si>
  <si>
    <t>00409637</t>
  </si>
  <si>
    <t>Kancelaria leśnictwa Bykowce</t>
  </si>
  <si>
    <t>38-500</t>
  </si>
  <si>
    <t>Bykowce</t>
  </si>
  <si>
    <t>Por. Zaremby</t>
  </si>
  <si>
    <t>6a</t>
  </si>
  <si>
    <t>8018590365500071614668</t>
  </si>
  <si>
    <t>23470800</t>
  </si>
  <si>
    <t xml:space="preserve">Kancelaria leśnictwa Przysietnica </t>
  </si>
  <si>
    <t>Przysietnica</t>
  </si>
  <si>
    <t>451</t>
  </si>
  <si>
    <t>8018590365500079052028</t>
  </si>
  <si>
    <t>00462955</t>
  </si>
  <si>
    <t xml:space="preserve">Budynek socjalno - biurowy nadleśnictwa 144/54 </t>
  </si>
  <si>
    <t>8018590365500078005742</t>
  </si>
  <si>
    <t>01285010</t>
  </si>
  <si>
    <t>﻿"6"</t>
  </si>
  <si>
    <t>Kancelaria leśnictwa Dydnia</t>
  </si>
  <si>
    <t>36-204</t>
  </si>
  <si>
    <t>Dydnia</t>
  </si>
  <si>
    <t>192A</t>
  </si>
  <si>
    <t>8018590365500071915369</t>
  </si>
  <si>
    <t>00485848</t>
  </si>
  <si>
    <t>﻿"7"</t>
  </si>
  <si>
    <t xml:space="preserve">Pokoje gościnne nadleśnictwa </t>
  </si>
  <si>
    <t xml:space="preserve">Moniuszki </t>
  </si>
  <si>
    <t>XI2202129172</t>
  </si>
  <si>
    <t>Nadleśnictwo Dukla</t>
  </si>
  <si>
    <t>38-451</t>
  </si>
  <si>
    <t>Równe</t>
  </si>
  <si>
    <t>Popardy</t>
  </si>
  <si>
    <t>44</t>
  </si>
  <si>
    <t>6840011279</t>
  </si>
  <si>
    <t>Budynek administracyjny Nadleśnictwa</t>
  </si>
  <si>
    <t>38-450</t>
  </si>
  <si>
    <t>Dukla</t>
  </si>
  <si>
    <t>4</t>
  </si>
  <si>
    <t>Mieszkanie Dukla Kościuszki 28.20</t>
  </si>
  <si>
    <t>28</t>
  </si>
  <si>
    <t>20</t>
  </si>
  <si>
    <t>8018590365500079819379</t>
  </si>
  <si>
    <t>25927286</t>
  </si>
  <si>
    <t>Nadleśnictwo Dynów</t>
  </si>
  <si>
    <t>36-065</t>
  </si>
  <si>
    <t>Dynów</t>
  </si>
  <si>
    <t>Jaklów</t>
  </si>
  <si>
    <t>7950010407</t>
  </si>
  <si>
    <t>Budynek biurowy "A"</t>
  </si>
  <si>
    <t>8018590365500075179132</t>
  </si>
  <si>
    <t>00631038</t>
  </si>
  <si>
    <t>Budynek administracyjno -dydaktyczny "B"</t>
  </si>
  <si>
    <t>8018590365500075178760</t>
  </si>
  <si>
    <t>00024905</t>
  </si>
  <si>
    <t>leśniczówka Wybrzeże</t>
  </si>
  <si>
    <t>37-750</t>
  </si>
  <si>
    <t>Dubiecko</t>
  </si>
  <si>
    <t>Wybrzeże</t>
  </si>
  <si>
    <t>8018590365500076624167</t>
  </si>
  <si>
    <t>00229485</t>
  </si>
  <si>
    <t>Nadleśnictwo Głogów</t>
  </si>
  <si>
    <t>36-060</t>
  </si>
  <si>
    <t>Głogów Małopolski</t>
  </si>
  <si>
    <t>Fabryczna</t>
  </si>
  <si>
    <t>57</t>
  </si>
  <si>
    <t>8130004118</t>
  </si>
  <si>
    <t>Siedziba Nadleśnictwa Głogów</t>
  </si>
  <si>
    <t>8018590365500086199686</t>
  </si>
  <si>
    <t>00765107</t>
  </si>
  <si>
    <t>Kancelaria leśnictwa Budy</t>
  </si>
  <si>
    <t>Budy Głogowskie</t>
  </si>
  <si>
    <t>844A</t>
  </si>
  <si>
    <t>8018590365500073275591</t>
  </si>
  <si>
    <t>27866864</t>
  </si>
  <si>
    <t>Kancelaria leśnictwa Bratkowice</t>
  </si>
  <si>
    <t>36-055</t>
  </si>
  <si>
    <t>Bratkowice</t>
  </si>
  <si>
    <t>1B</t>
  </si>
  <si>
    <t>8018590365500073274488</t>
  </si>
  <si>
    <t>27847747</t>
  </si>
  <si>
    <t>Nadleśnictwo Jarosław</t>
  </si>
  <si>
    <t>37-500</t>
  </si>
  <si>
    <t>Koniaczów</t>
  </si>
  <si>
    <t>1L</t>
  </si>
  <si>
    <t>7920006039</t>
  </si>
  <si>
    <t>Jarosław</t>
  </si>
  <si>
    <t>Biuro Nadleśnictwa Jarosław</t>
  </si>
  <si>
    <t>8018590365500072447821</t>
  </si>
  <si>
    <t>27868816</t>
  </si>
  <si>
    <t>Kacelaria Leśnictwa Korzenica</t>
  </si>
  <si>
    <t>37-545</t>
  </si>
  <si>
    <t>Korzenica</t>
  </si>
  <si>
    <t>91a</t>
  </si>
  <si>
    <t>8018590365500071040627</t>
  </si>
  <si>
    <t>27632142</t>
  </si>
  <si>
    <t>Nadleśnictwo Kańczuga</t>
  </si>
  <si>
    <t>37-220</t>
  </si>
  <si>
    <t>Kańczuga</t>
  </si>
  <si>
    <t>Węgierska</t>
  </si>
  <si>
    <t>7940003162</t>
  </si>
  <si>
    <t>Nadleśnictwo Kańczuga - budynek magazynowo - garażowy</t>
  </si>
  <si>
    <t>8018590365500074609388</t>
  </si>
  <si>
    <t>2202148854</t>
  </si>
  <si>
    <t>Nadleśnictwo Kańczuga - budynek administracyjny</t>
  </si>
  <si>
    <t>8018590365500074608916</t>
  </si>
  <si>
    <t>006911611</t>
  </si>
  <si>
    <t>Kancelaria Szklary</t>
  </si>
  <si>
    <t>36-025</t>
  </si>
  <si>
    <t>Dylągówka</t>
  </si>
  <si>
    <t>Szklary</t>
  </si>
  <si>
    <t>234</t>
  </si>
  <si>
    <t>8018590365500081513432</t>
  </si>
  <si>
    <t>00031042</t>
  </si>
  <si>
    <t>Leśniczówka Śliwnica</t>
  </si>
  <si>
    <t>Śliwnica</t>
  </si>
  <si>
    <t>123</t>
  </si>
  <si>
    <t>8018590365500076785424</t>
  </si>
  <si>
    <t>27907435</t>
  </si>
  <si>
    <t>Nadleśnictwo Kołaczyce</t>
  </si>
  <si>
    <t>38-213</t>
  </si>
  <si>
    <t>Nawsie Kołaczyckie</t>
  </si>
  <si>
    <t>317</t>
  </si>
  <si>
    <t>6852237173</t>
  </si>
  <si>
    <t>Budynek biurowy Nadleśnictwa</t>
  </si>
  <si>
    <t>8018590365500085709183</t>
  </si>
  <si>
    <t>22780104</t>
  </si>
  <si>
    <t>Kancelaria Bieździedza</t>
  </si>
  <si>
    <t>212</t>
  </si>
  <si>
    <t>8018590365500085705451</t>
  </si>
  <si>
    <t>XM2002957157</t>
  </si>
  <si>
    <t>Kancelaria Pietrusza Wola</t>
  </si>
  <si>
    <t>38-473</t>
  </si>
  <si>
    <t>Wojaszówka</t>
  </si>
  <si>
    <t>Łęki Strzyżowskie</t>
  </si>
  <si>
    <t>dz.766/3</t>
  </si>
  <si>
    <t>8018590365500071938474</t>
  </si>
  <si>
    <t>00458055</t>
  </si>
  <si>
    <t>Kancelaria Wola Komborska</t>
  </si>
  <si>
    <t>36-213</t>
  </si>
  <si>
    <t>Jabłonica Polska</t>
  </si>
  <si>
    <t>319</t>
  </si>
  <si>
    <t>8018590365500073785267</t>
  </si>
  <si>
    <t>00280867</t>
  </si>
  <si>
    <t>Kancelaria Czarnorzeki</t>
  </si>
  <si>
    <t>38-420</t>
  </si>
  <si>
    <t>Korczyna</t>
  </si>
  <si>
    <t>Krasna</t>
  </si>
  <si>
    <t>Krośnieńska</t>
  </si>
  <si>
    <t>98</t>
  </si>
  <si>
    <t>8018590365500071205910</t>
  </si>
  <si>
    <t>00430633</t>
  </si>
  <si>
    <t>Kancelaria Węglówka</t>
  </si>
  <si>
    <t>Węglówka</t>
  </si>
  <si>
    <t>212D</t>
  </si>
  <si>
    <t>8018590365500086599349</t>
  </si>
  <si>
    <t>27698696</t>
  </si>
  <si>
    <t>Kancelaria Lisów</t>
  </si>
  <si>
    <t>38-242</t>
  </si>
  <si>
    <t>Lisów</t>
  </si>
  <si>
    <t>131</t>
  </si>
  <si>
    <t>8018590365500085828822</t>
  </si>
  <si>
    <t>00143688</t>
  </si>
  <si>
    <t>﻿"8"</t>
  </si>
  <si>
    <t>46</t>
  </si>
  <si>
    <t>Nadleśnictwo Krasiczyn z siedzibą w Przemyślu</t>
  </si>
  <si>
    <t>37-700</t>
  </si>
  <si>
    <t>Przemyśl</t>
  </si>
  <si>
    <t>7950007842</t>
  </si>
  <si>
    <t>29 Listopada</t>
  </si>
  <si>
    <t>Budynek mieszkalno-administracyjny Krasiczyn 131</t>
  </si>
  <si>
    <t>37-741</t>
  </si>
  <si>
    <t>Krasiczyn</t>
  </si>
  <si>
    <t>8018590365500082605037</t>
  </si>
  <si>
    <t>00545244</t>
  </si>
  <si>
    <t>Kancelaria Leśnictwa Łętownia</t>
  </si>
  <si>
    <t>Generała Józefa Wysockiego</t>
  </si>
  <si>
    <t>48</t>
  </si>
  <si>
    <t>01331310</t>
  </si>
  <si>
    <t>Nadleśnictwo Strzyżów</t>
  </si>
  <si>
    <t>38-100</t>
  </si>
  <si>
    <t>Strzyżów</t>
  </si>
  <si>
    <t>Mostowa</t>
  </si>
  <si>
    <t>8190002399</t>
  </si>
  <si>
    <t>Budynek Nadleśnictwa Strzyżów</t>
  </si>
  <si>
    <t>8018590365500081085083</t>
  </si>
  <si>
    <t>00018767</t>
  </si>
  <si>
    <t>Kancelaria leśnictwa Babica i Wola Zgłobieńska</t>
  </si>
  <si>
    <t>38-120</t>
  </si>
  <si>
    <t>Czudec</t>
  </si>
  <si>
    <t>Warzywna</t>
  </si>
  <si>
    <t>8018590365500075379280</t>
  </si>
  <si>
    <t>00496816</t>
  </si>
  <si>
    <t>Kancelaria leśnictwa Kozłówek</t>
  </si>
  <si>
    <t>38-124</t>
  </si>
  <si>
    <t>Wiśniowa</t>
  </si>
  <si>
    <t>196A</t>
  </si>
  <si>
    <t>8018590365500074444361</t>
  </si>
  <si>
    <t>00452161</t>
  </si>
  <si>
    <t>Kancelaria leśnictwa Godowa</t>
  </si>
  <si>
    <t>Godowa</t>
  </si>
  <si>
    <t>597//K</t>
  </si>
  <si>
    <t>8018590365500089110510</t>
  </si>
  <si>
    <t>XI2102008934</t>
  </si>
  <si>
    <t>Kancelaria leśnictwa Niebylec</t>
  </si>
  <si>
    <t>38-114</t>
  </si>
  <si>
    <t>Niebylec</t>
  </si>
  <si>
    <t>Konieczkowa</t>
  </si>
  <si>
    <t>125A</t>
  </si>
  <si>
    <t>8018590365500075014761</t>
  </si>
  <si>
    <t>26493423</t>
  </si>
  <si>
    <t>Nadleśnictwo Lesko z siedzibą w Łączkach k/Leska</t>
  </si>
  <si>
    <t>38-600</t>
  </si>
  <si>
    <t>Łączki</t>
  </si>
  <si>
    <t>6880042004</t>
  </si>
  <si>
    <t>Nadleśnictwo Lesko z siedzibą w Łączkach kLeska</t>
  </si>
  <si>
    <t>Lesko</t>
  </si>
  <si>
    <t>Kancelaria Leśnictwa Bukowsko i Przybyszów</t>
  </si>
  <si>
    <t>38-505</t>
  </si>
  <si>
    <t>Bukowsko</t>
  </si>
  <si>
    <t>Bukowisko</t>
  </si>
  <si>
    <t>21</t>
  </si>
  <si>
    <t>8018590365500081655842</t>
  </si>
  <si>
    <t>XI2001533534</t>
  </si>
  <si>
    <t>Nadleśnictwo Lubaczów</t>
  </si>
  <si>
    <t>37-600</t>
  </si>
  <si>
    <t>Lubaczów</t>
  </si>
  <si>
    <t>Słowackiego</t>
  </si>
  <si>
    <t>7930002215</t>
  </si>
  <si>
    <t>Kancelaria Łukawiec</t>
  </si>
  <si>
    <t>37-626</t>
  </si>
  <si>
    <t>Łukawiec</t>
  </si>
  <si>
    <t>79</t>
  </si>
  <si>
    <t>8018590365500076645469</t>
  </si>
  <si>
    <t>00446375</t>
  </si>
  <si>
    <t>Juliusza Slowackiego</t>
  </si>
  <si>
    <t>8018590365500072743411</t>
  </si>
  <si>
    <t>01772616</t>
  </si>
  <si>
    <t>Kancelaria Młodów</t>
  </si>
  <si>
    <t>Karolówka</t>
  </si>
  <si>
    <t>8018590365500085838104</t>
  </si>
  <si>
    <t>27610691</t>
  </si>
  <si>
    <t>Nadleśnictwo Narol</t>
  </si>
  <si>
    <t>37-610</t>
  </si>
  <si>
    <t>Narol</t>
  </si>
  <si>
    <t>Bohaterów Września 1939r.</t>
  </si>
  <si>
    <t>38</t>
  </si>
  <si>
    <t>7930002244</t>
  </si>
  <si>
    <t>Budynek administracyjny Nadleśnictwa Narol</t>
  </si>
  <si>
    <t>8018590365500074513982</t>
  </si>
  <si>
    <t>00005597</t>
  </si>
  <si>
    <t>Nadleśnictwo Oleszyce</t>
  </si>
  <si>
    <t>37-630</t>
  </si>
  <si>
    <t>Oleszyce</t>
  </si>
  <si>
    <t>Zielona</t>
  </si>
  <si>
    <t>4B</t>
  </si>
  <si>
    <t>7930001807</t>
  </si>
  <si>
    <t xml:space="preserve">Budynek administracyjny </t>
  </si>
  <si>
    <t>8018590365500074072090</t>
  </si>
  <si>
    <t>00015104</t>
  </si>
  <si>
    <t>Kancelaria leśnictwa Lipina</t>
  </si>
  <si>
    <t>Lipina</t>
  </si>
  <si>
    <t>dz.1072/17</t>
  </si>
  <si>
    <t>8018590365500085837909</t>
  </si>
  <si>
    <t>00683546</t>
  </si>
  <si>
    <t>Nadleśnictwo Rymanów</t>
  </si>
  <si>
    <t>38-480</t>
  </si>
  <si>
    <t>Rymanów</t>
  </si>
  <si>
    <t>6840011144</t>
  </si>
  <si>
    <t>8018590365500075726237</t>
  </si>
  <si>
    <t>22512278</t>
  </si>
  <si>
    <t>Nadleśnictwo Sieniawa</t>
  </si>
  <si>
    <t>37-530</t>
  </si>
  <si>
    <t>Sieniawa</t>
  </si>
  <si>
    <t>11</t>
  </si>
  <si>
    <t>7940003363</t>
  </si>
  <si>
    <t>Budynek warsztatowo-garażowy</t>
  </si>
  <si>
    <t>8018590365500076499925</t>
  </si>
  <si>
    <t>00559556</t>
  </si>
  <si>
    <t xml:space="preserve">Świetlica </t>
  </si>
  <si>
    <t>8018590365500081097178</t>
  </si>
  <si>
    <t>00559580</t>
  </si>
  <si>
    <t>Mieszkanie służbowe</t>
  </si>
  <si>
    <t>8018590365500086762705</t>
  </si>
  <si>
    <t>27700490</t>
  </si>
  <si>
    <t>Budynek administracyjno-mieszkalny</t>
  </si>
  <si>
    <t>8018590365500076426334</t>
  </si>
  <si>
    <t>27854268</t>
  </si>
  <si>
    <t>8018590365500085179979</t>
  </si>
  <si>
    <t>XM2002586255</t>
  </si>
  <si>
    <t>Nadleśnictwo Tuszyma</t>
  </si>
  <si>
    <t>39-321</t>
  </si>
  <si>
    <t>Tuszyma</t>
  </si>
  <si>
    <t>147</t>
  </si>
  <si>
    <t>8170006282</t>
  </si>
  <si>
    <t>-</t>
  </si>
  <si>
    <t xml:space="preserve">Budynek Administracyjny Nadleśnictwa Tuszyma </t>
  </si>
  <si>
    <t>8018590365500085381822</t>
  </si>
  <si>
    <t>00353549</t>
  </si>
  <si>
    <t xml:space="preserve">Kancelaria Leśnictwa Wojsław </t>
  </si>
  <si>
    <t>Mielec</t>
  </si>
  <si>
    <t>Iwaszkiewicza</t>
  </si>
  <si>
    <t>8018590365500081191401</t>
  </si>
  <si>
    <t>00562104</t>
  </si>
  <si>
    <t>Kancelaria Leśnictwa Kamionka</t>
  </si>
  <si>
    <t>39-122</t>
  </si>
  <si>
    <t>Kamionka</t>
  </si>
  <si>
    <t>23c</t>
  </si>
  <si>
    <t>8018590365500077018798</t>
  </si>
  <si>
    <t>01339767</t>
  </si>
  <si>
    <t>Kancelaria Lesnictwa Przyłęk</t>
  </si>
  <si>
    <t>39-300</t>
  </si>
  <si>
    <t>Szydłowiec</t>
  </si>
  <si>
    <t>38a</t>
  </si>
  <si>
    <t>8018590365500074569910</t>
  </si>
  <si>
    <t>00463594</t>
  </si>
  <si>
    <t>Leśny Bank Genów Kostrzyca</t>
  </si>
  <si>
    <t>58-535</t>
  </si>
  <si>
    <t>Kowary</t>
  </si>
  <si>
    <t>Miłków</t>
  </si>
  <si>
    <t>300</t>
  </si>
  <si>
    <t>6111119546</t>
  </si>
  <si>
    <t>8018590365500029172660</t>
  </si>
  <si>
    <t>05941218</t>
  </si>
  <si>
    <t>Nadleśnictwo Biała Podlaska</t>
  </si>
  <si>
    <t>21-500</t>
  </si>
  <si>
    <t>Biała Podlaska</t>
  </si>
  <si>
    <t>Warszawska</t>
  </si>
  <si>
    <t>37</t>
  </si>
  <si>
    <t>5370009355</t>
  </si>
  <si>
    <t>Budynek biurowy Nadleśnictwa Biała Podlaska</t>
  </si>
  <si>
    <t>8018590365500055586769</t>
  </si>
  <si>
    <t>XM2002800301</t>
  </si>
  <si>
    <t>Nadleśnictwo Kraśnik</t>
  </si>
  <si>
    <t>23-200</t>
  </si>
  <si>
    <t>Kraśnik</t>
  </si>
  <si>
    <t>Janowska</t>
  </si>
  <si>
    <t>139</t>
  </si>
  <si>
    <t>7150202424</t>
  </si>
  <si>
    <t>8018590365500082506297</t>
  </si>
  <si>
    <t>00471328</t>
  </si>
  <si>
    <t>Nadleśnictwo Międzyrzec</t>
  </si>
  <si>
    <t>21-560</t>
  </si>
  <si>
    <t>Międzyrzec Podl</t>
  </si>
  <si>
    <t>5380004738</t>
  </si>
  <si>
    <t>Międzyrzec Podlaski</t>
  </si>
  <si>
    <t>Biuro Nadleśnictwa Międzyrzec</t>
  </si>
  <si>
    <t>8018590365500056470555</t>
  </si>
  <si>
    <t>XM2002903880</t>
  </si>
  <si>
    <t>Nadleśnictwo Radzyń Podlaski</t>
  </si>
  <si>
    <t>21-300</t>
  </si>
  <si>
    <t>Radzyń Podlaski</t>
  </si>
  <si>
    <t>Kocka</t>
  </si>
  <si>
    <t>5380004744</t>
  </si>
  <si>
    <t>Kancelaria Feliksówka ul. Warszawska 131</t>
  </si>
  <si>
    <t>8018590365500058505996</t>
  </si>
  <si>
    <t>XM1902078219</t>
  </si>
  <si>
    <t>Nadleśnictwo Biłgoraj</t>
  </si>
  <si>
    <t>23-400</t>
  </si>
  <si>
    <t>Biłgoraj</t>
  </si>
  <si>
    <t>Zamojska</t>
  </si>
  <si>
    <t>96</t>
  </si>
  <si>
    <t>9180004196</t>
  </si>
  <si>
    <t>LOES</t>
  </si>
  <si>
    <t>104</t>
  </si>
  <si>
    <t>8018590365500085762904</t>
  </si>
  <si>
    <t>27612885</t>
  </si>
  <si>
    <t>94</t>
  </si>
  <si>
    <t>8018590365500083521411</t>
  </si>
  <si>
    <t>00177366</t>
  </si>
  <si>
    <t>8018590365500083530871</t>
  </si>
  <si>
    <t>XI2001529792</t>
  </si>
  <si>
    <t>Nadleśnictwo Janów Lubelski</t>
  </si>
  <si>
    <t>22-300</t>
  </si>
  <si>
    <t>Janów Lubelski</t>
  </si>
  <si>
    <t>Bohaterów Porytowego Wzgórza</t>
  </si>
  <si>
    <t>35</t>
  </si>
  <si>
    <t>8620002262</t>
  </si>
  <si>
    <t>23-300</t>
  </si>
  <si>
    <t>8018590365500088402425</t>
  </si>
  <si>
    <t>XM2103563918</t>
  </si>
  <si>
    <t>Nadleśnictwo Józefów</t>
  </si>
  <si>
    <t>23-460</t>
  </si>
  <si>
    <t>Józefów</t>
  </si>
  <si>
    <t>9180004204</t>
  </si>
  <si>
    <t>Pokoje gościnne w Hamerni</t>
  </si>
  <si>
    <t>Oseredek</t>
  </si>
  <si>
    <t>1A</t>
  </si>
  <si>
    <t>8018590365500076805474</t>
  </si>
  <si>
    <t>01987713</t>
  </si>
  <si>
    <t>Budunek straży leśnej</t>
  </si>
  <si>
    <t>46c</t>
  </si>
  <si>
    <t>8018590365500076555546</t>
  </si>
  <si>
    <t>02240380</t>
  </si>
  <si>
    <t>8018590365500073480681</t>
  </si>
  <si>
    <t>00554236</t>
  </si>
  <si>
    <t>Nadleśnictwo Nowa Dęba</t>
  </si>
  <si>
    <t>39-460</t>
  </si>
  <si>
    <t>Nowa Dęba</t>
  </si>
  <si>
    <t>Władysława Sikorskiego</t>
  </si>
  <si>
    <t>8670005707</t>
  </si>
  <si>
    <t>Kancelaria Leśnictwa Krawce i Borek</t>
  </si>
  <si>
    <t>39-410</t>
  </si>
  <si>
    <t>Krawce</t>
  </si>
  <si>
    <t>184</t>
  </si>
  <si>
    <t>8018590365500080222816</t>
  </si>
  <si>
    <t>XI1100219526</t>
  </si>
  <si>
    <t>Kancelaria Leśnictwa Dąbrowica</t>
  </si>
  <si>
    <t>39-451</t>
  </si>
  <si>
    <t>Durdy</t>
  </si>
  <si>
    <t>138 A</t>
  </si>
  <si>
    <t>XI2102052678</t>
  </si>
  <si>
    <t xml:space="preserve">Budynek Administracyjny Nadleśnictwa </t>
  </si>
  <si>
    <t>8018590365500074159463</t>
  </si>
  <si>
    <t>31086835</t>
  </si>
  <si>
    <t>Kancelaria Leśnictwa Bojanów i Stany</t>
  </si>
  <si>
    <t>37-433</t>
  </si>
  <si>
    <t>Bojanów</t>
  </si>
  <si>
    <t>Tarnobrzeska</t>
  </si>
  <si>
    <t>8018590365500082267549</t>
  </si>
  <si>
    <t>00560871</t>
  </si>
  <si>
    <t>Kancelaria Leśnictwa Krasiczyn</t>
  </si>
  <si>
    <t>68</t>
  </si>
  <si>
    <t>8018590365500085583509</t>
  </si>
  <si>
    <t>XI2202136982</t>
  </si>
  <si>
    <t>Kancelaria Leśnictwa Jadachy</t>
  </si>
  <si>
    <t>39-442</t>
  </si>
  <si>
    <t>Jadachy</t>
  </si>
  <si>
    <t>113</t>
  </si>
  <si>
    <t>8018590365500072593696</t>
  </si>
  <si>
    <t>01331049</t>
  </si>
  <si>
    <t>W-3.9</t>
  </si>
  <si>
    <t>Nadleśnictwo Rozwadów</t>
  </si>
  <si>
    <t>37-465</t>
  </si>
  <si>
    <t>Stalowa Wola</t>
  </si>
  <si>
    <t>Przemysłowa</t>
  </si>
  <si>
    <t>8650003562</t>
  </si>
  <si>
    <t>Biuro Nadleśnictwa Rozwadów</t>
  </si>
  <si>
    <t>8018590365500079017768</t>
  </si>
  <si>
    <t>00359208</t>
  </si>
  <si>
    <t>Nadleśnictwo Rudnik</t>
  </si>
  <si>
    <t>37-420</t>
  </si>
  <si>
    <t>Rudnik nad Sanem</t>
  </si>
  <si>
    <t>198</t>
  </si>
  <si>
    <t>8650003639</t>
  </si>
  <si>
    <t>Domek Łowiecki</t>
  </si>
  <si>
    <t>204</t>
  </si>
  <si>
    <t>8018590365500073468375</t>
  </si>
  <si>
    <t>XI2001555945</t>
  </si>
  <si>
    <t>Lokal mieszkalny Kwatery Myśliwskiej</t>
  </si>
  <si>
    <t>8018590365500082817393</t>
  </si>
  <si>
    <t>06315347</t>
  </si>
  <si>
    <t>Pok. gościnny</t>
  </si>
  <si>
    <t>8018590365500073557543</t>
  </si>
  <si>
    <t>XM2103658780</t>
  </si>
  <si>
    <t>Kwatera Myśliwska - część hotelowa</t>
  </si>
  <si>
    <t>8018590365500082816921</t>
  </si>
  <si>
    <t>02321241</t>
  </si>
  <si>
    <t>Bud. administracyjny Nadl. Rudnik</t>
  </si>
  <si>
    <t>8018590365500089808776</t>
  </si>
  <si>
    <t>XI220213110</t>
  </si>
  <si>
    <t>Nadleśnictwo Sarnaki</t>
  </si>
  <si>
    <t>08-220</t>
  </si>
  <si>
    <t>Sarnaki</t>
  </si>
  <si>
    <t>44351</t>
  </si>
  <si>
    <t>5410000924</t>
  </si>
  <si>
    <t>6/4</t>
  </si>
  <si>
    <t>6/5</t>
  </si>
  <si>
    <t>8018590365500062011025</t>
  </si>
  <si>
    <t>XM1000026968</t>
  </si>
  <si>
    <t>Biuro Nadleśnictwa, archiwum, izba edukacyjna</t>
  </si>
  <si>
    <t>8018590365500064366253</t>
  </si>
  <si>
    <t>XI1300014769</t>
  </si>
  <si>
    <t>Nadleśnictwo Świdnik</t>
  </si>
  <si>
    <t>21-040</t>
  </si>
  <si>
    <t>Świdnik</t>
  </si>
  <si>
    <t>Lotnicza</t>
  </si>
  <si>
    <t>7130005407</t>
  </si>
  <si>
    <t>8018590365500076176314</t>
  </si>
  <si>
    <t>XA0722840788</t>
  </si>
  <si>
    <t>2023-06-30</t>
  </si>
  <si>
    <t>Budynek biurowy</t>
  </si>
  <si>
    <t>8018590365500076175928</t>
  </si>
  <si>
    <t>XA1827664487</t>
  </si>
  <si>
    <t>Nadleśnictwo Tomaszów</t>
  </si>
  <si>
    <t>22-600</t>
  </si>
  <si>
    <t>Tomaszów Mazowiecki</t>
  </si>
  <si>
    <t>Pasieki</t>
  </si>
  <si>
    <t>Mickiewicza</t>
  </si>
  <si>
    <t>9210004658</t>
  </si>
  <si>
    <t xml:space="preserve">Kancelaria leśnictwa Bełżec, Leliszka, Szkółka Bełżec </t>
  </si>
  <si>
    <t>Bełżec</t>
  </si>
  <si>
    <t>20B</t>
  </si>
  <si>
    <t>8018590365500086037087</t>
  </si>
  <si>
    <t>00670395</t>
  </si>
  <si>
    <t>Kancelaria leśnictwa Łabunie, część gospodarcza</t>
  </si>
  <si>
    <t>Łabunie-Reforma</t>
  </si>
  <si>
    <t>8018590365500081165983</t>
  </si>
  <si>
    <t>00508907</t>
  </si>
  <si>
    <t xml:space="preserve">Pasieki ul. Mickiewicza 1/3, mieszkanie służbowe </t>
  </si>
  <si>
    <t>8018590365500080952362</t>
  </si>
  <si>
    <t>00555368</t>
  </si>
  <si>
    <t>Pasieki, ul. Mickeiwicza 1/4 lokal w budynku Nadleśnictwa</t>
  </si>
  <si>
    <t>8018590365500077215401</t>
  </si>
  <si>
    <t>XI2102061472</t>
  </si>
  <si>
    <t xml:space="preserve">Pasieki ul. Mickiewicza 1 , pokój gościnny </t>
  </si>
  <si>
    <t>8018590365500076219103</t>
  </si>
  <si>
    <t>00446580</t>
  </si>
  <si>
    <t xml:space="preserve">Kotłownia Nadleśnictwa </t>
  </si>
  <si>
    <t>kotłownia</t>
  </si>
  <si>
    <t>8018590365500076204024</t>
  </si>
  <si>
    <t>23425242</t>
  </si>
  <si>
    <t xml:space="preserve">Kancelaria leśnictwa Łabunie, część administracyjna </t>
  </si>
  <si>
    <t>8018590365500070427672</t>
  </si>
  <si>
    <t>00508902</t>
  </si>
  <si>
    <t>Nadleśnictwo Brzeziny w Kaletniku</t>
  </si>
  <si>
    <t>95-040</t>
  </si>
  <si>
    <t>Koluszki</t>
  </si>
  <si>
    <t>Kaletnik</t>
  </si>
  <si>
    <t>7730013378</t>
  </si>
  <si>
    <t>Lasy Państwowe Nadleśnictwo Brzeziny</t>
  </si>
  <si>
    <t>8018590365500067381154</t>
  </si>
  <si>
    <t>XI2001470529</t>
  </si>
  <si>
    <t>Nadleśnictwo Grotniki</t>
  </si>
  <si>
    <t>95-100</t>
  </si>
  <si>
    <t>Zgierz</t>
  </si>
  <si>
    <t>Ogrodnicza</t>
  </si>
  <si>
    <t>6/8</t>
  </si>
  <si>
    <t>7320016466</t>
  </si>
  <si>
    <t>8018590365500056381950</t>
  </si>
  <si>
    <t>XK2141225294</t>
  </si>
  <si>
    <t>Nadleśnictwo Kolumna</t>
  </si>
  <si>
    <t>98-100</t>
  </si>
  <si>
    <t>Łask</t>
  </si>
  <si>
    <t>Leśników Polskich</t>
  </si>
  <si>
    <t>1 C</t>
  </si>
  <si>
    <t>8310005214</t>
  </si>
  <si>
    <t>Biuro Nadleśnictwa Kolumna</t>
  </si>
  <si>
    <t>8018590365500019527296</t>
  </si>
  <si>
    <t>Nadleśnictwo Płock</t>
  </si>
  <si>
    <t>09-400</t>
  </si>
  <si>
    <t>Płock</t>
  </si>
  <si>
    <t>Bielska</t>
  </si>
  <si>
    <t>24</t>
  </si>
  <si>
    <t>7740007089</t>
  </si>
  <si>
    <t>Kancelaria Sierpc i Mościska</t>
  </si>
  <si>
    <t>09-200</t>
  </si>
  <si>
    <t>Sierpc</t>
  </si>
  <si>
    <t>Józefa Bema</t>
  </si>
  <si>
    <t>1b</t>
  </si>
  <si>
    <t>8018590365500060299883</t>
  </si>
  <si>
    <t>XA1125187672</t>
  </si>
  <si>
    <t>Regionalna Dyrekcja Lasów Państwowych w Łodzi</t>
  </si>
  <si>
    <t>91-402</t>
  </si>
  <si>
    <t>Łódź</t>
  </si>
  <si>
    <t>Jana Matejki</t>
  </si>
  <si>
    <t>16</t>
  </si>
  <si>
    <t>7270019987</t>
  </si>
  <si>
    <t>OW "Leśny Dwór" w Mielnie</t>
  </si>
  <si>
    <t>76-032</t>
  </si>
  <si>
    <t>Mielno</t>
  </si>
  <si>
    <t>Orła Białego</t>
  </si>
  <si>
    <t>8018590365500051424447</t>
  </si>
  <si>
    <t>XM1701629734</t>
  </si>
  <si>
    <t>Ls-4</t>
  </si>
  <si>
    <t>PO</t>
  </si>
  <si>
    <t>17</t>
  </si>
  <si>
    <t>Zakład Usługowo Produkcyjny Laśów Państwowych w Łodzi</t>
  </si>
  <si>
    <t>91-073</t>
  </si>
  <si>
    <t>Legionów</t>
  </si>
  <si>
    <t>7250028434</t>
  </si>
  <si>
    <t>Zakład Usługowo - Produkcyjny Lasów Państwowych w Łodzi</t>
  </si>
  <si>
    <t>8018590365500019274763</t>
  </si>
  <si>
    <t>Nadleśnictwo Bartoszyce</t>
  </si>
  <si>
    <t>11-200</t>
  </si>
  <si>
    <t>Połęcze</t>
  </si>
  <si>
    <t>54</t>
  </si>
  <si>
    <t>7430006144</t>
  </si>
  <si>
    <t>Bartoszyce</t>
  </si>
  <si>
    <t>8018590365500026775406</t>
  </si>
  <si>
    <t>XI2101971490</t>
  </si>
  <si>
    <t>Regionalna Dyrekcja Lasów Państwowych w Olsztynie</t>
  </si>
  <si>
    <t>10-959</t>
  </si>
  <si>
    <t>Olsztyn</t>
  </si>
  <si>
    <t>T. Kościuszki</t>
  </si>
  <si>
    <t>46/48</t>
  </si>
  <si>
    <t>7390001926</t>
  </si>
  <si>
    <t>biuro RDLP</t>
  </si>
  <si>
    <t>8018590365500025790530</t>
  </si>
  <si>
    <t>XM2103394266</t>
  </si>
  <si>
    <t>Czerwiec ze skutkiem na koniec roku</t>
  </si>
  <si>
    <t>Mickiewicza 11/3</t>
  </si>
  <si>
    <t>10-550</t>
  </si>
  <si>
    <t>Adama Mickiewicza</t>
  </si>
  <si>
    <t>XA1827853697</t>
  </si>
  <si>
    <t>Kościuszki 50/8</t>
  </si>
  <si>
    <t>10-504</t>
  </si>
  <si>
    <t>Tadeusza Kościuszki</t>
  </si>
  <si>
    <t>50</t>
  </si>
  <si>
    <t>8018590365500024616220</t>
  </si>
  <si>
    <t>0222634</t>
  </si>
  <si>
    <t>Nadleśnictwo Ciechanów</t>
  </si>
  <si>
    <t>06-400</t>
  </si>
  <si>
    <t>Ciechanów</t>
  </si>
  <si>
    <t>Płocka</t>
  </si>
  <si>
    <t>21C</t>
  </si>
  <si>
    <t>5660010154</t>
  </si>
  <si>
    <t>biuro Nadleśnictwa</t>
  </si>
  <si>
    <t>8018590365500060606100</t>
  </si>
  <si>
    <t>XM2103657240</t>
  </si>
  <si>
    <t>Nadleśnictwo Górowo Iławeckie</t>
  </si>
  <si>
    <t>11-220</t>
  </si>
  <si>
    <t>Górowo Iławeckie</t>
  </si>
  <si>
    <t>Gen. Sikorskiego</t>
  </si>
  <si>
    <t>30 A</t>
  </si>
  <si>
    <t>7430006061</t>
  </si>
  <si>
    <t>biurowiec</t>
  </si>
  <si>
    <t>8018590365500021970721</t>
  </si>
  <si>
    <t>01041579</t>
  </si>
  <si>
    <t>kancelaria</t>
  </si>
  <si>
    <t>GÓROWO IŁAWECKIE</t>
  </si>
  <si>
    <t>Pieszkowo</t>
  </si>
  <si>
    <t>52A</t>
  </si>
  <si>
    <t>8018590365500030015017</t>
  </si>
  <si>
    <t>XI2101782852</t>
  </si>
  <si>
    <t>Nadleśnictwo Korpele</t>
  </si>
  <si>
    <t>12-100</t>
  </si>
  <si>
    <t>Korpele</t>
  </si>
  <si>
    <t>7450004875</t>
  </si>
  <si>
    <t>Szczytno</t>
  </si>
  <si>
    <t>Biuro Nadleśnictwa Korpele</t>
  </si>
  <si>
    <t>8018590365500022995334</t>
  </si>
  <si>
    <t>00023268</t>
  </si>
  <si>
    <t>Budynek konserwatorów</t>
  </si>
  <si>
    <t>8018590365500022995747</t>
  </si>
  <si>
    <t>27667366</t>
  </si>
  <si>
    <t>Nadleśnictwo Mrągowo</t>
  </si>
  <si>
    <t>11-700</t>
  </si>
  <si>
    <t>Mrągowo</t>
  </si>
  <si>
    <t>49</t>
  </si>
  <si>
    <t>7420006987</t>
  </si>
  <si>
    <t>Mrągowo ul. Warszawska 49/4</t>
  </si>
  <si>
    <t>8018590365500027178220</t>
  </si>
  <si>
    <t>01308231</t>
  </si>
  <si>
    <t>Mrągowo ul. Warszawska 49/6</t>
  </si>
  <si>
    <t>8018590365500027179203</t>
  </si>
  <si>
    <t>25737362</t>
  </si>
  <si>
    <t>Nadleśnictwo Nidzica</t>
  </si>
  <si>
    <t>13-100</t>
  </si>
  <si>
    <t>Nidzica</t>
  </si>
  <si>
    <t>Dębowa</t>
  </si>
  <si>
    <t>2A</t>
  </si>
  <si>
    <t>7450004792</t>
  </si>
  <si>
    <t>8018590365500026490033</t>
  </si>
  <si>
    <t>26182258</t>
  </si>
  <si>
    <t>Nadleśnictwo Olsztynek</t>
  </si>
  <si>
    <t>11-015</t>
  </si>
  <si>
    <t>Olsztynek</t>
  </si>
  <si>
    <t>Mrongowiusza</t>
  </si>
  <si>
    <t>7390001978</t>
  </si>
  <si>
    <t>8018590365500021919683</t>
  </si>
  <si>
    <t>XM1801771621</t>
  </si>
  <si>
    <t>Budynki administracyjno-gospodarcze</t>
  </si>
  <si>
    <t>8018590365500030822813</t>
  </si>
  <si>
    <t>XM1902490664</t>
  </si>
  <si>
    <t>Nadleśnictwo Ostrołęka</t>
  </si>
  <si>
    <t>07-410</t>
  </si>
  <si>
    <t>Ostrołęka</t>
  </si>
  <si>
    <t>T. Zawadzkiego "Zośki"</t>
  </si>
  <si>
    <t>7580005867</t>
  </si>
  <si>
    <t>07-412</t>
  </si>
  <si>
    <t>Biuro Nadleśnictwa Ostrołęka</t>
  </si>
  <si>
    <t>8018590365500067236058</t>
  </si>
  <si>
    <t>XK1128824066</t>
  </si>
  <si>
    <t>8137980673</t>
  </si>
  <si>
    <t>11MBKG1028028824066/112282251</t>
  </si>
  <si>
    <t>Kancelaria w Lelisie</t>
  </si>
  <si>
    <t>07-402</t>
  </si>
  <si>
    <t>Lelis</t>
  </si>
  <si>
    <t>Słoneczna</t>
  </si>
  <si>
    <t>8018590365500031333233</t>
  </si>
  <si>
    <t>XM2103917962</t>
  </si>
  <si>
    <t>Nadleśnictwo Srokowo</t>
  </si>
  <si>
    <t>11-420</t>
  </si>
  <si>
    <t>Srokowo</t>
  </si>
  <si>
    <t>7420006993</t>
  </si>
  <si>
    <t>warsztat</t>
  </si>
  <si>
    <t>8018590365500022640272</t>
  </si>
  <si>
    <t xml:space="preserve">Leśna </t>
  </si>
  <si>
    <t>8018590365500023985310</t>
  </si>
  <si>
    <t>Nadleśnictwo Susz</t>
  </si>
  <si>
    <t>14-240</t>
  </si>
  <si>
    <t>Susz</t>
  </si>
  <si>
    <t>Piastowska</t>
  </si>
  <si>
    <t>36B</t>
  </si>
  <si>
    <t>5810006586</t>
  </si>
  <si>
    <t>8018590365500023957454</t>
  </si>
  <si>
    <t>XM2003040366</t>
  </si>
  <si>
    <t>Nadleśnictwo Szczytno</t>
  </si>
  <si>
    <t>Zbigniewa  Sobieszczańskiego</t>
  </si>
  <si>
    <t>7450004786</t>
  </si>
  <si>
    <t>8018590365500021121666</t>
  </si>
  <si>
    <t>XI1901316135</t>
  </si>
  <si>
    <t>Zakład Produkcyjno Usługowo - Handlowy</t>
  </si>
  <si>
    <t>10-307</t>
  </si>
  <si>
    <t>Marii Zientary-Malewskiej</t>
  </si>
  <si>
    <t>51/53</t>
  </si>
  <si>
    <t>7390207177</t>
  </si>
  <si>
    <t>Zakład Produkcyjno Usługowo Handlowy Lasów Państwowych Olsztyn</t>
  </si>
  <si>
    <t>Marii Zientary Malewskiej</t>
  </si>
  <si>
    <t>budynek G</t>
  </si>
  <si>
    <t>8018590365500027142535</t>
  </si>
  <si>
    <t>27667145</t>
  </si>
  <si>
    <t>budynek E</t>
  </si>
  <si>
    <t>8018590365500027141743</t>
  </si>
  <si>
    <t>XA1727590190</t>
  </si>
  <si>
    <t>budynek F</t>
  </si>
  <si>
    <t>8018590365500027142139</t>
  </si>
  <si>
    <t>XA152664125</t>
  </si>
  <si>
    <t>Nadleśnictwo Jastrowie</t>
  </si>
  <si>
    <t>64-915</t>
  </si>
  <si>
    <t>Jastrowie</t>
  </si>
  <si>
    <t>Roosevelta</t>
  </si>
  <si>
    <t>7650007803</t>
  </si>
  <si>
    <t>Budynek Biurowy Nadleśnictwa Jastrowie ul. Roosefelta 8, 64-915 Jastrowie</t>
  </si>
  <si>
    <t>8018590365500045995342</t>
  </si>
  <si>
    <t>XM1701365020</t>
  </si>
  <si>
    <t>Nadleśnictwo Kaczory</t>
  </si>
  <si>
    <t>64-810</t>
  </si>
  <si>
    <t>Kaczory</t>
  </si>
  <si>
    <t>Kościelna</t>
  </si>
  <si>
    <t>7640004737</t>
  </si>
  <si>
    <t>NADLEŚNICTWO KACZORY BUDYNEK ADMINISTR</t>
  </si>
  <si>
    <t>KACZORY</t>
  </si>
  <si>
    <t>8018590365500043358828</t>
  </si>
  <si>
    <t>XA1426348394</t>
  </si>
  <si>
    <t>Lokal- Osiedle Przylesie 5m2 64-810 Kaczory</t>
  </si>
  <si>
    <t>Przylesie</t>
  </si>
  <si>
    <t>8018590365500043357418</t>
  </si>
  <si>
    <t>XM0000074091</t>
  </si>
  <si>
    <t>LOKAL MIESZKALNY OSIEDLE PRZYLESIE 2M2 64-810 KACZORY</t>
  </si>
  <si>
    <t>8018590365500043354813</t>
  </si>
  <si>
    <t>XM1801785177</t>
  </si>
  <si>
    <t>Nadleśnictwo Kalisz Pomorski</t>
  </si>
  <si>
    <t>78-540</t>
  </si>
  <si>
    <t>Kalisz Pomorski</t>
  </si>
  <si>
    <t>Al. Prof. Leona Mroczkiewicza</t>
  </si>
  <si>
    <t>6740005204</t>
  </si>
  <si>
    <t xml:space="preserve">Kalisz Pomorski </t>
  </si>
  <si>
    <t>Budynek biurowy Nadleśnictwa Kalisz Pomorski</t>
  </si>
  <si>
    <t>8018590365500051670981</t>
  </si>
  <si>
    <t>XM2002592717</t>
  </si>
  <si>
    <t>Nadleśnictwo Mirosławiec</t>
  </si>
  <si>
    <t>78-650</t>
  </si>
  <si>
    <t>Mirosławiec</t>
  </si>
  <si>
    <t>Wolności</t>
  </si>
  <si>
    <t>30</t>
  </si>
  <si>
    <t>7650007915</t>
  </si>
  <si>
    <t>8018590365500047671831</t>
  </si>
  <si>
    <t>XI0700000743</t>
  </si>
  <si>
    <t>Nadleśnictwo Okonek</t>
  </si>
  <si>
    <t>64-965</t>
  </si>
  <si>
    <t>Okonek</t>
  </si>
  <si>
    <t>Kolejowa</t>
  </si>
  <si>
    <t>7670005380</t>
  </si>
  <si>
    <t>Biurowiec</t>
  </si>
  <si>
    <t>8018590365500047294139</t>
  </si>
  <si>
    <t>XM2002793103</t>
  </si>
  <si>
    <t>Nadleśnictwo Podanin</t>
  </si>
  <si>
    <t>64-800</t>
  </si>
  <si>
    <t>Podanin</t>
  </si>
  <si>
    <t>65</t>
  </si>
  <si>
    <t>7640002997</t>
  </si>
  <si>
    <t>8018590365500047461883</t>
  </si>
  <si>
    <t>XI0800001159</t>
  </si>
  <si>
    <t>Nadleśnictwo Trzcianka</t>
  </si>
  <si>
    <t>64-980</t>
  </si>
  <si>
    <t>Trzcianka</t>
  </si>
  <si>
    <t>Ogrodowa</t>
  </si>
  <si>
    <t>7630011724</t>
  </si>
  <si>
    <t>Trzcianka ul. Ogrodowa 2</t>
  </si>
  <si>
    <t>XM2002963308</t>
  </si>
  <si>
    <t>Nadleśnictwo Wałcz</t>
  </si>
  <si>
    <t>78-600</t>
  </si>
  <si>
    <t>Wałcz</t>
  </si>
  <si>
    <t>Kołobrzeska</t>
  </si>
  <si>
    <t>7650007795</t>
  </si>
  <si>
    <t xml:space="preserve">Biurowiec </t>
  </si>
  <si>
    <t>8018590365500044909289</t>
  </si>
  <si>
    <t>XM2002631859</t>
  </si>
  <si>
    <t>Leśny Ośrodek Szkoleniowy w Puszczykowie</t>
  </si>
  <si>
    <t>62-040</t>
  </si>
  <si>
    <t>Puszczykowo</t>
  </si>
  <si>
    <t>Adama Wodziczki</t>
  </si>
  <si>
    <t>7771018869</t>
  </si>
  <si>
    <t>Leśny Ośrodek Szkoleniowy  Rewal</t>
  </si>
  <si>
    <t>72-344</t>
  </si>
  <si>
    <t>Rewal</t>
  </si>
  <si>
    <t>Biała</t>
  </si>
  <si>
    <t>8018590365500019113574</t>
  </si>
  <si>
    <t xml:space="preserve">Leśny Ośrodek Szkoleniowy Ostrów Wielkopolski </t>
  </si>
  <si>
    <t>63-400</t>
  </si>
  <si>
    <t>Ostrów Wielkopolski</t>
  </si>
  <si>
    <t>Mylna</t>
  </si>
  <si>
    <t>8018590365500050908306</t>
  </si>
  <si>
    <t>XM2103484626</t>
  </si>
  <si>
    <t>Nadleśnictwo Antonin</t>
  </si>
  <si>
    <t>63-421</t>
  </si>
  <si>
    <t>Antonin</t>
  </si>
  <si>
    <t>Wrocławska</t>
  </si>
  <si>
    <t>6220008320</t>
  </si>
  <si>
    <t>Przygodzice</t>
  </si>
  <si>
    <t>Pałacowa 2</t>
  </si>
  <si>
    <t>Pałacowa</t>
  </si>
  <si>
    <t>8018590365500043551489</t>
  </si>
  <si>
    <t>XM21032699986</t>
  </si>
  <si>
    <t>Wrocławska 11</t>
  </si>
  <si>
    <t>8018590365500044434125</t>
  </si>
  <si>
    <t>XM2103225629</t>
  </si>
  <si>
    <t>Nadleśnictwo Babki</t>
  </si>
  <si>
    <t>61-160</t>
  </si>
  <si>
    <t>Poznań</t>
  </si>
  <si>
    <t>Babki</t>
  </si>
  <si>
    <t>7770006203</t>
  </si>
  <si>
    <t>Budynek Administracji</t>
  </si>
  <si>
    <t>8018590365500051425048</t>
  </si>
  <si>
    <t>XA1928027946</t>
  </si>
  <si>
    <t>Nadleśnictwo Czerniejewo</t>
  </si>
  <si>
    <t>62-250</t>
  </si>
  <si>
    <t>Głożyna</t>
  </si>
  <si>
    <t>7840006043</t>
  </si>
  <si>
    <t>8018590365500044270310</t>
  </si>
  <si>
    <t>Czerniejewo</t>
  </si>
  <si>
    <t>8018590365500044270143</t>
  </si>
  <si>
    <t>8018590365500044270723</t>
  </si>
  <si>
    <t>Nadleśnictwo Gniezno</t>
  </si>
  <si>
    <t>62-200</t>
  </si>
  <si>
    <t>Gniezno</t>
  </si>
  <si>
    <t>Wrzesińska</t>
  </si>
  <si>
    <t>83</t>
  </si>
  <si>
    <t>7840005569</t>
  </si>
  <si>
    <t>Siedziba Nadleśnictwa Gniezno</t>
  </si>
  <si>
    <t>8018590365500047564638</t>
  </si>
  <si>
    <t>XM2103872853</t>
  </si>
  <si>
    <t>Nadleśnictwo Góra Śląska</t>
  </si>
  <si>
    <t>56-200</t>
  </si>
  <si>
    <t>Góra</t>
  </si>
  <si>
    <t>Podwale</t>
  </si>
  <si>
    <t>6990009189</t>
  </si>
  <si>
    <t>Sala Narad</t>
  </si>
  <si>
    <t>31b</t>
  </si>
  <si>
    <t>8018590365500046185216</t>
  </si>
  <si>
    <t>2198761</t>
  </si>
  <si>
    <t>Lw-3.6</t>
  </si>
  <si>
    <t>8018590365500047381877</t>
  </si>
  <si>
    <t>2198760</t>
  </si>
  <si>
    <t>Budynek B</t>
  </si>
  <si>
    <t>31a</t>
  </si>
  <si>
    <t>8018590365500046187289</t>
  </si>
  <si>
    <t>2198763</t>
  </si>
  <si>
    <t>Nadleśnictwo Grodzisk</t>
  </si>
  <si>
    <t>62-065</t>
  </si>
  <si>
    <t>Lasówki</t>
  </si>
  <si>
    <t>7880014528</t>
  </si>
  <si>
    <t>Grodzisk Wielkopolski</t>
  </si>
  <si>
    <t>Lasówki 1 - biurowiec nadleśnictwa</t>
  </si>
  <si>
    <t>8018590365500051462692</t>
  </si>
  <si>
    <t>XM1801828689</t>
  </si>
  <si>
    <t>Nadleśnictwo Jarocin</t>
  </si>
  <si>
    <t>63-200</t>
  </si>
  <si>
    <t>Jarocin</t>
  </si>
  <si>
    <t xml:space="preserve">Jarocin Tadeusza Kościuszki 43 </t>
  </si>
  <si>
    <t>8018590365500044159592</t>
  </si>
  <si>
    <t>XM1500912512</t>
  </si>
  <si>
    <t>Lw-4</t>
  </si>
  <si>
    <t>Nadleśnictwo Kalisz</t>
  </si>
  <si>
    <t>62-860</t>
  </si>
  <si>
    <t>Szałe</t>
  </si>
  <si>
    <t>Kaliska</t>
  </si>
  <si>
    <t>195</t>
  </si>
  <si>
    <t>6180049470</t>
  </si>
  <si>
    <t>Lasy Państwowe Nadleśnictwo Kalisz z siedzibą w Szałe</t>
  </si>
  <si>
    <t>Opatówek</t>
  </si>
  <si>
    <t>Nadleśnictwo Kalisz - Biuro</t>
  </si>
  <si>
    <t>8018590365500051551518</t>
  </si>
  <si>
    <t>XM1200162953</t>
  </si>
  <si>
    <t>Nadleśnictwo Karczma Borowa</t>
  </si>
  <si>
    <t>64-100</t>
  </si>
  <si>
    <t>Kąkolewo</t>
  </si>
  <si>
    <t>Leszczyńska</t>
  </si>
  <si>
    <t>6970019339</t>
  </si>
  <si>
    <t>64-113</t>
  </si>
  <si>
    <t>Osieczna</t>
  </si>
  <si>
    <t>8018590365500045220246</t>
  </si>
  <si>
    <t>XM2103068091</t>
  </si>
  <si>
    <t>Kancelaria Leśnictwa Nadolnik</t>
  </si>
  <si>
    <t>64-125</t>
  </si>
  <si>
    <t>Poniec</t>
  </si>
  <si>
    <t>Piaskowa</t>
  </si>
  <si>
    <t>22</t>
  </si>
  <si>
    <t>8018590365500043534420</t>
  </si>
  <si>
    <t>XI1700687616</t>
  </si>
  <si>
    <t>Lw-2.1</t>
  </si>
  <si>
    <t>Budynek magazynowy</t>
  </si>
  <si>
    <t>8018590365500045220093</t>
  </si>
  <si>
    <t>XM1000266035</t>
  </si>
  <si>
    <t>Nadleśnictwo Konin</t>
  </si>
  <si>
    <t>62-510</t>
  </si>
  <si>
    <t>Konin</t>
  </si>
  <si>
    <t>Gajowa</t>
  </si>
  <si>
    <t>6650015305</t>
  </si>
  <si>
    <t xml:space="preserve">Nadleśnictwo Konin </t>
  </si>
  <si>
    <t>8018590365500050224918</t>
  </si>
  <si>
    <t>siedziba</t>
  </si>
  <si>
    <t>62-500</t>
  </si>
  <si>
    <t>XM1300281930</t>
  </si>
  <si>
    <t>PGNiG Obrót Detaliczny sp.z o.o.</t>
  </si>
  <si>
    <t>Nadleśnictwo Kościan</t>
  </si>
  <si>
    <t>64-000</t>
  </si>
  <si>
    <t>Kurza Góra</t>
  </si>
  <si>
    <t>Gostyńska</t>
  </si>
  <si>
    <t>89</t>
  </si>
  <si>
    <t>6980008679</t>
  </si>
  <si>
    <t>8018590365500048371303</t>
  </si>
  <si>
    <t>XI1901366186</t>
  </si>
  <si>
    <t>Racot</t>
  </si>
  <si>
    <t>8018590365500020730937</t>
  </si>
  <si>
    <t>XM1300070890</t>
  </si>
  <si>
    <t>Nadleśnictwo Krotoszyn</t>
  </si>
  <si>
    <t>63-700</t>
  </si>
  <si>
    <t>Krotoszyn</t>
  </si>
  <si>
    <t>Wiewiórowskiego</t>
  </si>
  <si>
    <t>6210007939</t>
  </si>
  <si>
    <t>Dom Łowiecki - kancelaria leśnictwa Rochy</t>
  </si>
  <si>
    <t>63-760</t>
  </si>
  <si>
    <t>Zduny</t>
  </si>
  <si>
    <t>Baszków</t>
  </si>
  <si>
    <t>116</t>
  </si>
  <si>
    <t>8018590365500050551182</t>
  </si>
  <si>
    <t>XM1300089426</t>
  </si>
  <si>
    <t>Dom Łowiecki - kwatera Baszków</t>
  </si>
  <si>
    <t>8018590365500050474573</t>
  </si>
  <si>
    <t>XM1300089177</t>
  </si>
  <si>
    <t>Nadleśnictwo Oborniki</t>
  </si>
  <si>
    <t>64-600</t>
  </si>
  <si>
    <t>Dąbrówka Leśna</t>
  </si>
  <si>
    <t>7870007099</t>
  </si>
  <si>
    <t>8018590365500019147241</t>
  </si>
  <si>
    <t>mieszkanie</t>
  </si>
  <si>
    <t>8018590365500043185721</t>
  </si>
  <si>
    <t>stolarnia</t>
  </si>
  <si>
    <t>8018590365500050599306</t>
  </si>
  <si>
    <t>sklep</t>
  </si>
  <si>
    <t>8018590365500043252270</t>
  </si>
  <si>
    <t>Nadleśnictwo Piaski</t>
  </si>
  <si>
    <t>63-820</t>
  </si>
  <si>
    <t>Piaski</t>
  </si>
  <si>
    <t>Drzęczewska</t>
  </si>
  <si>
    <t>6960011282</t>
  </si>
  <si>
    <t>Biurowiec Nadleśnictwa</t>
  </si>
  <si>
    <t>8018590365500049065010</t>
  </si>
  <si>
    <t>XM1701509505</t>
  </si>
  <si>
    <t>Nadleśnictwo Pniewy</t>
  </si>
  <si>
    <t>62-045</t>
  </si>
  <si>
    <t>Pniewy</t>
  </si>
  <si>
    <t>Turowska</t>
  </si>
  <si>
    <t>7870007159</t>
  </si>
  <si>
    <t>Biuro Nadleśnictwa Pniewy</t>
  </si>
  <si>
    <t>8018590365500045689968</t>
  </si>
  <si>
    <t>XM1701647373</t>
  </si>
  <si>
    <t>Nadleśnictwo Syców</t>
  </si>
  <si>
    <t>56-500</t>
  </si>
  <si>
    <t>Syców</t>
  </si>
  <si>
    <t>6190011859</t>
  </si>
  <si>
    <t>Syców, ul. Kolejowa 14, siedziba Nadleśnictwa</t>
  </si>
  <si>
    <t>8018590365500051276251</t>
  </si>
  <si>
    <t>3550012545</t>
  </si>
  <si>
    <t>Nadleśnictwo Włoszakowice</t>
  </si>
  <si>
    <t>64-140</t>
  </si>
  <si>
    <t>Włoszakowice</t>
  </si>
  <si>
    <t>Wolsztyńska</t>
  </si>
  <si>
    <t>13E</t>
  </si>
  <si>
    <t>6970019322</t>
  </si>
  <si>
    <t>Włoszakowice, Wolsztyńska 13e</t>
  </si>
  <si>
    <t>E</t>
  </si>
  <si>
    <t>8018590365500046452769</t>
  </si>
  <si>
    <t>XM1500873489</t>
  </si>
  <si>
    <t>Nadleśnictwo Kozienice</t>
  </si>
  <si>
    <t>26-670</t>
  </si>
  <si>
    <t>Pionki</t>
  </si>
  <si>
    <t>Partyzantów</t>
  </si>
  <si>
    <t>62</t>
  </si>
  <si>
    <t>8120006765</t>
  </si>
  <si>
    <t>Budynek Biurowy</t>
  </si>
  <si>
    <t>8018590365500059363830</t>
  </si>
  <si>
    <t>XI1400018013</t>
  </si>
  <si>
    <t>Nadleśnictwo Ostrowiec Świętokrzyski</t>
  </si>
  <si>
    <t>27-400</t>
  </si>
  <si>
    <t>Sudół</t>
  </si>
  <si>
    <t>216</t>
  </si>
  <si>
    <t>6610003922</t>
  </si>
  <si>
    <t>8018590365500077516461</t>
  </si>
  <si>
    <t>Nadleśnictwo Radom</t>
  </si>
  <si>
    <t>26-600</t>
  </si>
  <si>
    <t>Radom</t>
  </si>
  <si>
    <t>Janiszewska</t>
  </si>
  <si>
    <t>7960081840</t>
  </si>
  <si>
    <t>8018590365500056130909</t>
  </si>
  <si>
    <t>12IG25055784051815302</t>
  </si>
  <si>
    <t>Nadleśnictwo Skarżysko</t>
  </si>
  <si>
    <t>26-110</t>
  </si>
  <si>
    <t>Skarżysko Kamienna</t>
  </si>
  <si>
    <t>Wiejska</t>
  </si>
  <si>
    <t>6630006697</t>
  </si>
  <si>
    <t>Skarżysko-Kamienna</t>
  </si>
  <si>
    <t>Biuro Nadleśnictwa Skarżysko</t>
  </si>
  <si>
    <t>8018590365500085290834</t>
  </si>
  <si>
    <t>00018946</t>
  </si>
  <si>
    <t>Nadleśnictwo Starachowice</t>
  </si>
  <si>
    <t>27-200</t>
  </si>
  <si>
    <t>Starachowice</t>
  </si>
  <si>
    <t>Rotmistrza Witolda Pileckiego</t>
  </si>
  <si>
    <t>14d</t>
  </si>
  <si>
    <t>6640006061</t>
  </si>
  <si>
    <t>8018590365500086516261</t>
  </si>
  <si>
    <t>XI2001578376</t>
  </si>
  <si>
    <t>Nadleśnictwo Staszów</t>
  </si>
  <si>
    <t>28-200</t>
  </si>
  <si>
    <t>Staszów</t>
  </si>
  <si>
    <t>Oględowska</t>
  </si>
  <si>
    <t>8660002481</t>
  </si>
  <si>
    <t>8018590365500073710818</t>
  </si>
  <si>
    <t>31190534</t>
  </si>
  <si>
    <t>Kancelaria Sichów</t>
  </si>
  <si>
    <t>28-236</t>
  </si>
  <si>
    <t>Rytwiany</t>
  </si>
  <si>
    <t>Sichów Mały</t>
  </si>
  <si>
    <t>116a</t>
  </si>
  <si>
    <t>8018590365500076868066</t>
  </si>
  <si>
    <t>XI2101794777</t>
  </si>
  <si>
    <t>Nadleśnictwo Barlinek</t>
  </si>
  <si>
    <t>74-320</t>
  </si>
  <si>
    <t>Barlinek</t>
  </si>
  <si>
    <t>Tunelowa</t>
  </si>
  <si>
    <t>56a</t>
  </si>
  <si>
    <t>5970008625</t>
  </si>
  <si>
    <t>Budynek administracyjny Nadleśnictwa - Tunelowa</t>
  </si>
  <si>
    <t>8018590365500044314526</t>
  </si>
  <si>
    <t>XI1800995531</t>
  </si>
  <si>
    <t>Nadleśnictwo Bogdaniec</t>
  </si>
  <si>
    <t>66-450</t>
  </si>
  <si>
    <t>Bogdaniec</t>
  </si>
  <si>
    <t>5990004872</t>
  </si>
  <si>
    <t>Biuro Nadleśnictwa Bogdaniec</t>
  </si>
  <si>
    <t>8018590365500049106386</t>
  </si>
  <si>
    <t>Nadleśnictwo Choszczno</t>
  </si>
  <si>
    <t>73-200</t>
  </si>
  <si>
    <t>Choszczno</t>
  </si>
  <si>
    <t>Gorzowska</t>
  </si>
  <si>
    <t>5940001676</t>
  </si>
  <si>
    <t>Nadleśnictwo Choszczno budynek administracyjny</t>
  </si>
  <si>
    <t>8018590365500046111574</t>
  </si>
  <si>
    <t>XM1300382284</t>
  </si>
  <si>
    <t>Nadleśnictwo Drawno</t>
  </si>
  <si>
    <t>73-220</t>
  </si>
  <si>
    <t>Drawno</t>
  </si>
  <si>
    <t>5940004315</t>
  </si>
  <si>
    <t>Drawno ul. Kaliska 5</t>
  </si>
  <si>
    <t>8018590365500044975741</t>
  </si>
  <si>
    <t>XM2103422377</t>
  </si>
  <si>
    <t>Nadleśnictwo Goleniów</t>
  </si>
  <si>
    <t>72-100</t>
  </si>
  <si>
    <t>Goleniów</t>
  </si>
  <si>
    <t>8560004753</t>
  </si>
  <si>
    <t>8018590365500042316317</t>
  </si>
  <si>
    <t>XM1300099563</t>
  </si>
  <si>
    <t>Nadleśnictwo Gryfice</t>
  </si>
  <si>
    <t>72-300</t>
  </si>
  <si>
    <t>Gryfice</t>
  </si>
  <si>
    <t>Osada Zdrój</t>
  </si>
  <si>
    <t>8570206949</t>
  </si>
  <si>
    <t>Ośrodek SzkoleniowoWypoczynkowy ,,BAŻYNA</t>
  </si>
  <si>
    <t>72-351</t>
  </si>
  <si>
    <t>Pogorzelica</t>
  </si>
  <si>
    <t>Wojska Polskiego</t>
  </si>
  <si>
    <t>Żbik</t>
  </si>
  <si>
    <t>8018590365500046682494</t>
  </si>
  <si>
    <t>XM1200251104</t>
  </si>
  <si>
    <t>Łoś</t>
  </si>
  <si>
    <t>8018590365500046671313</t>
  </si>
  <si>
    <t>XC2102362459</t>
  </si>
  <si>
    <t>PGNIG Obrót Detaliczny sp z o o</t>
  </si>
  <si>
    <t>Dzik II</t>
  </si>
  <si>
    <t>8018590365500046682128</t>
  </si>
  <si>
    <t>XK1128525955</t>
  </si>
  <si>
    <t>8018590365500047074816</t>
  </si>
  <si>
    <t>XM1400203822</t>
  </si>
  <si>
    <t>Wilk</t>
  </si>
  <si>
    <t>8018590365500046670941</t>
  </si>
  <si>
    <t>Dzik I</t>
  </si>
  <si>
    <t>8018590365500046682326</t>
  </si>
  <si>
    <t>XK1128525951</t>
  </si>
  <si>
    <t>8018590365500046669051</t>
  </si>
  <si>
    <t>XM1300070680</t>
  </si>
  <si>
    <t>Żubr</t>
  </si>
  <si>
    <t>8018590365500046671122</t>
  </si>
  <si>
    <t>XI1700025349</t>
  </si>
  <si>
    <t>﻿"9"</t>
  </si>
  <si>
    <t>Władyka</t>
  </si>
  <si>
    <t>8018590365500046681534</t>
  </si>
  <si>
    <t>XM1200200456</t>
  </si>
  <si>
    <t>﻿"10"</t>
  </si>
  <si>
    <t>Lew</t>
  </si>
  <si>
    <t>8018590365500046681701</t>
  </si>
  <si>
    <t>XM1200197998</t>
  </si>
  <si>
    <t>﻿"11"</t>
  </si>
  <si>
    <t>Tygrys</t>
  </si>
  <si>
    <t>8018590365500046681930</t>
  </si>
  <si>
    <t>XM1200279030</t>
  </si>
  <si>
    <t>﻿"12"</t>
  </si>
  <si>
    <t>Mewa</t>
  </si>
  <si>
    <t>8018590365500046682692</t>
  </si>
  <si>
    <t>XM1200206489</t>
  </si>
  <si>
    <t>Nadleśnictwo Gryfino</t>
  </si>
  <si>
    <t>74-100</t>
  </si>
  <si>
    <t>Gryfino</t>
  </si>
  <si>
    <t>8580007743</t>
  </si>
  <si>
    <t>Siedziba Nadleśnictwa Gryfino</t>
  </si>
  <si>
    <t>8018590365500044924251</t>
  </si>
  <si>
    <t>XI1700025558</t>
  </si>
  <si>
    <t>Nadleśnictwo Gryfino - mieszkanie gościnne</t>
  </si>
  <si>
    <t>8018590365500045161884</t>
  </si>
  <si>
    <t>XM1100207841</t>
  </si>
  <si>
    <t>Nadleśnictwo Karwin</t>
  </si>
  <si>
    <t>66-530</t>
  </si>
  <si>
    <t>Drezdenko</t>
  </si>
  <si>
    <t>Pierwszej Brygady</t>
  </si>
  <si>
    <t>18</t>
  </si>
  <si>
    <t>5950004334</t>
  </si>
  <si>
    <t>Drezdenko ul. Pierwszej Brygady 18</t>
  </si>
  <si>
    <t>8018590365500049926397</t>
  </si>
  <si>
    <t>XM1601241248</t>
  </si>
  <si>
    <t>Nadleśnictwo Mieszkowice</t>
  </si>
  <si>
    <t>74-505</t>
  </si>
  <si>
    <t>Mieszkowice</t>
  </si>
  <si>
    <t>Moryńska</t>
  </si>
  <si>
    <t>8580007708</t>
  </si>
  <si>
    <t>8018590365500051104325</t>
  </si>
  <si>
    <t>XM2103422596</t>
  </si>
  <si>
    <t>Poznańska</t>
  </si>
  <si>
    <t>Dworcowa</t>
  </si>
  <si>
    <t>Nadleśnictwo Nowogard</t>
  </si>
  <si>
    <t>72-200</t>
  </si>
  <si>
    <t>Nowogard</t>
  </si>
  <si>
    <t>Radosława</t>
  </si>
  <si>
    <t>8590003617</t>
  </si>
  <si>
    <t>8018590365500047026020</t>
  </si>
  <si>
    <t>00020373</t>
  </si>
  <si>
    <t>Nadleśnictwo Rokita</t>
  </si>
  <si>
    <t>72-110</t>
  </si>
  <si>
    <t>Rokita</t>
  </si>
  <si>
    <t>8560005132</t>
  </si>
  <si>
    <t>Przybiernów</t>
  </si>
  <si>
    <t>8018590365500045376165</t>
  </si>
  <si>
    <t>XM2103422368</t>
  </si>
  <si>
    <t>Pokój Gościnny</t>
  </si>
  <si>
    <t>3a</t>
  </si>
  <si>
    <t>8018590365500042390539</t>
  </si>
  <si>
    <t>XM1200288062</t>
  </si>
  <si>
    <t>Nadleśnictwo Skwierzyna</t>
  </si>
  <si>
    <t>66-440</t>
  </si>
  <si>
    <t>Skwierzyna</t>
  </si>
  <si>
    <t>2 Lutego</t>
  </si>
  <si>
    <t>5960004436</t>
  </si>
  <si>
    <t>8018590365500046359600</t>
  </si>
  <si>
    <t>XM1601231947</t>
  </si>
  <si>
    <t>Regionalna Dyrekcja Lasów Państwowych w Szczecinie</t>
  </si>
  <si>
    <t>71-434</t>
  </si>
  <si>
    <t>Szczecin</t>
  </si>
  <si>
    <t>8510312211</t>
  </si>
  <si>
    <t>J. Słowackiego</t>
  </si>
  <si>
    <t>Szczecin, ul. Juliusza Słowackiego 2</t>
  </si>
  <si>
    <t>8018590365500052231723</t>
  </si>
  <si>
    <t>XM1701298395</t>
  </si>
  <si>
    <t>Zespół Składnic Lasów Państwowych w Stargardzie</t>
  </si>
  <si>
    <t>73-110</t>
  </si>
  <si>
    <t>Stargard</t>
  </si>
  <si>
    <t>119</t>
  </si>
  <si>
    <t>8540016084</t>
  </si>
  <si>
    <t>Zespół Składnic Lasów Państwowych-budynek warsztatowo-magazynowy</t>
  </si>
  <si>
    <t>8018590365500052295855</t>
  </si>
  <si>
    <t>XM2104061071</t>
  </si>
  <si>
    <t xml:space="preserve">Zespół Składnic Lasów Państwowych - budynek biurowy </t>
  </si>
  <si>
    <t>8018590365500019117374</t>
  </si>
  <si>
    <t xml:space="preserve">Zespół Składnic Lasów Państwowych- kotłownia </t>
  </si>
  <si>
    <t>115</t>
  </si>
  <si>
    <t>8018590365500052295879</t>
  </si>
  <si>
    <t>XI1700024348</t>
  </si>
  <si>
    <t>Zespół Składnic Lasów Państwowych-budynek biurowy</t>
  </si>
  <si>
    <t>66-400</t>
  </si>
  <si>
    <t>Gorzów Wielkopolski</t>
  </si>
  <si>
    <t>Plac Staromiejski</t>
  </si>
  <si>
    <t>8018590365500048944729</t>
  </si>
  <si>
    <t>Zespół Składnic Lasów Państwowych-budynek biurowy miesz.</t>
  </si>
  <si>
    <t xml:space="preserve">Plac Staromiejski </t>
  </si>
  <si>
    <t>8018590365500043501927</t>
  </si>
  <si>
    <t>Nadleśnictwo Białogard</t>
  </si>
  <si>
    <t>78-200</t>
  </si>
  <si>
    <t>Białogard</t>
  </si>
  <si>
    <t>Koszalińska</t>
  </si>
  <si>
    <t>6720007565</t>
  </si>
  <si>
    <t>3A</t>
  </si>
  <si>
    <t>Stacja Nasiennictwa Leśnego</t>
  </si>
  <si>
    <t>8018590365500048724987</t>
  </si>
  <si>
    <t>XA1305597880</t>
  </si>
  <si>
    <t>Nowe Biuro Nadleśnictwa Białogard</t>
  </si>
  <si>
    <t>8018590365500029410649</t>
  </si>
  <si>
    <t>XM2103416525</t>
  </si>
  <si>
    <t>Nadleśnictwo Bobolice</t>
  </si>
  <si>
    <t>76-020</t>
  </si>
  <si>
    <t>Bobolice</t>
  </si>
  <si>
    <t>Polanowska</t>
  </si>
  <si>
    <t>6730008922</t>
  </si>
  <si>
    <t>Biuro Nadleśnictwa Bobolice</t>
  </si>
  <si>
    <t>8018590365500048335886</t>
  </si>
  <si>
    <t>XM1300099657</t>
  </si>
  <si>
    <t>Nadleśnictwo Borne Sulinowo</t>
  </si>
  <si>
    <t>78-449</t>
  </si>
  <si>
    <t>Borne Sulinowo</t>
  </si>
  <si>
    <t>Aleja Niepodległości</t>
  </si>
  <si>
    <t>6730008945</t>
  </si>
  <si>
    <t xml:space="preserve">Siedziba Nadleśnictwa Borne Sulinowo </t>
  </si>
  <si>
    <t>8018590365500048207350</t>
  </si>
  <si>
    <t>XI1700716611</t>
  </si>
  <si>
    <t>Nadleśnictwo Bytów</t>
  </si>
  <si>
    <t>77-100</t>
  </si>
  <si>
    <t>Bytów</t>
  </si>
  <si>
    <t>Szarych Szeregów</t>
  </si>
  <si>
    <t>8420004546</t>
  </si>
  <si>
    <t>8018590365500026715457</t>
  </si>
  <si>
    <t>00701452</t>
  </si>
  <si>
    <t>Nadleśnictwo Czaplinek</t>
  </si>
  <si>
    <t>78-550</t>
  </si>
  <si>
    <t>Czaplinek</t>
  </si>
  <si>
    <t>Kalinowa</t>
  </si>
  <si>
    <t>6740005227</t>
  </si>
  <si>
    <t>8018590365500043158763</t>
  </si>
  <si>
    <t>XM1701519098</t>
  </si>
  <si>
    <t>Nadleśnictwo Drawsko</t>
  </si>
  <si>
    <t>78-500</t>
  </si>
  <si>
    <t>Drawsko Pom,</t>
  </si>
  <si>
    <t>Starogrodzka</t>
  </si>
  <si>
    <t>6740005351</t>
  </si>
  <si>
    <t>Biuro Nadleśnictwa Drawsko</t>
  </si>
  <si>
    <t>8018590365500050829830</t>
  </si>
  <si>
    <t>XM1500562351</t>
  </si>
  <si>
    <t>Nadleśnictwo Gościno</t>
  </si>
  <si>
    <t>78-120</t>
  </si>
  <si>
    <t>Gościno</t>
  </si>
  <si>
    <t>IV Dywizji Wojska Polskiego</t>
  </si>
  <si>
    <t>63</t>
  </si>
  <si>
    <t>6710009982</t>
  </si>
  <si>
    <t xml:space="preserve">IV Dywizji Wojska Polskiego 63, Gościno </t>
  </si>
  <si>
    <t>GOŚCINO</t>
  </si>
  <si>
    <t>8018590365500048512355</t>
  </si>
  <si>
    <t>XM1300099750</t>
  </si>
  <si>
    <t xml:space="preserve">IV Dywizji Wojska Polskiego 43, Gościno </t>
  </si>
  <si>
    <t xml:space="preserve">IV DYWIZJI WOJSKA POLSKIEGO </t>
  </si>
  <si>
    <t>8018590365500048491414</t>
  </si>
  <si>
    <t>Nadleśnictwo Połczyn</t>
  </si>
  <si>
    <t>78-320</t>
  </si>
  <si>
    <t>Połczyn-Zdrój</t>
  </si>
  <si>
    <t>Szczecinecka</t>
  </si>
  <si>
    <t>6720007499</t>
  </si>
  <si>
    <t>Nadleśnictwo Połczyn - biurowiec</t>
  </si>
  <si>
    <t>8018590365500047998808</t>
  </si>
  <si>
    <t>XM1801788634</t>
  </si>
  <si>
    <t>Nadleśnictwo Sławno</t>
  </si>
  <si>
    <t>76-100</t>
  </si>
  <si>
    <t>Sławno</t>
  </si>
  <si>
    <t>Józefa Mireckiego</t>
  </si>
  <si>
    <t>8390011902</t>
  </si>
  <si>
    <t>8018590365500040826276</t>
  </si>
  <si>
    <t>XM1400337406</t>
  </si>
  <si>
    <t>58</t>
  </si>
  <si>
    <t>Nadleśnictwo Ustka</t>
  </si>
  <si>
    <t>76-270</t>
  </si>
  <si>
    <t>Ustka</t>
  </si>
  <si>
    <t>Słupska</t>
  </si>
  <si>
    <t>8390011807</t>
  </si>
  <si>
    <t xml:space="preserve">Ośrodek Szkoleniowo - Wypoczynkowy "Leśnik" w Orzechowie </t>
  </si>
  <si>
    <t>Orzechowo</t>
  </si>
  <si>
    <t>dz. 37/9</t>
  </si>
  <si>
    <t>8018590365500020595246</t>
  </si>
  <si>
    <t>PGNiG Obtót Detaliczny sp. z o.o.</t>
  </si>
  <si>
    <t>Nadleśnictwo Złocieniec</t>
  </si>
  <si>
    <t>78-520</t>
  </si>
  <si>
    <t>Złocieniec</t>
  </si>
  <si>
    <t>Myczkowskiego</t>
  </si>
  <si>
    <t>6740005428</t>
  </si>
  <si>
    <t>Myczkowskiego 2</t>
  </si>
  <si>
    <t>8018590365500044703573</t>
  </si>
  <si>
    <t>Myczkowskiego 3</t>
  </si>
  <si>
    <t>Nadleśnictwo Cierpiszewo</t>
  </si>
  <si>
    <t>87-165</t>
  </si>
  <si>
    <t>Cierpice</t>
  </si>
  <si>
    <t>Sosnowa</t>
  </si>
  <si>
    <t>8790011739</t>
  </si>
  <si>
    <t>8018590365500026851322</t>
  </si>
  <si>
    <t>XM2103869713</t>
  </si>
  <si>
    <t>Nadleśnictwo Gniewkowo</t>
  </si>
  <si>
    <t>88-140</t>
  </si>
  <si>
    <t>Gniewkowo</t>
  </si>
  <si>
    <t>5560009157</t>
  </si>
  <si>
    <t>Nadleśnictwo Gniewkowo Dworcowa 10</t>
  </si>
  <si>
    <t>8018590365500023092254</t>
  </si>
  <si>
    <t>00017097</t>
  </si>
  <si>
    <t>Nadleśnictwo Gniewkowo Dworcowa 10A</t>
  </si>
  <si>
    <t>10a</t>
  </si>
  <si>
    <t>8018590365500025156992</t>
  </si>
  <si>
    <t>00234914</t>
  </si>
  <si>
    <t>Nadleśnictwo Solec Kujawski</t>
  </si>
  <si>
    <t>86-050</t>
  </si>
  <si>
    <t>Solec Kujawski</t>
  </si>
  <si>
    <t>64</t>
  </si>
  <si>
    <t>5540315537</t>
  </si>
  <si>
    <t xml:space="preserve">mieszkanie Leśna 64/7 </t>
  </si>
  <si>
    <t>8018590365500026622458</t>
  </si>
  <si>
    <t>26844447</t>
  </si>
  <si>
    <t>Budynek administracyjny nadleśnictwa</t>
  </si>
  <si>
    <t>8018590365500026614972</t>
  </si>
  <si>
    <t>XM2002928386</t>
  </si>
  <si>
    <t>Budynek hotelu "Dobre z Lasu"</t>
  </si>
  <si>
    <t>8018590365500026614552</t>
  </si>
  <si>
    <t>1509572</t>
  </si>
  <si>
    <t>Nadleśnictwo Szubin</t>
  </si>
  <si>
    <t>89-200</t>
  </si>
  <si>
    <t>Szubin Wieś</t>
  </si>
  <si>
    <t>52</t>
  </si>
  <si>
    <t>5620005075</t>
  </si>
  <si>
    <t>Szubin</t>
  </si>
  <si>
    <t>Szubin Wieś 52 budynki biurowe</t>
  </si>
  <si>
    <t>8018590365500022388457</t>
  </si>
  <si>
    <t>23044</t>
  </si>
  <si>
    <t>Nadleśnictwo Toruń</t>
  </si>
  <si>
    <t>87-100</t>
  </si>
  <si>
    <t>Toruń</t>
  </si>
  <si>
    <t>Polna</t>
  </si>
  <si>
    <t>34/38</t>
  </si>
  <si>
    <t>8790180413</t>
  </si>
  <si>
    <t>26</t>
  </si>
  <si>
    <t>8018590365500021643465</t>
  </si>
  <si>
    <t>000957</t>
  </si>
  <si>
    <t>8018590365500021663098</t>
  </si>
  <si>
    <t>01707568</t>
  </si>
  <si>
    <t>Nadleśnictwo Żołędowo</t>
  </si>
  <si>
    <t>86-031</t>
  </si>
  <si>
    <t>Osielsko</t>
  </si>
  <si>
    <t>Żołędowo</t>
  </si>
  <si>
    <t>4a</t>
  </si>
  <si>
    <t>5440315520</t>
  </si>
  <si>
    <t>Wiata edukacyjna</t>
  </si>
  <si>
    <t>8018590365500020796667</t>
  </si>
  <si>
    <t>XM1100021097</t>
  </si>
  <si>
    <t xml:space="preserve">Nadleśnictwo Żołędowo-budynek administracyjny </t>
  </si>
  <si>
    <t>8018590365500025621339</t>
  </si>
  <si>
    <t>24552</t>
  </si>
  <si>
    <t>Nadleśnictwo Celestynów</t>
  </si>
  <si>
    <t>05-430</t>
  </si>
  <si>
    <t>Celestynów</t>
  </si>
  <si>
    <t>Obrońców Pokoju</t>
  </si>
  <si>
    <t>5320101461</t>
  </si>
  <si>
    <t>8018590365500056730321</t>
  </si>
  <si>
    <t>XM2002665581</t>
  </si>
  <si>
    <t>Nadleśnictwo Chojnów</t>
  </si>
  <si>
    <t>05-532</t>
  </si>
  <si>
    <t>Baniocha</t>
  </si>
  <si>
    <t>Pilawa</t>
  </si>
  <si>
    <t>Klonowa</t>
  </si>
  <si>
    <t>1230014006</t>
  </si>
  <si>
    <t>8018590365500069228938</t>
  </si>
  <si>
    <t>XI700796462</t>
  </si>
  <si>
    <t>Nadleśnictwo Chojnów Pokój gościnny</t>
  </si>
  <si>
    <t>BANIOCHA</t>
  </si>
  <si>
    <t>CHOJNÓW</t>
  </si>
  <si>
    <t xml:space="preserve">KLONOWA </t>
  </si>
  <si>
    <t>8018590365500067544108</t>
  </si>
  <si>
    <t>XM0600123722</t>
  </si>
  <si>
    <t>Nadleśnictwo Drewnica</t>
  </si>
  <si>
    <t>05-091</t>
  </si>
  <si>
    <t>Ząbki</t>
  </si>
  <si>
    <t>1250001432</t>
  </si>
  <si>
    <t>Biuro Nadleśnictwa Drewnica</t>
  </si>
  <si>
    <t>8018590365500064692680</t>
  </si>
  <si>
    <t>XM1500870175</t>
  </si>
  <si>
    <t>Kancelaria Fidest/Rybienko</t>
  </si>
  <si>
    <t>07-201</t>
  </si>
  <si>
    <t>Wyszków</t>
  </si>
  <si>
    <t>Przelotowa</t>
  </si>
  <si>
    <t>34b</t>
  </si>
  <si>
    <t>8018590365500054316695</t>
  </si>
  <si>
    <t>XM1000095963</t>
  </si>
  <si>
    <t>Kancelaria leśnictwa Drewnica</t>
  </si>
  <si>
    <t>31E</t>
  </si>
  <si>
    <t>8018590365500000791820</t>
  </si>
  <si>
    <t>04302300</t>
  </si>
  <si>
    <t>Nadleśnictwo Garwolin</t>
  </si>
  <si>
    <t>08-400</t>
  </si>
  <si>
    <t>Garwolin</t>
  </si>
  <si>
    <t>8260006104</t>
  </si>
  <si>
    <t>Miętne</t>
  </si>
  <si>
    <t>Budynek biurowy Nadleśnictwa Garwolin</t>
  </si>
  <si>
    <t>8018590365500058852014</t>
  </si>
  <si>
    <t>XI1400020255</t>
  </si>
  <si>
    <t>Pokoje gościnne przy biurze nadleśnictwa</t>
  </si>
  <si>
    <t>8018590365500056137472</t>
  </si>
  <si>
    <t>XM2002941724</t>
  </si>
  <si>
    <t>PGNiG Obrót Detaliczny sp. z.o.o</t>
  </si>
  <si>
    <t>PAD przy biurze nadleśnictwa</t>
  </si>
  <si>
    <t>8018590365500054688112</t>
  </si>
  <si>
    <t>XM2002941707</t>
  </si>
  <si>
    <t>Nadleśnictwo Jabłonna</t>
  </si>
  <si>
    <t>05-110</t>
  </si>
  <si>
    <t>Jabłonna</t>
  </si>
  <si>
    <t>5250010924</t>
  </si>
  <si>
    <t>8018590365500069394718</t>
  </si>
  <si>
    <t>XM2002858010</t>
  </si>
  <si>
    <t>Nadleśnictwo Pułtusk</t>
  </si>
  <si>
    <t>06-100</t>
  </si>
  <si>
    <t>Pułtusk</t>
  </si>
  <si>
    <t>Bartodziejska</t>
  </si>
  <si>
    <t>5680003950</t>
  </si>
  <si>
    <t>8018590365500055782758</t>
  </si>
  <si>
    <t>XM1500664406</t>
  </si>
  <si>
    <t>Nadleśnictwo Sokołów</t>
  </si>
  <si>
    <t>08-300</t>
  </si>
  <si>
    <t>Sokołów Podlaski</t>
  </si>
  <si>
    <t>Kupientyńska</t>
  </si>
  <si>
    <t>17B</t>
  </si>
  <si>
    <t>8230002567</t>
  </si>
  <si>
    <t>8018590365500060848531</t>
  </si>
  <si>
    <t>XM1701427164</t>
  </si>
  <si>
    <t>Nadleśnictwo Bardo Śl,</t>
  </si>
  <si>
    <t>57-256</t>
  </si>
  <si>
    <t>Bardo</t>
  </si>
  <si>
    <t>Noworudzka</t>
  </si>
  <si>
    <t>9A</t>
  </si>
  <si>
    <t>8870000459</t>
  </si>
  <si>
    <t>WR</t>
  </si>
  <si>
    <t>9a</t>
  </si>
  <si>
    <t>8018590365500037143096</t>
  </si>
  <si>
    <t>XI1300014264</t>
  </si>
  <si>
    <t>Nadleśnictwo Bolesławiec</t>
  </si>
  <si>
    <t>59-700</t>
  </si>
  <si>
    <t>Bolesławiec</t>
  </si>
  <si>
    <t>Mikołaja Brody</t>
  </si>
  <si>
    <t>6120004245</t>
  </si>
  <si>
    <t>1a</t>
  </si>
  <si>
    <t>8018590365500038015514</t>
  </si>
  <si>
    <t>8018590365500038017075</t>
  </si>
  <si>
    <t>Nadleśnictwo Chocianów</t>
  </si>
  <si>
    <t>59-140</t>
  </si>
  <si>
    <t>Chocianów</t>
  </si>
  <si>
    <t>23</t>
  </si>
  <si>
    <t>6920001159</t>
  </si>
  <si>
    <t>Siedziba Nadleśnictwa Chocianów</t>
  </si>
  <si>
    <t>8018590365500034174581</t>
  </si>
  <si>
    <t>XI1400018398</t>
  </si>
  <si>
    <t>Kancelaria Leśnictwa Trzmiel</t>
  </si>
  <si>
    <t>Głogowska</t>
  </si>
  <si>
    <t>12b</t>
  </si>
  <si>
    <t>8018590365500041574114</t>
  </si>
  <si>
    <t>XM2103779646</t>
  </si>
  <si>
    <t>Lw-3.9</t>
  </si>
  <si>
    <t>67-200</t>
  </si>
  <si>
    <t>Głogów</t>
  </si>
  <si>
    <t>Sikorskiego</t>
  </si>
  <si>
    <t>6930009398</t>
  </si>
  <si>
    <t>KANCELARIA DALKÓW</t>
  </si>
  <si>
    <t>59-180</t>
  </si>
  <si>
    <t>Gaworzyce</t>
  </si>
  <si>
    <t>Szkolna</t>
  </si>
  <si>
    <t>8018590365500033168796</t>
  </si>
  <si>
    <t>XA0823206304</t>
  </si>
  <si>
    <t>Nadleśnictwo Jawor</t>
  </si>
  <si>
    <t>59-400</t>
  </si>
  <si>
    <t>Jawor</t>
  </si>
  <si>
    <t>Myśliborska</t>
  </si>
  <si>
    <t>6950001603</t>
  </si>
  <si>
    <t>8018590365500033229497</t>
  </si>
  <si>
    <t>XA1727658137</t>
  </si>
  <si>
    <t>Nadleśnictwo Kamienna Góra</t>
  </si>
  <si>
    <t>58-400</t>
  </si>
  <si>
    <t>Kamienna Góra</t>
  </si>
  <si>
    <t>Bohaterów Getta</t>
  </si>
  <si>
    <t>6140102057</t>
  </si>
  <si>
    <t>8018590365500019077012</t>
  </si>
  <si>
    <t>Budynek socjalno-biurowy szkółki</t>
  </si>
  <si>
    <t>Kanienna Góra</t>
  </si>
  <si>
    <t>Krzeszów</t>
  </si>
  <si>
    <t>Betlejemska</t>
  </si>
  <si>
    <t>8018590365500035995215</t>
  </si>
  <si>
    <t>XC1602063644</t>
  </si>
  <si>
    <t>Nadleśnictwo Lądek Zdrój</t>
  </si>
  <si>
    <t>57-550</t>
  </si>
  <si>
    <t>Strachocin</t>
  </si>
  <si>
    <t>8810002880</t>
  </si>
  <si>
    <t>Stronie Śląskie</t>
  </si>
  <si>
    <t>Kancelarie 2 leśnictw</t>
  </si>
  <si>
    <t>8018590365500037142501</t>
  </si>
  <si>
    <t>XM2003068421</t>
  </si>
  <si>
    <t>2023-09-22</t>
  </si>
  <si>
    <t>Nadleśnictwo Legnica</t>
  </si>
  <si>
    <t>59-220</t>
  </si>
  <si>
    <t>Legnica</t>
  </si>
  <si>
    <t>Pawicka</t>
  </si>
  <si>
    <t>6910205469</t>
  </si>
  <si>
    <t>Legnica ul. Pawicka 4</t>
  </si>
  <si>
    <t>8018590365500036846714</t>
  </si>
  <si>
    <t>XM1701365216</t>
  </si>
  <si>
    <t>Nadleśnictwo Lubin</t>
  </si>
  <si>
    <t>59-300</t>
  </si>
  <si>
    <t>Lubin</t>
  </si>
  <si>
    <t>Spółdzielcza</t>
  </si>
  <si>
    <t>6920001165</t>
  </si>
  <si>
    <t>8018590365500033430947</t>
  </si>
  <si>
    <t>XM1500590011</t>
  </si>
  <si>
    <t>Nadleśnictwo Lwówek Śląski</t>
  </si>
  <si>
    <t>59-600</t>
  </si>
  <si>
    <t>Lwówek Śląski</t>
  </si>
  <si>
    <t>6160004487</t>
  </si>
  <si>
    <t>8018590365500039466667</t>
  </si>
  <si>
    <t>XM0600001921</t>
  </si>
  <si>
    <t>8018590365500039466827</t>
  </si>
  <si>
    <t>XI1901207283</t>
  </si>
  <si>
    <t>8018590365500039467176</t>
  </si>
  <si>
    <t>XM9295056190</t>
  </si>
  <si>
    <t>Nadleśnictwo Miękinia</t>
  </si>
  <si>
    <t>55-330</t>
  </si>
  <si>
    <t>Miękinia</t>
  </si>
  <si>
    <t>Sportowa</t>
  </si>
  <si>
    <t>9130004320</t>
  </si>
  <si>
    <t>Biuro Nadleśnictwa Miękinia</t>
  </si>
  <si>
    <t>Miękina</t>
  </si>
  <si>
    <t>8018590365500038933948</t>
  </si>
  <si>
    <t>XI0800015428</t>
  </si>
  <si>
    <t>Budynek Socjalno - Warsztatowy Miękinia, ul. Sportowa 2</t>
  </si>
  <si>
    <t>8018590365500038933795</t>
  </si>
  <si>
    <t>XI700647120</t>
  </si>
  <si>
    <t>Nadleśnictwo Oborniki Śl,</t>
  </si>
  <si>
    <t>55-120</t>
  </si>
  <si>
    <t>Oborniki Śl,</t>
  </si>
  <si>
    <t>9150005707</t>
  </si>
  <si>
    <t>Nadleśnictwo Oborniki Śląskie</t>
  </si>
  <si>
    <t>Oborniki Śląskie</t>
  </si>
  <si>
    <t>Świetlica</t>
  </si>
  <si>
    <t>8018590365500034133519</t>
  </si>
  <si>
    <t>XI1700636162</t>
  </si>
  <si>
    <t>Administracja</t>
  </si>
  <si>
    <t>8018590365500034133939</t>
  </si>
  <si>
    <t>XI1700757947</t>
  </si>
  <si>
    <t>Budynek Główny</t>
  </si>
  <si>
    <t>8018590365500034134134</t>
  </si>
  <si>
    <t>XI1700831535</t>
  </si>
  <si>
    <t>Nadleśnictwo Oleśnica Śląska</t>
  </si>
  <si>
    <t>56-400</t>
  </si>
  <si>
    <t>Oleśnica</t>
  </si>
  <si>
    <t>Spacerowa</t>
  </si>
  <si>
    <t>9110006356</t>
  </si>
  <si>
    <t>8018590365500037000306</t>
  </si>
  <si>
    <t>XK1039855244</t>
  </si>
  <si>
    <t>Nadleśnictwo Pieńsk</t>
  </si>
  <si>
    <t>59-930</t>
  </si>
  <si>
    <t>Pieńsk</t>
  </si>
  <si>
    <t>Wysoka</t>
  </si>
  <si>
    <t>6150025306</t>
  </si>
  <si>
    <t>Nadleśniczówka</t>
  </si>
  <si>
    <t>8018590365500037403107</t>
  </si>
  <si>
    <t>XI1901284618</t>
  </si>
  <si>
    <t>dz.272/187</t>
  </si>
  <si>
    <t>8018590365500041512581</t>
  </si>
  <si>
    <t>XM2104061175</t>
  </si>
  <si>
    <t>Nadleśnictwo Szklarska Poręba</t>
  </si>
  <si>
    <t>58-580</t>
  </si>
  <si>
    <t>Szklarska Poręba</t>
  </si>
  <si>
    <t>Zygmunta Krasińskiego</t>
  </si>
  <si>
    <t>6110203078</t>
  </si>
  <si>
    <t>Krasińskiego</t>
  </si>
  <si>
    <t>8018590365500033809071</t>
  </si>
  <si>
    <t>XM0600002546</t>
  </si>
  <si>
    <t>Nadleśnictwo Śnieżka</t>
  </si>
  <si>
    <t>58-530</t>
  </si>
  <si>
    <t>4A</t>
  </si>
  <si>
    <t>6110052863</t>
  </si>
  <si>
    <t xml:space="preserve">Nadleśnictwo Śnieżka </t>
  </si>
  <si>
    <t>8018590365500038558349</t>
  </si>
  <si>
    <t>XK1531995669</t>
  </si>
  <si>
    <t>Nadleśnictwo Świdnica</t>
  </si>
  <si>
    <t>58-100</t>
  </si>
  <si>
    <t>Świdnica</t>
  </si>
  <si>
    <t>8840020032</t>
  </si>
  <si>
    <t>Świdnica ul. gen. Władysłąwa Sikorskiego 11</t>
  </si>
  <si>
    <t>8018590365500035212442</t>
  </si>
  <si>
    <t>Świdnica ul. gen. Władysława Sikorskiego 11</t>
  </si>
  <si>
    <t xml:space="preserve">Sikorskiego </t>
  </si>
  <si>
    <t>8018590365500019050947</t>
  </si>
  <si>
    <t>Nadleśnictwo Wałbrzych z siedzibą w Boguszowie-Gorcach</t>
  </si>
  <si>
    <t>58-372</t>
  </si>
  <si>
    <t>Boguszów-Gorce</t>
  </si>
  <si>
    <t>Miła</t>
  </si>
  <si>
    <t>8860014684</t>
  </si>
  <si>
    <t>Kancelaria Wałbrzych ul. Piasta 51/5</t>
  </si>
  <si>
    <t>Wałbrzych</t>
  </si>
  <si>
    <t>Piasta</t>
  </si>
  <si>
    <t>51</t>
  </si>
  <si>
    <t>8018590365500036372398</t>
  </si>
  <si>
    <t>XA1124842982</t>
  </si>
  <si>
    <t>Nadleśnictwo Złotoryja</t>
  </si>
  <si>
    <t>59-500</t>
  </si>
  <si>
    <t>Złotoryja</t>
  </si>
  <si>
    <t>Staszica</t>
  </si>
  <si>
    <t>6940003629</t>
  </si>
  <si>
    <t>Lasy Państwowe Nadleśnictwo Złotoryja</t>
  </si>
  <si>
    <t>Stanisława Staszica</t>
  </si>
  <si>
    <t>Złotoryja ul. Stanisława Staszica</t>
  </si>
  <si>
    <t xml:space="preserve"> Stanisława Staszica</t>
  </si>
  <si>
    <t>8018590365500039590621</t>
  </si>
  <si>
    <t>XA2106108911</t>
  </si>
  <si>
    <t>Nadleśnictwo Żmigród</t>
  </si>
  <si>
    <t>55-140</t>
  </si>
  <si>
    <t>Żmigród</t>
  </si>
  <si>
    <t>9150005699</t>
  </si>
  <si>
    <t>8018590365500033434709</t>
  </si>
  <si>
    <t>XI1700717570</t>
  </si>
  <si>
    <t>Ls-3.6</t>
  </si>
  <si>
    <t>Budynek Warsztatowo-Magazynowy</t>
  </si>
  <si>
    <t>8018590365500033434532</t>
  </si>
  <si>
    <t>XA1927968540</t>
  </si>
  <si>
    <t>Centrum Edukacji Ekologicznej</t>
  </si>
  <si>
    <t>8018590365500033434884</t>
  </si>
  <si>
    <t>XI1600024199</t>
  </si>
  <si>
    <t>Nadleśnictwo Babimost</t>
  </si>
  <si>
    <t>66-110</t>
  </si>
  <si>
    <t>Babimost</t>
  </si>
  <si>
    <t>9230027183</t>
  </si>
  <si>
    <t>Babimost ul. Leśna 17</t>
  </si>
  <si>
    <t>8018590365500035158160</t>
  </si>
  <si>
    <t>XM2002861419</t>
  </si>
  <si>
    <t>Nadleśnictwo Gubin</t>
  </si>
  <si>
    <t>66-620</t>
  </si>
  <si>
    <t>Gubin</t>
  </si>
  <si>
    <t>Dolna</t>
  </si>
  <si>
    <t>9260004749</t>
  </si>
  <si>
    <t>Dolna nr 19</t>
  </si>
  <si>
    <t>8018590365500019079900</t>
  </si>
  <si>
    <t>41172008</t>
  </si>
  <si>
    <t>Nadleśnictwo Lipinki</t>
  </si>
  <si>
    <t>68-200</t>
  </si>
  <si>
    <t>Żary</t>
  </si>
  <si>
    <t>Budowlanych</t>
  </si>
  <si>
    <t>9280008526</t>
  </si>
  <si>
    <t>8018590365500039204504</t>
  </si>
  <si>
    <t>XM1601036222</t>
  </si>
  <si>
    <t>Nadleśnictwo Lubsko</t>
  </si>
  <si>
    <t>68-300</t>
  </si>
  <si>
    <t>Lubsko</t>
  </si>
  <si>
    <t>Emilii Plater</t>
  </si>
  <si>
    <t>9280008503</t>
  </si>
  <si>
    <t>8018590365500036164986</t>
  </si>
  <si>
    <t>XM2002592686</t>
  </si>
  <si>
    <t>Budynek OTL</t>
  </si>
  <si>
    <t xml:space="preserve">Emilii Plater </t>
  </si>
  <si>
    <t>15a</t>
  </si>
  <si>
    <t>8018590365500035462403</t>
  </si>
  <si>
    <t>00776996</t>
  </si>
  <si>
    <t>Lw-1.1</t>
  </si>
  <si>
    <t>Nadleśnictwo Nowa Sól</t>
  </si>
  <si>
    <t>67-100</t>
  </si>
  <si>
    <t>Nowa Sól</t>
  </si>
  <si>
    <t>Ciepielowska</t>
  </si>
  <si>
    <t>9250008409</t>
  </si>
  <si>
    <t>Biuro Nadleśnictwo Nowa Sól</t>
  </si>
  <si>
    <t>8018590365500038463629</t>
  </si>
  <si>
    <t>XM96000414179</t>
  </si>
  <si>
    <t>Nadleśnictwo Szprotawa</t>
  </si>
  <si>
    <t>67-300</t>
  </si>
  <si>
    <t>Szprotawa</t>
  </si>
  <si>
    <t>Henrykowska</t>
  </si>
  <si>
    <t>9240005875</t>
  </si>
  <si>
    <t>8018590365500034931184</t>
  </si>
  <si>
    <t>XM1300351258</t>
  </si>
  <si>
    <t>Nadleśnictwo Świebodzin</t>
  </si>
  <si>
    <t>66-200</t>
  </si>
  <si>
    <t>Świebodzin</t>
  </si>
  <si>
    <t>9270003303</t>
  </si>
  <si>
    <t>Szkółka Leśna w Ołoboku</t>
  </si>
  <si>
    <t>66-213</t>
  </si>
  <si>
    <t>Skąpe</t>
  </si>
  <si>
    <t>Ołobok</t>
  </si>
  <si>
    <t>dz. 153/4</t>
  </si>
  <si>
    <t>8018590365500038920610</t>
  </si>
  <si>
    <t>XM0000004039</t>
  </si>
  <si>
    <t>Siedziba Nadleśnictwa Świebodzin</t>
  </si>
  <si>
    <t>8018590365500038466613</t>
  </si>
  <si>
    <t>XM1801761116</t>
  </si>
  <si>
    <t>Nadleśnictwo Wolsztyn</t>
  </si>
  <si>
    <t>64-200</t>
  </si>
  <si>
    <t>Wolsztyn</t>
  </si>
  <si>
    <t>Bohaterów Bielnika</t>
  </si>
  <si>
    <t>9230026539</t>
  </si>
  <si>
    <t>8018590365500039729762</t>
  </si>
  <si>
    <t>XM9700025400</t>
  </si>
  <si>
    <t>Nadleśnictwo Wymiarki</t>
  </si>
  <si>
    <t>68-131</t>
  </si>
  <si>
    <t>Wymiarki</t>
  </si>
  <si>
    <t>Łąkowa</t>
  </si>
  <si>
    <t>9240005869</t>
  </si>
  <si>
    <t>8018590365500039503324</t>
  </si>
  <si>
    <t>XM2002726401</t>
  </si>
  <si>
    <t>Nadleśnictwo Zielona Góra</t>
  </si>
  <si>
    <t>65-950</t>
  </si>
  <si>
    <t>Wilkanowo Przysiółek Rybno</t>
  </si>
  <si>
    <t>9290116737</t>
  </si>
  <si>
    <t>Lokal Krasickiego</t>
  </si>
  <si>
    <t>Zielona Góra</t>
  </si>
  <si>
    <t>Krasickiego</t>
  </si>
  <si>
    <t>8018590365500038490960</t>
  </si>
  <si>
    <t>XI1100030449</t>
  </si>
  <si>
    <t>8018590365500037083286</t>
  </si>
  <si>
    <t>XM1902042440</t>
  </si>
  <si>
    <t>Nadleśnictwo Żagań</t>
  </si>
  <si>
    <t>68-100</t>
  </si>
  <si>
    <t>Żagań</t>
  </si>
  <si>
    <t>Żarska</t>
  </si>
  <si>
    <t>9240005881</t>
  </si>
  <si>
    <t>Nadleśnictwo Biuro</t>
  </si>
  <si>
    <t>8018590365500036777575</t>
  </si>
  <si>
    <t>XM1801924986</t>
  </si>
  <si>
    <t>Nadleśnictwo Warsztat</t>
  </si>
  <si>
    <t>ŻAGAŃ</t>
  </si>
  <si>
    <t>ŻARSKA</t>
  </si>
  <si>
    <t>8018590365500036777735</t>
  </si>
  <si>
    <t>XI800942469</t>
  </si>
  <si>
    <t>Ośrodek Transportu Leśnego</t>
  </si>
  <si>
    <t>9270003295</t>
  </si>
  <si>
    <t>Budynek Administracyjny OTL</t>
  </si>
  <si>
    <t>8018590365500035175839</t>
  </si>
  <si>
    <t>XM1701483365</t>
  </si>
  <si>
    <t>Warsztat OTL</t>
  </si>
  <si>
    <t>8018590365500019043758</t>
  </si>
  <si>
    <t>05567419</t>
  </si>
  <si>
    <t>Lw-5.1</t>
  </si>
  <si>
    <t>Regionalna Dyrekcja Lasów Państwowych w Zielonej Górze</t>
  </si>
  <si>
    <t>65-047</t>
  </si>
  <si>
    <t>Kazimierza Wielkiego</t>
  </si>
  <si>
    <t>24A</t>
  </si>
  <si>
    <t>6750006524</t>
  </si>
  <si>
    <t>8018590365500019078255</t>
  </si>
  <si>
    <t>19AG2533506009282</t>
  </si>
  <si>
    <t>pokój gościnny</t>
  </si>
  <si>
    <t>65-512</t>
  </si>
  <si>
    <t>8018590365500038489285</t>
  </si>
  <si>
    <t>XC2002276430</t>
  </si>
  <si>
    <t>Nadleśnictwo Warcino</t>
  </si>
  <si>
    <t>77-230</t>
  </si>
  <si>
    <t>Kepice</t>
  </si>
  <si>
    <t>Gen. Władysława Sikorskiego</t>
  </si>
  <si>
    <t>8390011799</t>
  </si>
  <si>
    <t>Kępice</t>
  </si>
  <si>
    <t xml:space="preserve">Zaplecze techniczne n-ctwa wraz z kancelarią leśnictw </t>
  </si>
  <si>
    <t>8018590365500029712958</t>
  </si>
  <si>
    <t>XM2002918978</t>
  </si>
  <si>
    <t>Ośrodek Kultury Leśnej w Gołuchowie</t>
  </si>
  <si>
    <t>63-322</t>
  </si>
  <si>
    <t>Gołuchów</t>
  </si>
  <si>
    <t>Jana i Izabeli Działyńskich</t>
  </si>
  <si>
    <t>6180016016</t>
  </si>
  <si>
    <t>OFICYNA</t>
  </si>
  <si>
    <t>8018590365500019122460</t>
  </si>
  <si>
    <t>DPT PRALNIA</t>
  </si>
  <si>
    <t>8018590365500051598711</t>
  </si>
  <si>
    <t>XM1902517028</t>
  </si>
  <si>
    <t>SZKÓŁKA</t>
  </si>
  <si>
    <t>8018590365500051598902</t>
  </si>
  <si>
    <t>XM1400424918</t>
  </si>
  <si>
    <t>DYBUL</t>
  </si>
  <si>
    <t>XM1902516722</t>
  </si>
  <si>
    <t>KOTŁOWNIA CENTRALNA</t>
  </si>
  <si>
    <t>8018590365500019122453</t>
  </si>
  <si>
    <t>KASA</t>
  </si>
  <si>
    <t xml:space="preserve">Jana Izabeli Działyńskich </t>
  </si>
  <si>
    <t>8018590365500044572032</t>
  </si>
  <si>
    <t>XM2103350028</t>
  </si>
  <si>
    <t>Nadleśnictwo Dębno</t>
  </si>
  <si>
    <t>77-400</t>
  </si>
  <si>
    <t>Dębno</t>
  </si>
  <si>
    <t>Racławicka</t>
  </si>
  <si>
    <t>5970008631</t>
  </si>
  <si>
    <t>8018590365500048881277</t>
  </si>
  <si>
    <t>Nadleśnictwo Suchedniów</t>
  </si>
  <si>
    <t>26-130</t>
  </si>
  <si>
    <t>Suchedniów</t>
  </si>
  <si>
    <t>Bodzentyńska</t>
  </si>
  <si>
    <t>6630006711</t>
  </si>
  <si>
    <t>16 a</t>
  </si>
  <si>
    <t>Kancelarie Lesnictw</t>
  </si>
  <si>
    <t>16a</t>
  </si>
  <si>
    <t>8018590365500075876093</t>
  </si>
  <si>
    <t>00769090</t>
  </si>
  <si>
    <t>8018590365500068959833</t>
  </si>
  <si>
    <t>XM1100206944</t>
  </si>
  <si>
    <t>Nabywca</t>
  </si>
  <si>
    <t>Odbiorca/Płatnik/Adesat faktury</t>
  </si>
  <si>
    <t>Informacje ogólne</t>
  </si>
  <si>
    <t>Dane o ppg</t>
  </si>
  <si>
    <t>Lp.</t>
  </si>
  <si>
    <t>Kod</t>
  </si>
  <si>
    <t>Poczta</t>
  </si>
  <si>
    <t>Miejscowość</t>
  </si>
  <si>
    <t>Ulica</t>
  </si>
  <si>
    <t>Nr posesji</t>
  </si>
  <si>
    <t>Nr lokalu</t>
  </si>
  <si>
    <t xml:space="preserve">Nr NIP </t>
  </si>
  <si>
    <t>Odbiorca/Płatnik/Adresat faktury</t>
  </si>
  <si>
    <t xml:space="preserve">Obecny Sprzedawca </t>
  </si>
  <si>
    <t>OSD</t>
  </si>
  <si>
    <t xml:space="preserve">Akcyza </t>
  </si>
  <si>
    <t xml:space="preserve">Umowa </t>
  </si>
  <si>
    <t>Termin obowiązywania umowy</t>
  </si>
  <si>
    <t>Promocja</t>
  </si>
  <si>
    <t>Termin wypowiedzenia</t>
  </si>
  <si>
    <t xml:space="preserve">Punkt poboru </t>
  </si>
  <si>
    <t>Nr PPG wg OSD</t>
  </si>
  <si>
    <t>Nr gazomierza</t>
  </si>
  <si>
    <t>Szacowane zużycie paliwa gazowego w okresie trwania umowy  [kWh]</t>
  </si>
  <si>
    <t>Grupa taryfowa</t>
  </si>
  <si>
    <t>Moc zamówiona [kWh/h]</t>
  </si>
  <si>
    <t>Ilość godzin w okresie trwania umowy [h]</t>
  </si>
  <si>
    <t>Ilość miesięcy  w okresie trwania umowy [rok]</t>
  </si>
  <si>
    <t>Udział zużycia w obiekcie niechronionym</t>
  </si>
  <si>
    <t>Udział w obiekcie chronionym</t>
  </si>
  <si>
    <t>Szacowane zużycie paliwa gazowego w okresie trwania umowy w obiekcie niechronionym [kWh}</t>
  </si>
  <si>
    <t>Szacowane zużycie paliwa gazowego w okresie trwania umowy w obiekcie chronionym  [kWh}</t>
  </si>
  <si>
    <t>Cena jednostkowa paliwa netto w obiekcie niechronionym  [zł/kWh]</t>
  </si>
  <si>
    <t>Cena jednostkowa paliwa netto w obiekcie chronionym  [zł/kWh]</t>
  </si>
  <si>
    <t>Wartość paliwa gazowego netto w obiektach niechronionych</t>
  </si>
  <si>
    <t>Wartość paliwa gazowego  netto  w obiektach chronionych</t>
  </si>
  <si>
    <t>Wartość paliwa gazowego  netto</t>
  </si>
  <si>
    <t>Cena jednostkowa abonamentu netto dla obiektu niechronionego  [zł/mc]</t>
  </si>
  <si>
    <t>Wartość abonamentu dla obiektu  niechronionego netto</t>
  </si>
  <si>
    <t>Cena jednostkowa abonamentu netto dla obiektu chronionego  [zł/mc]</t>
  </si>
  <si>
    <t>Wartość abonamentu dla obiektu chronionego netto</t>
  </si>
  <si>
    <t>Cena jednostkowa opłaty dystrybucyjnej stałej netto [zł/mc]</t>
  </si>
  <si>
    <t>Wartość opłaty dystrybucyjnej stałej</t>
  </si>
  <si>
    <t>Cena jednostkowa opłaty dystrybucyjnej zmiennej netto [zł/kWh]</t>
  </si>
  <si>
    <t>Wartość opłaty dystrybucyjnej zmiennej</t>
  </si>
  <si>
    <t>Wartość netto</t>
  </si>
  <si>
    <t>ID Nabywcy</t>
  </si>
  <si>
    <t>Lp. ppg</t>
  </si>
  <si>
    <t>Zamawiajacy/Nabywca</t>
  </si>
  <si>
    <t>Obszar dystrybucyjny</t>
  </si>
  <si>
    <t>W-8.1</t>
  </si>
  <si>
    <t>Nadleśnictwo Manowo</t>
  </si>
  <si>
    <t>76-015</t>
  </si>
  <si>
    <t>Manowo</t>
  </si>
  <si>
    <t>6690505010</t>
  </si>
  <si>
    <t>Nadleśnictwo Strzelce Krajeńskie</t>
  </si>
  <si>
    <t>66-500</t>
  </si>
  <si>
    <t>Strzelce Krajeńskie</t>
  </si>
  <si>
    <t xml:space="preserve">al. Piastów </t>
  </si>
  <si>
    <t>11B</t>
  </si>
  <si>
    <t>al. Piastów</t>
  </si>
  <si>
    <t>Lokal mieszkalny ul. Gorzowska 17B</t>
  </si>
  <si>
    <t>8018590365500048874613</t>
  </si>
  <si>
    <t>XM1000114604</t>
  </si>
  <si>
    <t>Szacowane zużycie paliwa gazowego w okresie trwania umowy [kWh]</t>
  </si>
  <si>
    <t>Cena abonamentu dla obiektu niechronionego</t>
  </si>
  <si>
    <t>Cena abonamentu dla obiektu chronionego i chronionego częsciowo</t>
  </si>
  <si>
    <t>Grupa taryfowa PSG gaz wysokomentanowy</t>
  </si>
  <si>
    <t>Grupa taryfowa PSG gaz zaazotowany</t>
  </si>
  <si>
    <t>Cena jednostkowa paliwa gazowego dla obiektów objętych ochroną w grupach taryfowych o mocy umownej ≤ 110 kWh/h     [zł/kWh]</t>
  </si>
  <si>
    <t>Cena jednostkowa paliwa gazowego dla obiektów objętych ochroną w grupach taryfowych o mocy umownej ≥ 111 kWh/h  [zł/kWh]</t>
  </si>
  <si>
    <t>Dane o cenach jednostkowych abonamentu wpisane poniżej przenoszone są automatycznie do arkuszy przypisanych dla poszczególnch części</t>
  </si>
  <si>
    <t>Dane o cenach jednostkowych paliwa gazowego wpisane poniżej przenoszone są automatycznie do arkuszy przypisanych dla poszczególnch części</t>
  </si>
  <si>
    <t>Cena jednostkowa opłaty akcyzowej netto [zł/kWh]</t>
  </si>
  <si>
    <t>Wartość opłaty akcyzowej netto</t>
  </si>
  <si>
    <t xml:space="preserve">Cena jednostkowa paliwa gazowego dla obiektów niechronionych [zł/kWh] </t>
  </si>
  <si>
    <t>Racot ul. Leśna 11</t>
  </si>
  <si>
    <t>58-304</t>
  </si>
  <si>
    <t>Część PSG GD</t>
  </si>
  <si>
    <t>Część PSG PO</t>
  </si>
  <si>
    <t>Część PSG PO(2)</t>
  </si>
  <si>
    <t>Część PSG TA</t>
  </si>
  <si>
    <t>Część PSG WA</t>
  </si>
  <si>
    <t>Część PSG WR</t>
  </si>
  <si>
    <t>Część PSG WR (2)</t>
  </si>
  <si>
    <t>Część PSG ZA</t>
  </si>
  <si>
    <t>Wyszczególnienie</t>
  </si>
  <si>
    <t>Szacowane zuzycie 2023 r. na podstawie danych z 2021 r.</t>
  </si>
  <si>
    <t>Szacowane zużycie 
LIPIEC
[kWh]</t>
  </si>
  <si>
    <t>Szacowane zużycie
SIERPIEŃ
[kWh]</t>
  </si>
  <si>
    <t>Szacowane zużycie WRZESIEŃ
[kWh]</t>
  </si>
  <si>
    <t>Szacowane zużycie PAŹDZIERNIK [kWh]</t>
  </si>
  <si>
    <t>Szacowane zużycie            LISTOPAD           [kWh]</t>
  </si>
  <si>
    <t>Szacowane zużycie GRUDZIEŃ [kWh]</t>
  </si>
  <si>
    <t>Uwagi</t>
  </si>
  <si>
    <t>2023-06-31</t>
  </si>
  <si>
    <t>nieokreślony</t>
  </si>
  <si>
    <t>31.03.2023</t>
  </si>
  <si>
    <t>LOB Marszewo (nowy budynek)</t>
  </si>
  <si>
    <t>8018590365500091644720</t>
  </si>
  <si>
    <t>XM1200359122</t>
  </si>
  <si>
    <t>8018590365500053151501</t>
  </si>
  <si>
    <t>8018590365500044354959</t>
  </si>
  <si>
    <t>nie określony</t>
  </si>
  <si>
    <t xml:space="preserve">Machowa </t>
  </si>
  <si>
    <t>39-220</t>
  </si>
  <si>
    <t>Machowa</t>
  </si>
  <si>
    <t>48/2</t>
  </si>
  <si>
    <t>8018590365500090807447</t>
  </si>
  <si>
    <t>XI2202195357</t>
  </si>
  <si>
    <t>8018590365500071708480</t>
  </si>
  <si>
    <t>8018590365500090559605</t>
  </si>
  <si>
    <t>8018590365500085742944</t>
  </si>
  <si>
    <t>8018590365500073526877</t>
  </si>
  <si>
    <t>8018590365500072910417</t>
  </si>
  <si>
    <t>Alfredówka</t>
  </si>
  <si>
    <t>165</t>
  </si>
  <si>
    <t>8018590365500072796479</t>
  </si>
  <si>
    <t>00572809</t>
  </si>
  <si>
    <t>Rozalin</t>
  </si>
  <si>
    <t>39-450</t>
  </si>
  <si>
    <t>dz. 1342/4</t>
  </si>
  <si>
    <t>8018590365500088405150</t>
  </si>
  <si>
    <t>XI2202338991</t>
  </si>
  <si>
    <t>Nadleśnictwo Wołów</t>
  </si>
  <si>
    <t>56-100</t>
  </si>
  <si>
    <t>Wołów</t>
  </si>
  <si>
    <t>8018590365500040267161</t>
  </si>
  <si>
    <t>XA2106105235</t>
  </si>
  <si>
    <t>8018590365500039987070</t>
  </si>
  <si>
    <t>XI1700804768</t>
  </si>
  <si>
    <t>Ceny oferty dla poszczególnych części obliczane w poszczególnych arkuszach przenoszone są do tabeli  "Cena oferty za realizację przedmiotu zamówienia dla niżej wymienionych części".</t>
  </si>
  <si>
    <t xml:space="preserve"> Cena oferty za realizację przedmiotu zamówienia dla niżej wymienionych części</t>
  </si>
  <si>
    <t xml:space="preserve">Część </t>
  </si>
  <si>
    <t>Nazwa</t>
  </si>
  <si>
    <t>Obszar Dystrybucyjny</t>
  </si>
  <si>
    <t>VAT 23 %</t>
  </si>
  <si>
    <t>Wartość brutto</t>
  </si>
  <si>
    <t>PSG Gdańsk wysokometanowy</t>
  </si>
  <si>
    <t>PSG GD</t>
  </si>
  <si>
    <t>PSG Poznań wysokometanowy</t>
  </si>
  <si>
    <t>PSG PO</t>
  </si>
  <si>
    <t>PSG Poznań zaazotowany</t>
  </si>
  <si>
    <t>PSG PO2</t>
  </si>
  <si>
    <t>PSG Tarnów wysokomentanowy</t>
  </si>
  <si>
    <t>PSG TA</t>
  </si>
  <si>
    <t>PSG Warszawa wysokomentanowy</t>
  </si>
  <si>
    <t>PSG WA</t>
  </si>
  <si>
    <t>PSG Wrocław wysokometanowy</t>
  </si>
  <si>
    <t>PSG WR</t>
  </si>
  <si>
    <t>PSG Wrocław zaazotowany</t>
  </si>
  <si>
    <t>PSG WR2</t>
  </si>
  <si>
    <t>PSG Zabrze wysokomentanowy</t>
  </si>
  <si>
    <t>PSG ZA</t>
  </si>
  <si>
    <t xml:space="preserve">Nazwa </t>
  </si>
  <si>
    <t>Ilość niechroniony [kWh]</t>
  </si>
  <si>
    <t>Ilość chroniony [kWh]</t>
  </si>
  <si>
    <t>razem [kWh]</t>
  </si>
  <si>
    <t>Ogółem</t>
  </si>
  <si>
    <t>Razem</t>
  </si>
  <si>
    <t>"1"</t>
  </si>
  <si>
    <t>"2"</t>
  </si>
  <si>
    <t>38-307</t>
  </si>
  <si>
    <t>33-314</t>
  </si>
  <si>
    <t>22-670</t>
  </si>
  <si>
    <t>22-427</t>
  </si>
  <si>
    <t>8018590365500025180003</t>
  </si>
  <si>
    <t>8018590365500042687271</t>
  </si>
  <si>
    <t xml:space="preserve">8018590365500051599091 </t>
  </si>
  <si>
    <t>8018590365500089388629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</si>
</sst>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0.00000"/>
    <numFmt numFmtId="165" formatCode="#,##0_ ;\-#,##0\ "/>
  </numFmts>
  <fonts count="16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9"/>
      <name val="Arial Narrow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FF0000"/>
      <name val="Czcionka tekstu podstawowego"/>
      <charset val="238"/>
    </font>
    <font>
      <b/>
      <sz val="10"/>
      <color rgb="FFFF0000"/>
      <name val="Arial Narrow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44" fontId="2" fillId="0" borderId="0" xfId="0" applyNumberFormat="1" applyFont="1"/>
    <xf numFmtId="0" fontId="2" fillId="0" borderId="1" xfId="0" applyFont="1" applyBorder="1"/>
    <xf numFmtId="4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10" borderId="1" xfId="0" applyFont="1" applyFill="1" applyBorder="1"/>
    <xf numFmtId="0" fontId="5" fillId="11" borderId="1" xfId="0" applyFont="1" applyFill="1" applyBorder="1"/>
    <xf numFmtId="44" fontId="2" fillId="0" borderId="1" xfId="1" applyFont="1" applyFill="1" applyBorder="1"/>
    <xf numFmtId="44" fontId="4" fillId="11" borderId="1" xfId="1" applyFont="1" applyFill="1" applyBorder="1" applyAlignment="1">
      <alignment horizontal="center"/>
    </xf>
    <xf numFmtId="0" fontId="4" fillId="0" borderId="1" xfId="0" applyFont="1" applyBorder="1"/>
    <xf numFmtId="0" fontId="2" fillId="10" borderId="1" xfId="0" applyFont="1" applyFill="1" applyBorder="1" applyAlignment="1">
      <alignment horizontal="center"/>
    </xf>
    <xf numFmtId="44" fontId="4" fillId="10" borderId="1" xfId="1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7" borderId="1" xfId="0" applyFont="1" applyFill="1" applyBorder="1"/>
    <xf numFmtId="0" fontId="4" fillId="7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wrapText="1"/>
    </xf>
    <xf numFmtId="0" fontId="4" fillId="8" borderId="1" xfId="0" applyFont="1" applyFill="1" applyBorder="1" applyAlignment="1">
      <alignment wrapText="1"/>
    </xf>
    <xf numFmtId="0" fontId="4" fillId="8" borderId="1" xfId="0" applyFont="1" applyFill="1" applyBorder="1"/>
    <xf numFmtId="0" fontId="4" fillId="9" borderId="1" xfId="0" applyFont="1" applyFill="1" applyBorder="1"/>
    <xf numFmtId="0" fontId="4" fillId="9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wrapText="1"/>
    </xf>
    <xf numFmtId="0" fontId="4" fillId="9" borderId="1" xfId="0" applyFont="1" applyFill="1" applyBorder="1" applyAlignment="1">
      <alignment horizontal="center" vertical="top" wrapText="1"/>
    </xf>
    <xf numFmtId="0" fontId="6" fillId="9" borderId="1" xfId="0" applyFont="1" applyFill="1" applyBorder="1" applyAlignment="1">
      <alignment horizontal="center" wrapText="1"/>
    </xf>
    <xf numFmtId="0" fontId="6" fillId="9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wrapText="1"/>
    </xf>
    <xf numFmtId="49" fontId="2" fillId="0" borderId="1" xfId="0" applyNumberFormat="1" applyFont="1" applyBorder="1"/>
    <xf numFmtId="44" fontId="6" fillId="0" borderId="1" xfId="1" applyFont="1" applyFill="1" applyBorder="1"/>
    <xf numFmtId="0" fontId="2" fillId="4" borderId="0" xfId="0" applyFont="1" applyFill="1"/>
    <xf numFmtId="44" fontId="2" fillId="2" borderId="1" xfId="1" applyFont="1" applyFill="1" applyBorder="1"/>
    <xf numFmtId="44" fontId="2" fillId="0" borderId="0" xfId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4" fontId="6" fillId="0" borderId="1" xfId="1" applyFont="1" applyFill="1" applyBorder="1" applyAlignment="1">
      <alignment horizontal="left" vertical="center"/>
    </xf>
    <xf numFmtId="44" fontId="2" fillId="0" borderId="1" xfId="1" applyFont="1" applyFill="1" applyBorder="1" applyAlignment="1">
      <alignment horizontal="left" vertical="center"/>
    </xf>
    <xf numFmtId="44" fontId="2" fillId="0" borderId="1" xfId="1" applyFont="1" applyFill="1" applyBorder="1" applyAlignment="1">
      <alignment horizontal="right" vertical="center"/>
    </xf>
    <xf numFmtId="1" fontId="2" fillId="0" borderId="0" xfId="0" applyNumberFormat="1" applyFont="1"/>
    <xf numFmtId="164" fontId="9" fillId="3" borderId="1" xfId="0" applyNumberFormat="1" applyFont="1" applyFill="1" applyBorder="1"/>
    <xf numFmtId="164" fontId="9" fillId="4" borderId="1" xfId="0" applyNumberFormat="1" applyFont="1" applyFill="1" applyBorder="1"/>
    <xf numFmtId="164" fontId="9" fillId="5" borderId="1" xfId="0" applyNumberFormat="1" applyFont="1" applyFill="1" applyBorder="1"/>
    <xf numFmtId="44" fontId="10" fillId="2" borderId="1" xfId="1" applyFont="1" applyFill="1" applyBorder="1"/>
    <xf numFmtId="44" fontId="10" fillId="6" borderId="1" xfId="1" applyFont="1" applyFill="1" applyBorder="1"/>
    <xf numFmtId="44" fontId="2" fillId="0" borderId="0" xfId="1" applyFont="1" applyFill="1"/>
    <xf numFmtId="49" fontId="0" fillId="0" borderId="0" xfId="0" applyNumberFormat="1"/>
    <xf numFmtId="1" fontId="0" fillId="0" borderId="0" xfId="0" applyNumberFormat="1"/>
    <xf numFmtId="0" fontId="2" fillId="5" borderId="0" xfId="0" applyFont="1" applyFill="1"/>
    <xf numFmtId="0" fontId="12" fillId="0" borderId="0" xfId="0" applyFont="1"/>
    <xf numFmtId="44" fontId="2" fillId="5" borderId="0" xfId="0" applyNumberFormat="1" applyFont="1" applyFill="1"/>
    <xf numFmtId="0" fontId="2" fillId="0" borderId="1" xfId="1" applyNumberFormat="1" applyFont="1" applyFill="1" applyBorder="1"/>
    <xf numFmtId="0" fontId="2" fillId="0" borderId="1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5" fontId="2" fillId="0" borderId="1" xfId="0" applyNumberFormat="1" applyFont="1" applyBorder="1"/>
    <xf numFmtId="165" fontId="2" fillId="0" borderId="0" xfId="0" applyNumberFormat="1" applyFont="1"/>
    <xf numFmtId="0" fontId="10" fillId="0" borderId="1" xfId="0" applyFont="1" applyBorder="1"/>
    <xf numFmtId="1" fontId="2" fillId="0" borderId="1" xfId="0" applyNumberFormat="1" applyFont="1" applyBorder="1"/>
    <xf numFmtId="1" fontId="4" fillId="0" borderId="1" xfId="0" applyNumberFormat="1" applyFont="1" applyBorder="1"/>
    <xf numFmtId="164" fontId="4" fillId="0" borderId="1" xfId="0" applyNumberFormat="1" applyFont="1" applyBorder="1"/>
    <xf numFmtId="0" fontId="8" fillId="0" borderId="1" xfId="0" applyFont="1" applyBorder="1"/>
    <xf numFmtId="164" fontId="2" fillId="0" borderId="1" xfId="0" applyNumberFormat="1" applyFont="1" applyBorder="1"/>
    <xf numFmtId="0" fontId="11" fillId="0" borderId="1" xfId="0" applyFont="1" applyBorder="1"/>
    <xf numFmtId="0" fontId="6" fillId="0" borderId="1" xfId="0" applyFont="1" applyBorder="1"/>
    <xf numFmtId="1" fontId="6" fillId="0" borderId="1" xfId="0" applyNumberFormat="1" applyFont="1" applyBorder="1"/>
    <xf numFmtId="49" fontId="6" fillId="0" borderId="1" xfId="0" applyNumberFormat="1" applyFont="1" applyBorder="1"/>
    <xf numFmtId="0" fontId="7" fillId="0" borderId="1" xfId="0" applyFont="1" applyBorder="1"/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/>
    </xf>
    <xf numFmtId="44" fontId="6" fillId="0" borderId="1" xfId="0" applyNumberFormat="1" applyFont="1" applyBorder="1"/>
    <xf numFmtId="0" fontId="2" fillId="0" borderId="2" xfId="0" applyFont="1" applyBorder="1"/>
    <xf numFmtId="0" fontId="4" fillId="0" borderId="1" xfId="0" applyFont="1" applyBorder="1" applyAlignment="1">
      <alignment horizontal="right" vertical="center"/>
    </xf>
    <xf numFmtId="0" fontId="2" fillId="0" borderId="3" xfId="0" applyFont="1" applyBorder="1"/>
    <xf numFmtId="44" fontId="2" fillId="0" borderId="3" xfId="0" applyNumberFormat="1" applyFont="1" applyBorder="1"/>
    <xf numFmtId="0" fontId="15" fillId="0" borderId="1" xfId="0" applyFont="1" applyBorder="1"/>
    <xf numFmtId="49" fontId="15" fillId="0" borderId="1" xfId="0" applyNumberFormat="1" applyFont="1" applyBorder="1"/>
    <xf numFmtId="0" fontId="2" fillId="11" borderId="1" xfId="0" applyFont="1" applyFill="1" applyBorder="1"/>
    <xf numFmtId="49" fontId="2" fillId="11" borderId="1" xfId="0" applyNumberFormat="1" applyFont="1" applyFill="1" applyBorder="1"/>
    <xf numFmtId="0" fontId="10" fillId="11" borderId="1" xfId="0" applyFont="1" applyFill="1" applyBorder="1"/>
    <xf numFmtId="1" fontId="2" fillId="11" borderId="1" xfId="0" applyNumberFormat="1" applyFont="1" applyFill="1" applyBorder="1"/>
    <xf numFmtId="0" fontId="4" fillId="11" borderId="1" xfId="0" applyFont="1" applyFill="1" applyBorder="1"/>
    <xf numFmtId="164" fontId="4" fillId="11" borderId="1" xfId="0" applyNumberFormat="1" applyFont="1" applyFill="1" applyBorder="1"/>
    <xf numFmtId="164" fontId="2" fillId="11" borderId="1" xfId="0" applyNumberFormat="1" applyFont="1" applyFill="1" applyBorder="1"/>
    <xf numFmtId="44" fontId="6" fillId="11" borderId="1" xfId="1" applyFont="1" applyFill="1" applyBorder="1"/>
    <xf numFmtId="44" fontId="2" fillId="11" borderId="1" xfId="0" applyNumberFormat="1" applyFont="1" applyFill="1" applyBorder="1"/>
    <xf numFmtId="44" fontId="2" fillId="11" borderId="1" xfId="1" applyFont="1" applyFill="1" applyBorder="1"/>
    <xf numFmtId="0" fontId="2" fillId="11" borderId="0" xfId="0" applyFont="1" applyFill="1"/>
    <xf numFmtId="0" fontId="2" fillId="9" borderId="1" xfId="0" applyFont="1" applyFill="1" applyBorder="1"/>
    <xf numFmtId="49" fontId="2" fillId="9" borderId="1" xfId="0" applyNumberFormat="1" applyFont="1" applyFill="1" applyBorder="1"/>
    <xf numFmtId="0" fontId="10" fillId="9" borderId="1" xfId="0" applyFont="1" applyFill="1" applyBorder="1"/>
    <xf numFmtId="1" fontId="2" fillId="9" borderId="1" xfId="0" applyNumberFormat="1" applyFont="1" applyFill="1" applyBorder="1"/>
    <xf numFmtId="164" fontId="4" fillId="9" borderId="1" xfId="0" applyNumberFormat="1" applyFont="1" applyFill="1" applyBorder="1"/>
    <xf numFmtId="164" fontId="2" fillId="9" borderId="1" xfId="0" applyNumberFormat="1" applyFont="1" applyFill="1" applyBorder="1"/>
    <xf numFmtId="44" fontId="6" fillId="9" borderId="1" xfId="1" applyFont="1" applyFill="1" applyBorder="1"/>
    <xf numFmtId="44" fontId="2" fillId="9" borderId="1" xfId="0" applyNumberFormat="1" applyFont="1" applyFill="1" applyBorder="1"/>
    <xf numFmtId="44" fontId="2" fillId="9" borderId="1" xfId="1" applyFont="1" applyFill="1" applyBorder="1"/>
    <xf numFmtId="0" fontId="8" fillId="9" borderId="1" xfId="0" applyFont="1" applyFill="1" applyBorder="1"/>
    <xf numFmtId="0" fontId="2" fillId="9" borderId="0" xfId="0" applyFont="1" applyFill="1"/>
    <xf numFmtId="0" fontId="14" fillId="9" borderId="0" xfId="0" applyFont="1" applyFill="1"/>
    <xf numFmtId="0" fontId="2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ysk%20A%202023.03.04\A\Lasy%20Pa&#324;stwowe\2022\GAZ\SWZ%20na%20stronie\Zaktualizowany%20za&#322;&#261;cznik%20nr%203%20do%20SWZ%20-%20wykaz%20ppg%20i%20kalkulator%20v%202022.11.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ysk%20A%202023.03.04\A\Lasy%20Pa&#324;stwowe\2024\AKTUALIZACJA%20PPG%201003%20wszystkie%20PPG%208%20czes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 do formularza ofertowego"/>
      <sheetName val="PSG GD"/>
      <sheetName val="PSG PO"/>
      <sheetName val="PSG PO (2)"/>
      <sheetName val="PSG TA"/>
      <sheetName val="PSG WA"/>
      <sheetName val="PSG WR"/>
      <sheetName val="PSG WR (2)"/>
      <sheetName val="PSG ZA "/>
      <sheetName val="Anco"/>
      <sheetName val="G.EN.GAZ"/>
      <sheetName val="EWE"/>
      <sheetName val="GAZSYSTEM"/>
      <sheetName val="DUON"/>
    </sheetNames>
    <sheetDataSet>
      <sheetData sheetId="0"/>
      <sheetData sheetId="1"/>
      <sheetData sheetId="2"/>
      <sheetData sheetId="3">
        <row r="4">
          <cell r="AY4">
            <v>0</v>
          </cell>
        </row>
      </sheetData>
      <sheetData sheetId="4"/>
      <sheetData sheetId="5"/>
      <sheetData sheetId="6">
        <row r="18">
          <cell r="AY18">
            <v>0</v>
          </cell>
        </row>
      </sheetData>
      <sheetData sheetId="7"/>
      <sheetData sheetId="8">
        <row r="13">
          <cell r="AY13">
            <v>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erta"/>
      <sheetName val="PSG GD"/>
      <sheetName val="PSG PO"/>
      <sheetName val="PSG PO (2)"/>
      <sheetName val="PSG TA"/>
      <sheetName val="PSG WA"/>
      <sheetName val="PSG WR"/>
      <sheetName val="PSG WR (2)"/>
      <sheetName val="PSG ZA "/>
      <sheetName val="Anco"/>
      <sheetName val="G.EN.GAZ"/>
      <sheetName val="EWE"/>
      <sheetName val="GAZSYSTEM"/>
      <sheetName val="DUON"/>
    </sheetNames>
    <definedNames>
      <definedName name="AP7\" sheetId="2"/>
    </definedNames>
    <sheetDataSet>
      <sheetData sheetId="0">
        <row r="28">
          <cell r="G28">
            <v>0.75543000000000005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queryTables/queryTable1.xml><?xml version="1.0" encoding="utf-8"?>
<queryTable xmlns="http://schemas.openxmlformats.org/spreadsheetml/2006/main" name="SWSG_011_Lasy_Panstwowe_Raport_20220712_4" connectionId="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WSG_011_Lasy_Panstwowe_Raport_20220712" connectionId="1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WSG_011_Lasy_Panstwowe_Raport_20220712_4" connectionId="1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WSG_011_Lasy_Panstwowe_Raport_20220712" connectionId="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WSG_011_Lasy_Panstwowe_Raport_20220712_5" connectionId="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WSG_011_Lasy_Panstwowe_Raport_20220712" connectionId="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WSG_011_Lasy_Panstwowe_Raport_20220712_4" connectionId="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WSG_011_Lasy_Panstwowe_Raport_20220712" connectionId="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WSG_011_Lasy_Panstwowe_Raport_20220712_4" connectionId="9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WSG_011_Lasy_Panstwowe_Raport_20220712" connectionId="1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WSG_011_Lasy_Panstwowe_Raport_20220712_4" connectionId="1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4" Type="http://schemas.openxmlformats.org/officeDocument/2006/relationships/queryTable" Target="../queryTables/query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5.xml"/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7.xml"/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9.xml"/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1.xml"/><Relationship Id="rId2" Type="http://schemas.openxmlformats.org/officeDocument/2006/relationships/queryTable" Target="../queryTables/queryTable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0"/>
  <sheetViews>
    <sheetView tabSelected="1" workbookViewId="0">
      <selection activeCell="H33" sqref="H33"/>
    </sheetView>
  </sheetViews>
  <sheetFormatPr defaultColWidth="9" defaultRowHeight="12.75"/>
  <cols>
    <col min="1" max="1" width="5.625" style="1" customWidth="1"/>
    <col min="2" max="2" width="41.125" style="1" customWidth="1"/>
    <col min="3" max="10" width="12.125" style="1" customWidth="1"/>
    <col min="11" max="16384" width="9" style="1"/>
  </cols>
  <sheetData>
    <row r="1" spans="2:10">
      <c r="B1" s="1" t="s">
        <v>2393</v>
      </c>
    </row>
    <row r="2" spans="2:10">
      <c r="B2" s="1" t="s">
        <v>2394</v>
      </c>
    </row>
    <row r="3" spans="2:10">
      <c r="B3" s="1" t="s">
        <v>2453</v>
      </c>
    </row>
    <row r="5" spans="2:10">
      <c r="B5" s="9" t="s">
        <v>2389</v>
      </c>
      <c r="C5" s="11" t="s">
        <v>37</v>
      </c>
      <c r="D5" s="11" t="s">
        <v>130</v>
      </c>
      <c r="E5" s="11" t="s">
        <v>16</v>
      </c>
      <c r="F5" s="11" t="s">
        <v>942</v>
      </c>
      <c r="G5" s="11" t="s">
        <v>47</v>
      </c>
      <c r="H5" s="11" t="s">
        <v>31</v>
      </c>
      <c r="I5" s="11" t="s">
        <v>2372</v>
      </c>
    </row>
    <row r="6" spans="2:10">
      <c r="B6" s="12" t="s">
        <v>2387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38">
        <v>0</v>
      </c>
    </row>
    <row r="7" spans="2:10">
      <c r="B7" s="4" t="s">
        <v>2388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38">
        <v>0</v>
      </c>
    </row>
    <row r="8" spans="2:10">
      <c r="B8" s="8" t="s">
        <v>2390</v>
      </c>
      <c r="C8" s="13" t="s">
        <v>2186</v>
      </c>
      <c r="D8" s="13" t="s">
        <v>1413</v>
      </c>
      <c r="E8" s="13" t="s">
        <v>1364</v>
      </c>
      <c r="F8" s="13" t="s">
        <v>1385</v>
      </c>
      <c r="G8" s="13" t="s">
        <v>1984</v>
      </c>
      <c r="H8" s="13" t="s">
        <v>2262</v>
      </c>
      <c r="I8" s="13" t="s">
        <v>2145</v>
      </c>
      <c r="J8" s="14" t="s">
        <v>1075</v>
      </c>
    </row>
    <row r="9" spans="2:10">
      <c r="B9" s="12" t="s">
        <v>2387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</row>
    <row r="10" spans="2:10">
      <c r="B10" s="4" t="s">
        <v>2388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</row>
    <row r="12" spans="2:10">
      <c r="B12" s="6" t="s">
        <v>2408</v>
      </c>
      <c r="C12" s="4" t="s">
        <v>2400</v>
      </c>
      <c r="D12" s="4" t="s">
        <v>2401</v>
      </c>
      <c r="E12" s="4" t="s">
        <v>2402</v>
      </c>
      <c r="F12" s="4" t="s">
        <v>2403</v>
      </c>
      <c r="G12" s="4" t="s">
        <v>2404</v>
      </c>
      <c r="H12" s="4" t="s">
        <v>2405</v>
      </c>
      <c r="I12" s="4" t="s">
        <v>2406</v>
      </c>
      <c r="J12" s="4" t="s">
        <v>2407</v>
      </c>
    </row>
    <row r="13" spans="2:10" ht="25.5">
      <c r="B13" s="15" t="s">
        <v>2397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</row>
    <row r="14" spans="2:10" ht="24" customHeight="1">
      <c r="B14" s="16" t="s">
        <v>2391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</row>
    <row r="15" spans="2:10" ht="25.5" customHeight="1">
      <c r="B15" s="17" t="s">
        <v>2392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</row>
    <row r="17" spans="1:10">
      <c r="A17" s="117" t="s">
        <v>2454</v>
      </c>
      <c r="B17" s="118"/>
      <c r="C17" s="118"/>
      <c r="D17" s="118"/>
      <c r="E17" s="118"/>
      <c r="F17" s="118"/>
    </row>
    <row r="18" spans="1:10">
      <c r="A18" s="4" t="s">
        <v>2455</v>
      </c>
      <c r="B18" s="4" t="s">
        <v>2456</v>
      </c>
      <c r="C18" s="4" t="s">
        <v>2457</v>
      </c>
      <c r="D18" s="2" t="s">
        <v>2367</v>
      </c>
      <c r="E18" s="59" t="s">
        <v>2458</v>
      </c>
      <c r="F18" s="60" t="s">
        <v>2459</v>
      </c>
      <c r="H18" s="61"/>
      <c r="I18" s="62"/>
      <c r="J18" s="63"/>
    </row>
    <row r="19" spans="1:10">
      <c r="A19" s="6">
        <v>1</v>
      </c>
      <c r="B19" s="7" t="s">
        <v>2460</v>
      </c>
      <c r="C19" s="4" t="s">
        <v>2461</v>
      </c>
      <c r="D19" s="5">
        <f>'PSG GD'!BO46</f>
        <v>101711.99795999999</v>
      </c>
      <c r="E19" s="5">
        <f>D19*0.23</f>
        <v>23393.759530799998</v>
      </c>
      <c r="F19" s="5">
        <f>D19+E19</f>
        <v>125105.7574908</v>
      </c>
      <c r="H19" s="3"/>
      <c r="I19" s="3"/>
      <c r="J19" s="3"/>
    </row>
    <row r="20" spans="1:10">
      <c r="A20" s="6">
        <v>2</v>
      </c>
      <c r="B20" s="7" t="s">
        <v>2462</v>
      </c>
      <c r="C20" s="4" t="s">
        <v>2463</v>
      </c>
      <c r="D20" s="5">
        <f>'PSG PO'!BO83</f>
        <v>147329.39970999994</v>
      </c>
      <c r="E20" s="5">
        <f t="shared" ref="E20:E26" si="0">D20*0.23</f>
        <v>33885.761933299989</v>
      </c>
      <c r="F20" s="5">
        <f t="shared" ref="F20:F26" si="1">D20+E20</f>
        <v>181215.16164329991</v>
      </c>
      <c r="H20" s="3"/>
      <c r="I20" s="3"/>
      <c r="J20" s="3"/>
    </row>
    <row r="21" spans="1:10">
      <c r="A21" s="6">
        <v>3</v>
      </c>
      <c r="B21" s="7" t="s">
        <v>2464</v>
      </c>
      <c r="C21" s="4" t="s">
        <v>2465</v>
      </c>
      <c r="D21" s="5">
        <f>'PSG PO (2)'!BO17</f>
        <v>22689.123319999999</v>
      </c>
      <c r="E21" s="5">
        <f t="shared" si="0"/>
        <v>5218.4983635999997</v>
      </c>
      <c r="F21" s="5">
        <f t="shared" si="1"/>
        <v>27907.621683599999</v>
      </c>
      <c r="H21" s="3"/>
      <c r="I21" s="3"/>
      <c r="J21" s="3"/>
    </row>
    <row r="22" spans="1:10">
      <c r="A22" s="6">
        <v>4</v>
      </c>
      <c r="B22" s="7" t="s">
        <v>2466</v>
      </c>
      <c r="C22" s="4" t="s">
        <v>2467</v>
      </c>
      <c r="D22" s="5">
        <f>'PSG TA'!BO124</f>
        <v>106784.87127000003</v>
      </c>
      <c r="E22" s="5">
        <f t="shared" si="0"/>
        <v>24560.52039210001</v>
      </c>
      <c r="F22" s="5">
        <f t="shared" si="1"/>
        <v>131345.39166210004</v>
      </c>
      <c r="H22" s="3"/>
      <c r="I22" s="3"/>
      <c r="J22" s="3"/>
    </row>
    <row r="23" spans="1:10">
      <c r="A23" s="6">
        <v>5</v>
      </c>
      <c r="B23" s="7" t="s">
        <v>2468</v>
      </c>
      <c r="C23" s="4" t="s">
        <v>2469</v>
      </c>
      <c r="D23" s="5">
        <f>'PSG WA'!BO38</f>
        <v>65235.487119999998</v>
      </c>
      <c r="E23" s="5">
        <f t="shared" si="0"/>
        <v>15004.162037600001</v>
      </c>
      <c r="F23" s="5">
        <f t="shared" si="1"/>
        <v>80239.649157599997</v>
      </c>
      <c r="H23" s="3"/>
      <c r="I23" s="3"/>
      <c r="J23" s="3"/>
    </row>
    <row r="24" spans="1:10">
      <c r="A24" s="6">
        <v>6</v>
      </c>
      <c r="B24" s="7" t="s">
        <v>2470</v>
      </c>
      <c r="C24" s="4" t="s">
        <v>2471</v>
      </c>
      <c r="D24" s="5">
        <f>'PSG WR'!BO32</f>
        <v>78475.471750000012</v>
      </c>
      <c r="E24" s="5">
        <f t="shared" si="0"/>
        <v>18049.358502500003</v>
      </c>
      <c r="F24" s="5">
        <f t="shared" si="1"/>
        <v>96524.830252500018</v>
      </c>
      <c r="H24" s="3"/>
      <c r="I24" s="3"/>
      <c r="J24" s="3"/>
    </row>
    <row r="25" spans="1:10">
      <c r="A25" s="6">
        <v>7</v>
      </c>
      <c r="B25" s="7" t="s">
        <v>2472</v>
      </c>
      <c r="C25" s="4" t="s">
        <v>2473</v>
      </c>
      <c r="D25" s="5">
        <f>'PSG WR (2)'!BO28</f>
        <v>41301.78878000001</v>
      </c>
      <c r="E25" s="5">
        <f t="shared" si="0"/>
        <v>9499.4114194000031</v>
      </c>
      <c r="F25" s="5">
        <f t="shared" si="1"/>
        <v>50801.200199400017</v>
      </c>
      <c r="H25" s="3"/>
      <c r="I25" s="3"/>
      <c r="J25" s="3"/>
    </row>
    <row r="26" spans="1:10">
      <c r="A26" s="6">
        <v>8</v>
      </c>
      <c r="B26" s="7" t="s">
        <v>2474</v>
      </c>
      <c r="C26" s="4" t="s">
        <v>2475</v>
      </c>
      <c r="D26" s="5">
        <f>'PSG ZA '!BO28</f>
        <v>50133.284379999997</v>
      </c>
      <c r="E26" s="5">
        <f t="shared" si="0"/>
        <v>11530.6554074</v>
      </c>
      <c r="F26" s="5">
        <f t="shared" si="1"/>
        <v>61663.939787399999</v>
      </c>
      <c r="H26" s="3"/>
      <c r="I26" s="3"/>
      <c r="J26" s="3"/>
    </row>
    <row r="27" spans="1:10">
      <c r="A27" s="116" t="s">
        <v>2481</v>
      </c>
      <c r="B27" s="116"/>
      <c r="C27" s="116"/>
      <c r="D27" s="5">
        <f>SUM(D19:D26)</f>
        <v>613661.42429</v>
      </c>
      <c r="E27" s="5">
        <f>SUM(E19:E26)</f>
        <v>141142.12758669999</v>
      </c>
      <c r="F27" s="5">
        <f>SUM(F19:F26)</f>
        <v>754803.55187670002</v>
      </c>
      <c r="G27" s="3"/>
      <c r="H27" s="3"/>
      <c r="I27" s="3"/>
      <c r="J27" s="3"/>
    </row>
    <row r="30" spans="1:10">
      <c r="A30" s="119" t="s">
        <v>2455</v>
      </c>
      <c r="B30" s="119" t="s">
        <v>2476</v>
      </c>
      <c r="C30" s="119" t="s">
        <v>2457</v>
      </c>
      <c r="D30" s="119" t="s">
        <v>2477</v>
      </c>
      <c r="E30" s="119" t="s">
        <v>2478</v>
      </c>
      <c r="F30" s="116" t="s">
        <v>2479</v>
      </c>
      <c r="G30" s="64"/>
    </row>
    <row r="31" spans="1:10">
      <c r="A31" s="119"/>
      <c r="B31" s="119"/>
      <c r="C31" s="119"/>
      <c r="D31" s="119"/>
      <c r="E31" s="119"/>
      <c r="F31" s="116"/>
      <c r="G31" s="64"/>
    </row>
    <row r="32" spans="1:10">
      <c r="A32" s="6">
        <v>1</v>
      </c>
      <c r="B32" s="7" t="s">
        <v>2460</v>
      </c>
      <c r="C32" s="4" t="s">
        <v>2461</v>
      </c>
      <c r="D32" s="65">
        <f>'PSG GD'!AX46</f>
        <v>1451635.8328</v>
      </c>
      <c r="E32" s="65">
        <f>'PSG GD'!AY46</f>
        <v>27107.167199999996</v>
      </c>
      <c r="F32" s="65">
        <f>SUM(D32:E32)</f>
        <v>1478743</v>
      </c>
      <c r="G32" s="66"/>
    </row>
    <row r="33" spans="1:8">
      <c r="A33" s="6">
        <v>2</v>
      </c>
      <c r="B33" s="7" t="s">
        <v>2462</v>
      </c>
      <c r="C33" s="4" t="s">
        <v>2463</v>
      </c>
      <c r="D33" s="65">
        <f>'PSG PO'!AX83</f>
        <v>1860183</v>
      </c>
      <c r="E33" s="65">
        <f>'PSG PO'!AY83</f>
        <v>464998</v>
      </c>
      <c r="F33" s="65">
        <f>SUM(D33:E33)</f>
        <v>2325181</v>
      </c>
      <c r="G33" s="66"/>
      <c r="H33" s="66"/>
    </row>
    <row r="34" spans="1:8">
      <c r="A34" s="6">
        <v>3</v>
      </c>
      <c r="B34" s="7" t="s">
        <v>2464</v>
      </c>
      <c r="C34" s="4" t="s">
        <v>2465</v>
      </c>
      <c r="D34" s="65">
        <f>'PSG PO (2)'!AX17</f>
        <v>450415</v>
      </c>
      <c r="E34" s="65">
        <f>'[1]PSG PO (2)'!AY4</f>
        <v>0</v>
      </c>
      <c r="F34" s="65">
        <f t="shared" ref="F34:F39" si="2">SUM(D34:E34)</f>
        <v>450415</v>
      </c>
      <c r="G34" s="66"/>
    </row>
    <row r="35" spans="1:8">
      <c r="A35" s="6">
        <v>4</v>
      </c>
      <c r="B35" s="7" t="s">
        <v>2466</v>
      </c>
      <c r="C35" s="4" t="s">
        <v>2467</v>
      </c>
      <c r="D35" s="65">
        <f>'PSG TA'!AX124</f>
        <v>1783464.0225</v>
      </c>
      <c r="E35" s="65">
        <f>'PSG TA'!AY124</f>
        <v>55214.977500000008</v>
      </c>
      <c r="F35" s="65">
        <f t="shared" si="2"/>
        <v>1838679</v>
      </c>
      <c r="G35" s="66"/>
    </row>
    <row r="36" spans="1:8">
      <c r="A36" s="6">
        <v>5</v>
      </c>
      <c r="B36" s="7" t="s">
        <v>2468</v>
      </c>
      <c r="C36" s="4" t="s">
        <v>2469</v>
      </c>
      <c r="D36" s="65">
        <f>'PSG WA'!AX38</f>
        <v>887456.50390000001</v>
      </c>
      <c r="E36" s="65">
        <f>'PSG WA'!AY38</f>
        <v>17914.496099999997</v>
      </c>
      <c r="F36" s="65">
        <f t="shared" si="2"/>
        <v>905371</v>
      </c>
      <c r="G36" s="66"/>
    </row>
    <row r="37" spans="1:8">
      <c r="A37" s="6">
        <v>6</v>
      </c>
      <c r="B37" s="7" t="s">
        <v>2470</v>
      </c>
      <c r="C37" s="4" t="s">
        <v>2471</v>
      </c>
      <c r="D37" s="65">
        <f>'PSG WR'!AX32</f>
        <v>1286768</v>
      </c>
      <c r="E37" s="65">
        <f>'[1]PSG WR'!AY18</f>
        <v>0</v>
      </c>
      <c r="F37" s="65">
        <f t="shared" si="2"/>
        <v>1286768</v>
      </c>
      <c r="G37" s="66"/>
    </row>
    <row r="38" spans="1:8">
      <c r="A38" s="6">
        <v>7</v>
      </c>
      <c r="B38" s="7" t="s">
        <v>2472</v>
      </c>
      <c r="C38" s="4" t="s">
        <v>2473</v>
      </c>
      <c r="D38" s="65">
        <f>'PSG WR (2)'!AX28</f>
        <v>834851</v>
      </c>
      <c r="E38" s="65">
        <f>'PSG WR (2)'!AY28</f>
        <v>1246</v>
      </c>
      <c r="F38" s="65">
        <f t="shared" si="2"/>
        <v>836097</v>
      </c>
      <c r="G38" s="66"/>
    </row>
    <row r="39" spans="1:8">
      <c r="A39" s="6">
        <v>8</v>
      </c>
      <c r="B39" s="7" t="s">
        <v>2474</v>
      </c>
      <c r="C39" s="4" t="s">
        <v>2475</v>
      </c>
      <c r="D39" s="65">
        <f>'PSG ZA '!AX28</f>
        <v>691337</v>
      </c>
      <c r="E39" s="65">
        <f>'[1]PSG ZA '!AY13</f>
        <v>0</v>
      </c>
      <c r="F39" s="65">
        <f t="shared" si="2"/>
        <v>691337</v>
      </c>
      <c r="G39" s="66"/>
    </row>
    <row r="40" spans="1:8">
      <c r="A40" s="116" t="s">
        <v>2480</v>
      </c>
      <c r="B40" s="116"/>
      <c r="C40" s="116"/>
      <c r="D40" s="116"/>
      <c r="E40" s="116"/>
      <c r="F40" s="65">
        <f>SUM(F32:F39)</f>
        <v>9812591</v>
      </c>
    </row>
  </sheetData>
  <mergeCells count="9">
    <mergeCell ref="A40:E40"/>
    <mergeCell ref="A27:C27"/>
    <mergeCell ref="A17:F17"/>
    <mergeCell ref="A30:A31"/>
    <mergeCell ref="B30:B31"/>
    <mergeCell ref="C30:C31"/>
    <mergeCell ref="D30:D31"/>
    <mergeCell ref="E30:E31"/>
    <mergeCell ref="F30:F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8"/>
  <sheetViews>
    <sheetView topLeftCell="A22" zoomScale="70" zoomScaleNormal="70" workbookViewId="0">
      <selection activeCell="AL21" sqref="AL21"/>
    </sheetView>
  </sheetViews>
  <sheetFormatPr defaultColWidth="9" defaultRowHeight="12.75"/>
  <cols>
    <col min="1" max="1" width="8.125" style="1" customWidth="1"/>
    <col min="2" max="2" width="4.125" style="1" customWidth="1"/>
    <col min="3" max="3" width="4.625" style="1" customWidth="1"/>
    <col min="4" max="4" width="37.625" style="1" customWidth="1"/>
    <col min="5" max="5" width="10.5" style="1" customWidth="1"/>
    <col min="6" max="6" width="10" style="1" customWidth="1"/>
    <col min="7" max="7" width="19.625" style="1" customWidth="1"/>
    <col min="8" max="8" width="19.875" style="1" customWidth="1"/>
    <col min="9" max="9" width="9" style="1" customWidth="1"/>
    <col min="10" max="10" width="8.5" style="1" customWidth="1"/>
    <col min="11" max="11" width="11.625" style="1" customWidth="1"/>
    <col min="12" max="12" width="20.625" style="1" customWidth="1"/>
    <col min="13" max="13" width="10.625" style="1" customWidth="1"/>
    <col min="14" max="14" width="18.375" style="1" customWidth="1"/>
    <col min="15" max="15" width="18" style="1" customWidth="1"/>
    <col min="16" max="16" width="19.875" style="1" customWidth="1"/>
    <col min="17" max="18" width="10" style="1" customWidth="1"/>
    <col min="19" max="19" width="21.625" style="1" customWidth="1"/>
    <col min="20" max="20" width="10.125" style="1" customWidth="1"/>
    <col min="21" max="21" width="14.375" style="1" customWidth="1"/>
    <col min="22" max="22" width="11.625" style="1" customWidth="1"/>
    <col min="23" max="23" width="11.125" style="1" customWidth="1"/>
    <col min="24" max="24" width="11.625" style="1" customWidth="1"/>
    <col min="25" max="25" width="12.125" style="1" customWidth="1"/>
    <col min="26" max="26" width="27.125" style="1" customWidth="1"/>
    <col min="27" max="27" width="14.125" style="1" customWidth="1"/>
    <col min="28" max="28" width="20.125" style="1" customWidth="1"/>
    <col min="29" max="29" width="24.625" style="1" customWidth="1"/>
    <col min="30" max="30" width="30.5" style="1" customWidth="1"/>
    <col min="31" max="31" width="9.625" style="1" customWidth="1"/>
    <col min="32" max="32" width="10.625" style="1" customWidth="1"/>
    <col min="33" max="33" width="24.875" style="1" customWidth="1"/>
    <col min="34" max="34" width="17.125" style="1" customWidth="1"/>
    <col min="35" max="38" width="9.625" style="1" customWidth="1"/>
    <col min="39" max="39" width="12.625" style="1" customWidth="1"/>
    <col min="40" max="40" width="9.625" style="1" customWidth="1"/>
    <col min="41" max="41" width="13.5" style="1" customWidth="1"/>
    <col min="42" max="42" width="12.625" style="1" customWidth="1"/>
    <col min="43" max="43" width="8.875" style="1" customWidth="1"/>
    <col min="44" max="44" width="10.625" style="1" customWidth="1"/>
    <col min="45" max="47" width="9.875" style="1" customWidth="1"/>
    <col min="48" max="48" width="11.5" style="1" customWidth="1"/>
    <col min="49" max="49" width="12.625" style="1" customWidth="1"/>
    <col min="50" max="50" width="14.875" style="1" customWidth="1"/>
    <col min="51" max="51" width="12.625" style="1" customWidth="1"/>
    <col min="52" max="52" width="15.875" style="1" customWidth="1"/>
    <col min="53" max="53" width="16.125" style="1" customWidth="1"/>
    <col min="54" max="54" width="14.375" style="1" customWidth="1"/>
    <col min="55" max="55" width="12.375" style="1" customWidth="1"/>
    <col min="56" max="56" width="12.5" style="1" customWidth="1"/>
    <col min="57" max="57" width="12.125" style="1" customWidth="1"/>
    <col min="58" max="58" width="12.375" style="1" customWidth="1"/>
    <col min="59" max="59" width="12" style="1" customWidth="1"/>
    <col min="60" max="62" width="12.625" style="1" customWidth="1"/>
    <col min="63" max="63" width="11.5" style="1" customWidth="1"/>
    <col min="64" max="64" width="11.125" style="39" customWidth="1"/>
    <col min="65" max="65" width="11.625" style="1" customWidth="1"/>
    <col min="66" max="66" width="12" style="39" customWidth="1"/>
    <col min="67" max="67" width="13.5" style="1" customWidth="1"/>
    <col min="68" max="16384" width="9" style="1"/>
  </cols>
  <sheetData>
    <row r="1" spans="1:67" s="18" customFormat="1">
      <c r="A1" s="12"/>
      <c r="B1" s="12"/>
      <c r="C1" s="122" t="s">
        <v>2322</v>
      </c>
      <c r="D1" s="122"/>
      <c r="E1" s="122"/>
      <c r="F1" s="122"/>
      <c r="G1" s="122"/>
      <c r="H1" s="122"/>
      <c r="I1" s="122"/>
      <c r="J1" s="122"/>
      <c r="K1" s="122"/>
      <c r="L1" s="120" t="s">
        <v>2323</v>
      </c>
      <c r="M1" s="120"/>
      <c r="N1" s="120"/>
      <c r="O1" s="120"/>
      <c r="P1" s="120"/>
      <c r="Q1" s="120"/>
      <c r="R1" s="120"/>
      <c r="S1" s="122" t="s">
        <v>2324</v>
      </c>
      <c r="T1" s="122"/>
      <c r="U1" s="122"/>
      <c r="V1" s="122"/>
      <c r="W1" s="122"/>
      <c r="X1" s="122"/>
      <c r="Y1" s="122"/>
      <c r="Z1" s="120" t="s">
        <v>2325</v>
      </c>
      <c r="AA1" s="120"/>
      <c r="AB1" s="120"/>
      <c r="AC1" s="120"/>
      <c r="AD1" s="120"/>
      <c r="AE1" s="120"/>
      <c r="AF1" s="120"/>
      <c r="AG1" s="120"/>
      <c r="AH1" s="120"/>
      <c r="AI1" s="120" t="s">
        <v>2409</v>
      </c>
      <c r="AJ1" s="120"/>
      <c r="AK1" s="120"/>
      <c r="AL1" s="120"/>
      <c r="AM1" s="120"/>
      <c r="AN1" s="120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</row>
    <row r="2" spans="1:67" s="18" customFormat="1" ht="99.75" customHeight="1">
      <c r="A2" s="12" t="s">
        <v>2326</v>
      </c>
      <c r="B2" s="12" t="s">
        <v>2368</v>
      </c>
      <c r="C2" s="12" t="s">
        <v>2369</v>
      </c>
      <c r="D2" s="12" t="s">
        <v>2370</v>
      </c>
      <c r="E2" s="12" t="s">
        <v>2327</v>
      </c>
      <c r="F2" s="12" t="s">
        <v>2328</v>
      </c>
      <c r="G2" s="12" t="s">
        <v>2329</v>
      </c>
      <c r="H2" s="12" t="s">
        <v>2330</v>
      </c>
      <c r="I2" s="19" t="s">
        <v>2331</v>
      </c>
      <c r="J2" s="20" t="s">
        <v>2332</v>
      </c>
      <c r="K2" s="20" t="s">
        <v>2333</v>
      </c>
      <c r="L2" s="21" t="s">
        <v>2334</v>
      </c>
      <c r="M2" s="21" t="s">
        <v>2327</v>
      </c>
      <c r="N2" s="21" t="s">
        <v>2328</v>
      </c>
      <c r="O2" s="21" t="s">
        <v>2329</v>
      </c>
      <c r="P2" s="21" t="s">
        <v>2330</v>
      </c>
      <c r="Q2" s="22" t="s">
        <v>2331</v>
      </c>
      <c r="R2" s="23" t="s">
        <v>2332</v>
      </c>
      <c r="S2" s="24" t="s">
        <v>2335</v>
      </c>
      <c r="T2" s="25" t="s">
        <v>2336</v>
      </c>
      <c r="U2" s="25" t="s">
        <v>2337</v>
      </c>
      <c r="V2" s="25" t="s">
        <v>2338</v>
      </c>
      <c r="W2" s="24" t="s">
        <v>2339</v>
      </c>
      <c r="X2" s="24" t="s">
        <v>2340</v>
      </c>
      <c r="Y2" s="24" t="s">
        <v>2341</v>
      </c>
      <c r="Z2" s="26" t="s">
        <v>2342</v>
      </c>
      <c r="AA2" s="26" t="s">
        <v>2327</v>
      </c>
      <c r="AB2" s="26" t="s">
        <v>2328</v>
      </c>
      <c r="AC2" s="26" t="s">
        <v>2329</v>
      </c>
      <c r="AD2" s="26" t="s">
        <v>2330</v>
      </c>
      <c r="AE2" s="27" t="s">
        <v>2331</v>
      </c>
      <c r="AF2" s="28" t="s">
        <v>2332</v>
      </c>
      <c r="AG2" s="26" t="s">
        <v>2343</v>
      </c>
      <c r="AH2" s="26" t="s">
        <v>2344</v>
      </c>
      <c r="AI2" s="29" t="s">
        <v>2410</v>
      </c>
      <c r="AJ2" s="29" t="s">
        <v>2411</v>
      </c>
      <c r="AK2" s="29" t="s">
        <v>2412</v>
      </c>
      <c r="AL2" s="29" t="s">
        <v>2413</v>
      </c>
      <c r="AM2" s="29" t="s">
        <v>2414</v>
      </c>
      <c r="AN2" s="29" t="s">
        <v>2415</v>
      </c>
      <c r="AO2" s="29" t="s">
        <v>2386</v>
      </c>
      <c r="AP2" s="29" t="s">
        <v>2345</v>
      </c>
      <c r="AQ2" s="28" t="s">
        <v>2346</v>
      </c>
      <c r="AR2" s="28" t="s">
        <v>2371</v>
      </c>
      <c r="AS2" s="30" t="s">
        <v>2347</v>
      </c>
      <c r="AT2" s="2" t="s">
        <v>2348</v>
      </c>
      <c r="AU2" s="2" t="s">
        <v>2349</v>
      </c>
      <c r="AV2" s="2" t="s">
        <v>2350</v>
      </c>
      <c r="AW2" s="2" t="s">
        <v>2351</v>
      </c>
      <c r="AX2" s="31" t="s">
        <v>2352</v>
      </c>
      <c r="AY2" s="31" t="s">
        <v>2353</v>
      </c>
      <c r="AZ2" s="2" t="s">
        <v>2354</v>
      </c>
      <c r="BA2" s="2" t="s">
        <v>2355</v>
      </c>
      <c r="BB2" s="32" t="s">
        <v>2356</v>
      </c>
      <c r="BC2" s="32" t="s">
        <v>2357</v>
      </c>
      <c r="BD2" s="32" t="s">
        <v>2358</v>
      </c>
      <c r="BE2" s="2" t="s">
        <v>2359</v>
      </c>
      <c r="BF2" s="32" t="s">
        <v>2360</v>
      </c>
      <c r="BG2" s="2" t="s">
        <v>2361</v>
      </c>
      <c r="BH2" s="32" t="s">
        <v>2362</v>
      </c>
      <c r="BI2" s="2" t="s">
        <v>2395</v>
      </c>
      <c r="BJ2" s="32" t="s">
        <v>2396</v>
      </c>
      <c r="BK2" s="2" t="s">
        <v>2363</v>
      </c>
      <c r="BL2" s="33" t="s">
        <v>2364</v>
      </c>
      <c r="BM2" s="2" t="s">
        <v>2365</v>
      </c>
      <c r="BN2" s="34" t="s">
        <v>2366</v>
      </c>
      <c r="BO2" s="2" t="s">
        <v>2367</v>
      </c>
    </row>
    <row r="3" spans="1:67">
      <c r="A3" s="4">
        <v>1</v>
      </c>
      <c r="B3" s="4">
        <v>5</v>
      </c>
      <c r="C3" s="4" t="s">
        <v>0</v>
      </c>
      <c r="D3" s="4" t="s">
        <v>66</v>
      </c>
      <c r="E3" s="35" t="s">
        <v>67</v>
      </c>
      <c r="F3" s="4"/>
      <c r="G3" s="4" t="s">
        <v>68</v>
      </c>
      <c r="H3" s="4" t="s">
        <v>69</v>
      </c>
      <c r="I3" s="35" t="s">
        <v>70</v>
      </c>
      <c r="J3" s="4"/>
      <c r="K3" s="35" t="s">
        <v>71</v>
      </c>
      <c r="L3" s="4" t="s">
        <v>66</v>
      </c>
      <c r="M3" s="35" t="s">
        <v>67</v>
      </c>
      <c r="N3" s="4"/>
      <c r="O3" s="4" t="s">
        <v>68</v>
      </c>
      <c r="P3" s="4" t="s">
        <v>69</v>
      </c>
      <c r="Q3" s="35" t="s">
        <v>70</v>
      </c>
      <c r="R3" s="4"/>
      <c r="S3" s="4" t="s">
        <v>12</v>
      </c>
      <c r="T3" s="4" t="s">
        <v>13</v>
      </c>
      <c r="U3" s="4" t="s">
        <v>11</v>
      </c>
      <c r="V3" s="4" t="s">
        <v>29</v>
      </c>
      <c r="W3" s="35" t="s">
        <v>2417</v>
      </c>
      <c r="X3" s="35"/>
      <c r="Y3" s="4" t="s">
        <v>15</v>
      </c>
      <c r="Z3" s="4" t="s">
        <v>72</v>
      </c>
      <c r="AA3" s="35" t="s">
        <v>67</v>
      </c>
      <c r="AB3" s="4" t="s">
        <v>68</v>
      </c>
      <c r="AC3" s="4" t="s">
        <v>68</v>
      </c>
      <c r="AD3" s="4" t="s">
        <v>73</v>
      </c>
      <c r="AE3" s="35" t="s">
        <v>74</v>
      </c>
      <c r="AF3" s="4"/>
      <c r="AG3" s="35" t="s">
        <v>75</v>
      </c>
      <c r="AH3" s="35" t="s">
        <v>76</v>
      </c>
      <c r="AI3" s="67">
        <v>310</v>
      </c>
      <c r="AJ3" s="67">
        <v>0</v>
      </c>
      <c r="AK3" s="67">
        <v>1774</v>
      </c>
      <c r="AL3" s="67">
        <v>2460</v>
      </c>
      <c r="AM3" s="67">
        <v>3935</v>
      </c>
      <c r="AN3" s="67">
        <v>0</v>
      </c>
      <c r="AO3" s="4">
        <f t="shared" ref="AO3:AO45" si="0">SUM(AI3:AN3)</f>
        <v>8479</v>
      </c>
      <c r="AP3" s="68">
        <f>AO3</f>
        <v>8479</v>
      </c>
      <c r="AQ3" s="4" t="s">
        <v>16</v>
      </c>
      <c r="AR3" s="4" t="s">
        <v>77</v>
      </c>
      <c r="AS3" s="4"/>
      <c r="AT3" s="4">
        <v>4416</v>
      </c>
      <c r="AU3" s="4">
        <v>6</v>
      </c>
      <c r="AV3" s="4">
        <v>100</v>
      </c>
      <c r="AW3" s="4">
        <v>0</v>
      </c>
      <c r="AX3" s="12">
        <f t="shared" ref="AX3:AX45" si="1">AV3*AP3/100</f>
        <v>8479</v>
      </c>
      <c r="AY3" s="12">
        <f t="shared" ref="AY3:AY45" si="2">AW3*AP3/100</f>
        <v>0</v>
      </c>
      <c r="AZ3" s="70">
        <f>'dane do formularza ofertowego'!C13</f>
        <v>0</v>
      </c>
      <c r="BA3" s="70">
        <f>'dane do formularza ofertowego'!C14</f>
        <v>0</v>
      </c>
      <c r="BB3" s="36">
        <f t="shared" ref="BB3:BC45" si="3">AX3*AZ3</f>
        <v>0</v>
      </c>
      <c r="BC3" s="36">
        <f t="shared" si="3"/>
        <v>0</v>
      </c>
      <c r="BD3" s="36">
        <f t="shared" ref="BD3:BD45" si="4">SUM(BB3:BC3)</f>
        <v>0</v>
      </c>
      <c r="BE3" s="5">
        <f>'dane do formularza ofertowego'!E6</f>
        <v>0</v>
      </c>
      <c r="BF3" s="10">
        <f t="shared" ref="BF3:BF45" si="5">BE3*AU3*AV3/100</f>
        <v>0</v>
      </c>
      <c r="BG3" s="10">
        <f>'dane do formularza ofertowego'!E7</f>
        <v>0</v>
      </c>
      <c r="BH3" s="10">
        <f t="shared" ref="BH3:BH45" si="6">BG3*AU3*AW3/100</f>
        <v>0</v>
      </c>
      <c r="BI3" s="4"/>
      <c r="BJ3" s="10">
        <f>BI3*AP3</f>
        <v>0</v>
      </c>
      <c r="BK3" s="10">
        <v>42.23</v>
      </c>
      <c r="BL3" s="10">
        <f t="shared" ref="BL3:BL29" si="7">BK3*AU3</f>
        <v>253.38</v>
      </c>
      <c r="BM3" s="4">
        <v>4.419E-2</v>
      </c>
      <c r="BN3" s="10">
        <f t="shared" ref="BN3:BN45" si="8">BM3*AP3</f>
        <v>374.68700999999999</v>
      </c>
      <c r="BO3" s="5">
        <f>BN3+BL3+BH3+BF3+BD3+BJ3</f>
        <v>628.06700999999998</v>
      </c>
    </row>
    <row r="4" spans="1:67">
      <c r="A4" s="4">
        <f>A3+1</f>
        <v>2</v>
      </c>
      <c r="B4" s="4">
        <v>5</v>
      </c>
      <c r="C4" s="4" t="s">
        <v>32</v>
      </c>
      <c r="D4" s="4" t="s">
        <v>66</v>
      </c>
      <c r="E4" s="35" t="s">
        <v>67</v>
      </c>
      <c r="F4" s="4"/>
      <c r="G4" s="4" t="s">
        <v>68</v>
      </c>
      <c r="H4" s="4" t="s">
        <v>69</v>
      </c>
      <c r="I4" s="35" t="s">
        <v>70</v>
      </c>
      <c r="J4" s="4"/>
      <c r="K4" s="35" t="s">
        <v>71</v>
      </c>
      <c r="L4" s="4" t="s">
        <v>66</v>
      </c>
      <c r="M4" s="35" t="s">
        <v>67</v>
      </c>
      <c r="N4" s="4"/>
      <c r="O4" s="4" t="s">
        <v>68</v>
      </c>
      <c r="P4" s="4" t="s">
        <v>69</v>
      </c>
      <c r="Q4" s="35" t="s">
        <v>70</v>
      </c>
      <c r="R4" s="4"/>
      <c r="S4" s="4" t="s">
        <v>12</v>
      </c>
      <c r="T4" s="4" t="s">
        <v>13</v>
      </c>
      <c r="U4" s="4" t="s">
        <v>11</v>
      </c>
      <c r="V4" s="4" t="s">
        <v>29</v>
      </c>
      <c r="W4" s="35" t="s">
        <v>2417</v>
      </c>
      <c r="X4" s="35"/>
      <c r="Y4" s="4" t="s">
        <v>15</v>
      </c>
      <c r="Z4" s="4" t="s">
        <v>44</v>
      </c>
      <c r="AA4" s="35" t="s">
        <v>67</v>
      </c>
      <c r="AB4" s="4" t="s">
        <v>68</v>
      </c>
      <c r="AC4" s="4" t="s">
        <v>68</v>
      </c>
      <c r="AD4" s="4" t="s">
        <v>69</v>
      </c>
      <c r="AE4" s="35" t="s">
        <v>70</v>
      </c>
      <c r="AF4" s="4"/>
      <c r="AG4" s="35" t="s">
        <v>78</v>
      </c>
      <c r="AH4" s="35" t="s">
        <v>79</v>
      </c>
      <c r="AI4" s="67">
        <v>1466</v>
      </c>
      <c r="AJ4" s="67">
        <v>5406</v>
      </c>
      <c r="AK4" s="67">
        <v>8181</v>
      </c>
      <c r="AL4" s="67">
        <v>14866</v>
      </c>
      <c r="AM4" s="67">
        <v>6951</v>
      </c>
      <c r="AN4" s="67">
        <v>21867</v>
      </c>
      <c r="AO4" s="4">
        <f t="shared" si="0"/>
        <v>58737</v>
      </c>
      <c r="AP4" s="68">
        <f t="shared" ref="AP4:AP45" si="9">AO4</f>
        <v>58737</v>
      </c>
      <c r="AQ4" s="4" t="s">
        <v>47</v>
      </c>
      <c r="AR4" s="4" t="s">
        <v>77</v>
      </c>
      <c r="AS4" s="4"/>
      <c r="AT4" s="4">
        <v>4416</v>
      </c>
      <c r="AU4" s="4">
        <v>6</v>
      </c>
      <c r="AV4" s="4">
        <v>100</v>
      </c>
      <c r="AW4" s="4">
        <v>0</v>
      </c>
      <c r="AX4" s="12">
        <f t="shared" si="1"/>
        <v>58737</v>
      </c>
      <c r="AY4" s="12">
        <f t="shared" si="2"/>
        <v>0</v>
      </c>
      <c r="AZ4" s="70">
        <f>AZ3</f>
        <v>0</v>
      </c>
      <c r="BA4" s="70">
        <f>BA3</f>
        <v>0</v>
      </c>
      <c r="BB4" s="36">
        <f t="shared" si="3"/>
        <v>0</v>
      </c>
      <c r="BC4" s="36">
        <f t="shared" si="3"/>
        <v>0</v>
      </c>
      <c r="BD4" s="36">
        <f t="shared" si="4"/>
        <v>0</v>
      </c>
      <c r="BE4" s="5">
        <f>'dane do formularza ofertowego'!G6</f>
        <v>0</v>
      </c>
      <c r="BF4" s="10">
        <f t="shared" si="5"/>
        <v>0</v>
      </c>
      <c r="BG4" s="10">
        <f>'dane do formularza ofertowego'!G7</f>
        <v>0</v>
      </c>
      <c r="BH4" s="10">
        <f t="shared" si="6"/>
        <v>0</v>
      </c>
      <c r="BI4" s="4"/>
      <c r="BJ4" s="10">
        <f t="shared" ref="BJ4:BJ45" si="10">BI4*AP4</f>
        <v>0</v>
      </c>
      <c r="BK4" s="10">
        <v>227.58</v>
      </c>
      <c r="BL4" s="10">
        <f t="shared" si="7"/>
        <v>1365.48</v>
      </c>
      <c r="BM4" s="4">
        <v>4.1950000000000001E-2</v>
      </c>
      <c r="BN4" s="10">
        <f t="shared" si="8"/>
        <v>2464.0171500000001</v>
      </c>
      <c r="BO4" s="5">
        <f t="shared" ref="BO4:BO45" si="11">BN4+BL4+BH4+BF4+BD4+BJ4</f>
        <v>3829.4971500000001</v>
      </c>
    </row>
    <row r="5" spans="1:67">
      <c r="A5" s="4"/>
      <c r="B5" s="4"/>
      <c r="C5" s="4"/>
      <c r="D5" s="4" t="s">
        <v>66</v>
      </c>
      <c r="E5" s="35" t="s">
        <v>67</v>
      </c>
      <c r="F5" s="4"/>
      <c r="G5" s="4" t="s">
        <v>68</v>
      </c>
      <c r="H5" s="4" t="s">
        <v>69</v>
      </c>
      <c r="I5" s="35" t="s">
        <v>70</v>
      </c>
      <c r="J5" s="4"/>
      <c r="K5" s="35" t="s">
        <v>71</v>
      </c>
      <c r="L5" s="4" t="s">
        <v>66</v>
      </c>
      <c r="M5" s="35" t="s">
        <v>67</v>
      </c>
      <c r="N5" s="4"/>
      <c r="O5" s="4" t="s">
        <v>68</v>
      </c>
      <c r="P5" s="4" t="s">
        <v>69</v>
      </c>
      <c r="Q5" s="35" t="s">
        <v>70</v>
      </c>
      <c r="R5" s="4"/>
      <c r="S5" s="4" t="s">
        <v>12</v>
      </c>
      <c r="T5" s="4" t="s">
        <v>13</v>
      </c>
      <c r="U5" s="4" t="s">
        <v>11</v>
      </c>
      <c r="V5" s="4" t="s">
        <v>2418</v>
      </c>
      <c r="W5" s="35" t="s">
        <v>2419</v>
      </c>
      <c r="X5" s="35"/>
      <c r="Y5" s="4" t="s">
        <v>15</v>
      </c>
      <c r="Z5" s="4" t="s">
        <v>2420</v>
      </c>
      <c r="AA5" s="35" t="s">
        <v>67</v>
      </c>
      <c r="AB5" s="4" t="s">
        <v>68</v>
      </c>
      <c r="AC5" s="4" t="s">
        <v>68</v>
      </c>
      <c r="AD5" s="4" t="s">
        <v>73</v>
      </c>
      <c r="AE5" s="35" t="s">
        <v>74</v>
      </c>
      <c r="AF5" s="4"/>
      <c r="AG5" s="35" t="s">
        <v>2421</v>
      </c>
      <c r="AH5" s="35" t="s">
        <v>2422</v>
      </c>
      <c r="AI5" s="67">
        <v>1152</v>
      </c>
      <c r="AJ5" s="67">
        <v>1152</v>
      </c>
      <c r="AK5" s="67">
        <v>1152</v>
      </c>
      <c r="AL5" s="67">
        <v>1152</v>
      </c>
      <c r="AM5" s="67">
        <v>1152</v>
      </c>
      <c r="AN5" s="67">
        <v>1152</v>
      </c>
      <c r="AO5" s="4">
        <f t="shared" si="0"/>
        <v>6912</v>
      </c>
      <c r="AP5" s="68">
        <f t="shared" si="9"/>
        <v>6912</v>
      </c>
      <c r="AQ5" s="4" t="str">
        <f>AQ3</f>
        <v>W-3.6</v>
      </c>
      <c r="AR5" s="4" t="s">
        <v>77</v>
      </c>
      <c r="AS5" s="4"/>
      <c r="AT5" s="4">
        <v>4416</v>
      </c>
      <c r="AU5" s="4">
        <v>6</v>
      </c>
      <c r="AV5" s="4">
        <v>100</v>
      </c>
      <c r="AW5" s="4">
        <v>0</v>
      </c>
      <c r="AX5" s="12">
        <f t="shared" si="1"/>
        <v>6912</v>
      </c>
      <c r="AY5" s="12">
        <f t="shared" ref="AY5" si="12">AW5*AP5/100</f>
        <v>0</v>
      </c>
      <c r="AZ5" s="70">
        <f t="shared" ref="AZ5:AZ45" si="13">AZ4</f>
        <v>0</v>
      </c>
      <c r="BA5" s="70">
        <f>BA3</f>
        <v>0</v>
      </c>
      <c r="BB5" s="36">
        <f t="shared" ref="BB5" si="14">AX5*AZ5</f>
        <v>0</v>
      </c>
      <c r="BC5" s="36">
        <f t="shared" ref="BC5" si="15">AY5*BA5</f>
        <v>0</v>
      </c>
      <c r="BD5" s="36">
        <f t="shared" ref="BD5" si="16">SUM(BB5:BC5)</f>
        <v>0</v>
      </c>
      <c r="BE5" s="4">
        <f>BE3</f>
        <v>0</v>
      </c>
      <c r="BF5" s="10">
        <f t="shared" ref="BF5" si="17">BE5*AU5*AV5/100</f>
        <v>0</v>
      </c>
      <c r="BG5" s="10">
        <f t="shared" ref="BG5:BG45" si="18">BE5</f>
        <v>0</v>
      </c>
      <c r="BH5" s="10">
        <f t="shared" ref="BH5" si="19">BG5*AU5*AW5/100</f>
        <v>0</v>
      </c>
      <c r="BI5" s="4"/>
      <c r="BJ5" s="10">
        <f>BI5*AP5</f>
        <v>0</v>
      </c>
      <c r="BK5" s="5">
        <f>BK3</f>
        <v>42.23</v>
      </c>
      <c r="BL5" s="10">
        <f t="shared" ref="BL5" si="20">BK5*AU5</f>
        <v>253.38</v>
      </c>
      <c r="BM5" s="4">
        <f>BM3</f>
        <v>4.419E-2</v>
      </c>
      <c r="BN5" s="10">
        <f t="shared" ref="BN5" si="21">BM5*AP5</f>
        <v>305.44128000000001</v>
      </c>
      <c r="BO5" s="5">
        <f>BN5+BL5+BH5+BF5+BD5+BJ5</f>
        <v>558.82128</v>
      </c>
    </row>
    <row r="6" spans="1:67" ht="13.5">
      <c r="A6" s="4">
        <f>A4+1</f>
        <v>3</v>
      </c>
      <c r="B6" s="4">
        <v>7</v>
      </c>
      <c r="C6" s="4" t="s">
        <v>0</v>
      </c>
      <c r="D6" s="4" t="s">
        <v>81</v>
      </c>
      <c r="E6" s="35" t="s">
        <v>82</v>
      </c>
      <c r="F6" s="4"/>
      <c r="G6" s="4" t="s">
        <v>83</v>
      </c>
      <c r="H6" s="4" t="s">
        <v>84</v>
      </c>
      <c r="I6" s="35" t="s">
        <v>85</v>
      </c>
      <c r="J6" s="4"/>
      <c r="K6" s="35" t="s">
        <v>86</v>
      </c>
      <c r="L6" s="4" t="s">
        <v>81</v>
      </c>
      <c r="M6" s="35" t="s">
        <v>82</v>
      </c>
      <c r="N6" s="4"/>
      <c r="O6" s="4" t="s">
        <v>83</v>
      </c>
      <c r="P6" s="4" t="s">
        <v>84</v>
      </c>
      <c r="Q6" s="35" t="s">
        <v>85</v>
      </c>
      <c r="R6" s="4"/>
      <c r="S6" s="4" t="s">
        <v>12</v>
      </c>
      <c r="T6" s="4" t="s">
        <v>13</v>
      </c>
      <c r="U6" s="4" t="s">
        <v>28</v>
      </c>
      <c r="V6" s="4" t="s">
        <v>29</v>
      </c>
      <c r="W6" s="35" t="s">
        <v>2417</v>
      </c>
      <c r="X6" s="35"/>
      <c r="Y6" s="4" t="s">
        <v>15</v>
      </c>
      <c r="Z6" s="4"/>
      <c r="AA6" s="35" t="s">
        <v>82</v>
      </c>
      <c r="AB6" s="4" t="s">
        <v>83</v>
      </c>
      <c r="AC6" s="4" t="s">
        <v>83</v>
      </c>
      <c r="AD6" s="4" t="s">
        <v>84</v>
      </c>
      <c r="AE6" s="35" t="s">
        <v>85</v>
      </c>
      <c r="AF6" s="4"/>
      <c r="AG6" s="35" t="s">
        <v>87</v>
      </c>
      <c r="AH6" s="35" t="s">
        <v>88</v>
      </c>
      <c r="AI6" s="67">
        <v>11</v>
      </c>
      <c r="AJ6" s="67">
        <v>0</v>
      </c>
      <c r="AK6" s="67">
        <v>0</v>
      </c>
      <c r="AL6" s="67">
        <v>0</v>
      </c>
      <c r="AM6" s="67">
        <v>0</v>
      </c>
      <c r="AN6" s="67">
        <v>0</v>
      </c>
      <c r="AO6" s="4">
        <f t="shared" si="0"/>
        <v>11</v>
      </c>
      <c r="AP6" s="68">
        <f t="shared" si="9"/>
        <v>11</v>
      </c>
      <c r="AQ6" s="4" t="s">
        <v>37</v>
      </c>
      <c r="AR6" s="4" t="s">
        <v>77</v>
      </c>
      <c r="AS6" s="4"/>
      <c r="AT6" s="4">
        <v>4416</v>
      </c>
      <c r="AU6" s="4">
        <v>6</v>
      </c>
      <c r="AV6" s="4">
        <v>100</v>
      </c>
      <c r="AW6" s="4">
        <v>0</v>
      </c>
      <c r="AX6" s="12">
        <f t="shared" si="1"/>
        <v>11</v>
      </c>
      <c r="AY6" s="12">
        <f t="shared" si="2"/>
        <v>0</v>
      </c>
      <c r="AZ6" s="70">
        <f t="shared" si="13"/>
        <v>0</v>
      </c>
      <c r="BA6" s="70">
        <f>BA4</f>
        <v>0</v>
      </c>
      <c r="BB6" s="36">
        <f t="shared" si="3"/>
        <v>0</v>
      </c>
      <c r="BC6" s="36">
        <f t="shared" si="3"/>
        <v>0</v>
      </c>
      <c r="BD6" s="36">
        <f t="shared" si="4"/>
        <v>0</v>
      </c>
      <c r="BE6" s="5">
        <f>'dane do formularza ofertowego'!C6</f>
        <v>0</v>
      </c>
      <c r="BF6" s="10">
        <f t="shared" si="5"/>
        <v>0</v>
      </c>
      <c r="BG6" s="10">
        <f>'dane do formularza ofertowego'!C7</f>
        <v>0</v>
      </c>
      <c r="BH6" s="10">
        <f t="shared" si="6"/>
        <v>0</v>
      </c>
      <c r="BI6" s="71">
        <v>3.8999999999999998E-3</v>
      </c>
      <c r="BJ6" s="10">
        <f t="shared" si="10"/>
        <v>4.2900000000000001E-2</v>
      </c>
      <c r="BK6" s="10">
        <v>4.67</v>
      </c>
      <c r="BL6" s="10">
        <f t="shared" si="7"/>
        <v>28.02</v>
      </c>
      <c r="BM6" s="4">
        <v>6.5939999999999999E-2</v>
      </c>
      <c r="BN6" s="10">
        <f t="shared" si="8"/>
        <v>0.72533999999999998</v>
      </c>
      <c r="BO6" s="5">
        <f t="shared" si="11"/>
        <v>28.788239999999998</v>
      </c>
    </row>
    <row r="7" spans="1:67">
      <c r="A7" s="4">
        <f t="shared" ref="A7:A45" si="22">A6+1</f>
        <v>4</v>
      </c>
      <c r="B7" s="4">
        <v>7</v>
      </c>
      <c r="C7" s="4" t="s">
        <v>32</v>
      </c>
      <c r="D7" s="4" t="s">
        <v>81</v>
      </c>
      <c r="E7" s="35" t="s">
        <v>82</v>
      </c>
      <c r="F7" s="4"/>
      <c r="G7" s="4" t="s">
        <v>83</v>
      </c>
      <c r="H7" s="4" t="s">
        <v>84</v>
      </c>
      <c r="I7" s="35" t="s">
        <v>85</v>
      </c>
      <c r="J7" s="4"/>
      <c r="K7" s="35" t="s">
        <v>86</v>
      </c>
      <c r="L7" s="4" t="s">
        <v>81</v>
      </c>
      <c r="M7" s="35" t="s">
        <v>82</v>
      </c>
      <c r="N7" s="4"/>
      <c r="O7" s="4" t="s">
        <v>83</v>
      </c>
      <c r="P7" s="4" t="s">
        <v>84</v>
      </c>
      <c r="Q7" s="35" t="s">
        <v>85</v>
      </c>
      <c r="R7" s="4"/>
      <c r="S7" s="4" t="s">
        <v>12</v>
      </c>
      <c r="T7" s="4" t="s">
        <v>13</v>
      </c>
      <c r="U7" s="4" t="str">
        <f>U6</f>
        <v>Opał poza zwolnieniem</v>
      </c>
      <c r="V7" s="4" t="s">
        <v>29</v>
      </c>
      <c r="W7" s="35" t="s">
        <v>2417</v>
      </c>
      <c r="X7" s="35"/>
      <c r="Y7" s="4" t="s">
        <v>15</v>
      </c>
      <c r="Z7" s="4"/>
      <c r="AA7" s="35" t="s">
        <v>82</v>
      </c>
      <c r="AB7" s="4" t="s">
        <v>83</v>
      </c>
      <c r="AC7" s="4" t="s">
        <v>83</v>
      </c>
      <c r="AD7" s="4" t="s">
        <v>84</v>
      </c>
      <c r="AE7" s="35" t="s">
        <v>85</v>
      </c>
      <c r="AF7" s="4"/>
      <c r="AG7" s="35" t="s">
        <v>89</v>
      </c>
      <c r="AH7" s="35" t="s">
        <v>90</v>
      </c>
      <c r="AI7" s="67">
        <v>1777</v>
      </c>
      <c r="AJ7" s="67">
        <v>2047</v>
      </c>
      <c r="AK7" s="67">
        <v>5249</v>
      </c>
      <c r="AL7" s="67">
        <v>12461</v>
      </c>
      <c r="AM7" s="67">
        <v>18580</v>
      </c>
      <c r="AN7" s="67">
        <v>30437</v>
      </c>
      <c r="AO7" s="4">
        <f t="shared" si="0"/>
        <v>70551</v>
      </c>
      <c r="AP7" s="68">
        <f t="shared" si="9"/>
        <v>70551</v>
      </c>
      <c r="AQ7" s="4" t="str">
        <f>AQ4</f>
        <v>W-4</v>
      </c>
      <c r="AR7" s="4" t="s">
        <v>77</v>
      </c>
      <c r="AS7" s="4"/>
      <c r="AT7" s="4">
        <v>4416</v>
      </c>
      <c r="AU7" s="4">
        <v>6</v>
      </c>
      <c r="AV7" s="4">
        <v>79.28</v>
      </c>
      <c r="AW7" s="4">
        <v>20.72</v>
      </c>
      <c r="AX7" s="12">
        <f t="shared" si="1"/>
        <v>55932.832800000004</v>
      </c>
      <c r="AY7" s="69">
        <f>AP7-AX7</f>
        <v>14618.167199999996</v>
      </c>
      <c r="AZ7" s="70">
        <f t="shared" si="13"/>
        <v>0</v>
      </c>
      <c r="BA7" s="70">
        <f t="shared" ref="BA7:BA19" si="23">BA6</f>
        <v>0</v>
      </c>
      <c r="BB7" s="36">
        <f t="shared" si="3"/>
        <v>0</v>
      </c>
      <c r="BC7" s="36">
        <f t="shared" si="3"/>
        <v>0</v>
      </c>
      <c r="BD7" s="36">
        <f t="shared" si="4"/>
        <v>0</v>
      </c>
      <c r="BE7" s="4">
        <f>BE4</f>
        <v>0</v>
      </c>
      <c r="BF7" s="10">
        <f t="shared" si="5"/>
        <v>0</v>
      </c>
      <c r="BG7" s="10">
        <f t="shared" si="18"/>
        <v>0</v>
      </c>
      <c r="BH7" s="10">
        <f t="shared" si="6"/>
        <v>0</v>
      </c>
      <c r="BI7" s="4">
        <f>BI6</f>
        <v>3.8999999999999998E-3</v>
      </c>
      <c r="BJ7" s="10">
        <f t="shared" si="10"/>
        <v>275.14889999999997</v>
      </c>
      <c r="BK7" s="4">
        <f>BK4</f>
        <v>227.58</v>
      </c>
      <c r="BL7" s="10">
        <f t="shared" si="7"/>
        <v>1365.48</v>
      </c>
      <c r="BM7" s="4">
        <f>BM4</f>
        <v>4.1950000000000001E-2</v>
      </c>
      <c r="BN7" s="10">
        <f t="shared" si="8"/>
        <v>2959.61445</v>
      </c>
      <c r="BO7" s="5">
        <f t="shared" si="11"/>
        <v>4600.2433500000006</v>
      </c>
    </row>
    <row r="8" spans="1:67">
      <c r="A8" s="4">
        <f t="shared" si="22"/>
        <v>5</v>
      </c>
      <c r="B8" s="4">
        <v>8</v>
      </c>
      <c r="C8" s="4" t="s">
        <v>0</v>
      </c>
      <c r="D8" s="4" t="s">
        <v>91</v>
      </c>
      <c r="E8" s="35" t="s">
        <v>92</v>
      </c>
      <c r="F8" s="4"/>
      <c r="G8" s="4" t="s">
        <v>93</v>
      </c>
      <c r="H8" s="4" t="s">
        <v>94</v>
      </c>
      <c r="I8" s="35" t="s">
        <v>5</v>
      </c>
      <c r="J8" s="4"/>
      <c r="K8" s="35" t="s">
        <v>95</v>
      </c>
      <c r="L8" s="4" t="s">
        <v>91</v>
      </c>
      <c r="M8" s="35" t="s">
        <v>92</v>
      </c>
      <c r="N8" s="4"/>
      <c r="O8" s="4" t="s">
        <v>93</v>
      </c>
      <c r="P8" s="4" t="s">
        <v>94</v>
      </c>
      <c r="Q8" s="35" t="s">
        <v>5</v>
      </c>
      <c r="R8" s="4"/>
      <c r="S8" s="4" t="s">
        <v>12</v>
      </c>
      <c r="T8" s="4" t="s">
        <v>13</v>
      </c>
      <c r="U8" s="4" t="str">
        <f>U7</f>
        <v>Opał poza zwolnieniem</v>
      </c>
      <c r="V8" s="4" t="s">
        <v>29</v>
      </c>
      <c r="W8" s="35" t="s">
        <v>2417</v>
      </c>
      <c r="X8" s="35"/>
      <c r="Y8" s="4" t="s">
        <v>15</v>
      </c>
      <c r="Z8" s="4" t="s">
        <v>96</v>
      </c>
      <c r="AA8" s="35" t="s">
        <v>92</v>
      </c>
      <c r="AB8" s="4" t="s">
        <v>93</v>
      </c>
      <c r="AC8" s="4" t="s">
        <v>93</v>
      </c>
      <c r="AD8" s="4" t="s">
        <v>94</v>
      </c>
      <c r="AE8" s="35" t="s">
        <v>5</v>
      </c>
      <c r="AF8" s="4"/>
      <c r="AG8" s="35" t="s">
        <v>97</v>
      </c>
      <c r="AH8" s="35" t="s">
        <v>98</v>
      </c>
      <c r="AI8" s="67">
        <v>495</v>
      </c>
      <c r="AJ8" s="67">
        <v>684</v>
      </c>
      <c r="AK8" s="67">
        <v>2864</v>
      </c>
      <c r="AL8" s="67">
        <v>6323</v>
      </c>
      <c r="AM8" s="67">
        <v>9922</v>
      </c>
      <c r="AN8" s="67">
        <v>19112</v>
      </c>
      <c r="AO8" s="4">
        <f t="shared" si="0"/>
        <v>39400</v>
      </c>
      <c r="AP8" s="68">
        <f t="shared" si="9"/>
        <v>39400</v>
      </c>
      <c r="AQ8" s="4" t="str">
        <f>AQ7</f>
        <v>W-4</v>
      </c>
      <c r="AR8" s="4" t="s">
        <v>77</v>
      </c>
      <c r="AS8" s="4"/>
      <c r="AT8" s="4">
        <v>4416</v>
      </c>
      <c r="AU8" s="4">
        <v>6</v>
      </c>
      <c r="AV8" s="4">
        <v>80</v>
      </c>
      <c r="AW8" s="4">
        <v>20</v>
      </c>
      <c r="AX8" s="12">
        <f t="shared" si="1"/>
        <v>31520</v>
      </c>
      <c r="AY8" s="69">
        <f>AP8-AX8</f>
        <v>7880</v>
      </c>
      <c r="AZ8" s="70">
        <f t="shared" si="13"/>
        <v>0</v>
      </c>
      <c r="BA8" s="70">
        <f t="shared" si="23"/>
        <v>0</v>
      </c>
      <c r="BB8" s="36">
        <f t="shared" si="3"/>
        <v>0</v>
      </c>
      <c r="BC8" s="36">
        <f t="shared" si="3"/>
        <v>0</v>
      </c>
      <c r="BD8" s="36">
        <f t="shared" si="4"/>
        <v>0</v>
      </c>
      <c r="BE8" s="4">
        <f>BE7</f>
        <v>0</v>
      </c>
      <c r="BF8" s="10">
        <f t="shared" si="5"/>
        <v>0</v>
      </c>
      <c r="BG8" s="10">
        <f t="shared" si="18"/>
        <v>0</v>
      </c>
      <c r="BH8" s="10">
        <f t="shared" si="6"/>
        <v>0</v>
      </c>
      <c r="BI8" s="4">
        <f>BI7</f>
        <v>3.8999999999999998E-3</v>
      </c>
      <c r="BJ8" s="10">
        <f t="shared" si="10"/>
        <v>153.66</v>
      </c>
      <c r="BK8" s="4">
        <f>BK7</f>
        <v>227.58</v>
      </c>
      <c r="BL8" s="10">
        <f t="shared" si="7"/>
        <v>1365.48</v>
      </c>
      <c r="BM8" s="4">
        <f>BM7</f>
        <v>4.1950000000000001E-2</v>
      </c>
      <c r="BN8" s="10">
        <f t="shared" si="8"/>
        <v>1652.8300000000002</v>
      </c>
      <c r="BO8" s="5">
        <f t="shared" si="11"/>
        <v>3171.9700000000003</v>
      </c>
    </row>
    <row r="9" spans="1:67">
      <c r="A9" s="4">
        <f t="shared" si="22"/>
        <v>6</v>
      </c>
      <c r="B9" s="4">
        <v>9</v>
      </c>
      <c r="C9" s="4" t="s">
        <v>0</v>
      </c>
      <c r="D9" s="4" t="s">
        <v>99</v>
      </c>
      <c r="E9" s="35" t="s">
        <v>100</v>
      </c>
      <c r="F9" s="4"/>
      <c r="G9" s="4" t="s">
        <v>101</v>
      </c>
      <c r="H9" s="4" t="s">
        <v>102</v>
      </c>
      <c r="I9" s="35" t="s">
        <v>103</v>
      </c>
      <c r="J9" s="4"/>
      <c r="K9" s="35" t="s">
        <v>104</v>
      </c>
      <c r="L9" s="4" t="s">
        <v>99</v>
      </c>
      <c r="M9" s="35" t="s">
        <v>100</v>
      </c>
      <c r="N9" s="4" t="s">
        <v>101</v>
      </c>
      <c r="O9" s="4" t="s">
        <v>101</v>
      </c>
      <c r="P9" s="4" t="s">
        <v>102</v>
      </c>
      <c r="Q9" s="35" t="s">
        <v>103</v>
      </c>
      <c r="R9" s="4"/>
      <c r="S9" s="4" t="s">
        <v>12</v>
      </c>
      <c r="T9" s="4" t="s">
        <v>13</v>
      </c>
      <c r="U9" s="4" t="str">
        <f>U8</f>
        <v>Opał poza zwolnieniem</v>
      </c>
      <c r="V9" s="4" t="s">
        <v>29</v>
      </c>
      <c r="W9" s="35" t="s">
        <v>2417</v>
      </c>
      <c r="X9" s="35"/>
      <c r="Y9" s="4" t="s">
        <v>15</v>
      </c>
      <c r="Z9" s="4" t="s">
        <v>105</v>
      </c>
      <c r="AA9" s="35" t="s">
        <v>100</v>
      </c>
      <c r="AB9" s="4" t="s">
        <v>101</v>
      </c>
      <c r="AC9" s="4" t="s">
        <v>101</v>
      </c>
      <c r="AD9" s="4" t="s">
        <v>102</v>
      </c>
      <c r="AE9" s="35" t="s">
        <v>106</v>
      </c>
      <c r="AF9" s="4"/>
      <c r="AG9" s="35" t="s">
        <v>107</v>
      </c>
      <c r="AH9" s="35" t="s">
        <v>108</v>
      </c>
      <c r="AI9" s="67">
        <v>0</v>
      </c>
      <c r="AJ9" s="67">
        <v>0</v>
      </c>
      <c r="AK9" s="67">
        <v>2295</v>
      </c>
      <c r="AL9" s="67">
        <v>6980</v>
      </c>
      <c r="AM9" s="67">
        <v>11157</v>
      </c>
      <c r="AN9" s="67">
        <v>18807</v>
      </c>
      <c r="AO9" s="4">
        <f t="shared" si="0"/>
        <v>39239</v>
      </c>
      <c r="AP9" s="68">
        <f t="shared" si="9"/>
        <v>39239</v>
      </c>
      <c r="AQ9" s="4" t="str">
        <f>AQ4</f>
        <v>W-4</v>
      </c>
      <c r="AR9" s="4" t="s">
        <v>77</v>
      </c>
      <c r="AS9" s="4"/>
      <c r="AT9" s="4">
        <v>4416</v>
      </c>
      <c r="AU9" s="4">
        <v>6</v>
      </c>
      <c r="AV9" s="4">
        <v>100</v>
      </c>
      <c r="AW9" s="4">
        <v>0</v>
      </c>
      <c r="AX9" s="12">
        <f t="shared" si="1"/>
        <v>39239</v>
      </c>
      <c r="AY9" s="12">
        <f t="shared" si="2"/>
        <v>0</v>
      </c>
      <c r="AZ9" s="70">
        <f t="shared" si="13"/>
        <v>0</v>
      </c>
      <c r="BA9" s="70">
        <f t="shared" si="23"/>
        <v>0</v>
      </c>
      <c r="BB9" s="36">
        <f t="shared" si="3"/>
        <v>0</v>
      </c>
      <c r="BC9" s="36">
        <f t="shared" si="3"/>
        <v>0</v>
      </c>
      <c r="BD9" s="36">
        <f t="shared" si="4"/>
        <v>0</v>
      </c>
      <c r="BE9" s="4">
        <f>BE4</f>
        <v>0</v>
      </c>
      <c r="BF9" s="10">
        <f t="shared" si="5"/>
        <v>0</v>
      </c>
      <c r="BG9" s="10">
        <f t="shared" si="18"/>
        <v>0</v>
      </c>
      <c r="BH9" s="10">
        <f t="shared" si="6"/>
        <v>0</v>
      </c>
      <c r="BI9" s="4">
        <f>BI8</f>
        <v>3.8999999999999998E-3</v>
      </c>
      <c r="BJ9" s="10">
        <f t="shared" si="10"/>
        <v>153.03209999999999</v>
      </c>
      <c r="BK9" s="4">
        <f>BK4</f>
        <v>227.58</v>
      </c>
      <c r="BL9" s="10">
        <f t="shared" si="7"/>
        <v>1365.48</v>
      </c>
      <c r="BM9" s="4">
        <f>BM4</f>
        <v>4.1950000000000001E-2</v>
      </c>
      <c r="BN9" s="10">
        <f t="shared" si="8"/>
        <v>1646.0760500000001</v>
      </c>
      <c r="BO9" s="5">
        <f t="shared" si="11"/>
        <v>3164.58815</v>
      </c>
    </row>
    <row r="10" spans="1:67">
      <c r="A10" s="4">
        <f t="shared" si="22"/>
        <v>7</v>
      </c>
      <c r="B10" s="4">
        <v>9</v>
      </c>
      <c r="C10" s="4" t="s">
        <v>32</v>
      </c>
      <c r="D10" s="4" t="s">
        <v>99</v>
      </c>
      <c r="E10" s="35" t="s">
        <v>100</v>
      </c>
      <c r="F10" s="4"/>
      <c r="G10" s="4" t="s">
        <v>101</v>
      </c>
      <c r="H10" s="4" t="s">
        <v>102</v>
      </c>
      <c r="I10" s="35" t="s">
        <v>103</v>
      </c>
      <c r="J10" s="4"/>
      <c r="K10" s="35" t="s">
        <v>104</v>
      </c>
      <c r="L10" s="4" t="s">
        <v>99</v>
      </c>
      <c r="M10" s="35" t="s">
        <v>100</v>
      </c>
      <c r="N10" s="4" t="s">
        <v>101</v>
      </c>
      <c r="O10" s="4" t="s">
        <v>101</v>
      </c>
      <c r="P10" s="4" t="s">
        <v>102</v>
      </c>
      <c r="Q10" s="35" t="s">
        <v>103</v>
      </c>
      <c r="R10" s="4"/>
      <c r="S10" s="4" t="s">
        <v>12</v>
      </c>
      <c r="T10" s="4" t="s">
        <v>13</v>
      </c>
      <c r="U10" s="4" t="str">
        <f>U9</f>
        <v>Opał poza zwolnieniem</v>
      </c>
      <c r="V10" s="4" t="s">
        <v>29</v>
      </c>
      <c r="W10" s="35" t="s">
        <v>2417</v>
      </c>
      <c r="X10" s="35"/>
      <c r="Y10" s="4" t="s">
        <v>15</v>
      </c>
      <c r="Z10" s="4" t="s">
        <v>109</v>
      </c>
      <c r="AA10" s="35" t="s">
        <v>100</v>
      </c>
      <c r="AB10" s="4" t="s">
        <v>101</v>
      </c>
      <c r="AC10" s="4" t="s">
        <v>101</v>
      </c>
      <c r="AD10" s="4" t="s">
        <v>102</v>
      </c>
      <c r="AE10" s="35" t="s">
        <v>110</v>
      </c>
      <c r="AF10" s="4"/>
      <c r="AG10" s="35" t="s">
        <v>111</v>
      </c>
      <c r="AH10" s="35" t="s">
        <v>112</v>
      </c>
      <c r="AI10" s="67">
        <v>155</v>
      </c>
      <c r="AJ10" s="67">
        <v>666</v>
      </c>
      <c r="AK10" s="67">
        <v>764</v>
      </c>
      <c r="AL10" s="67">
        <v>615</v>
      </c>
      <c r="AM10" s="67">
        <v>317</v>
      </c>
      <c r="AN10" s="67">
        <v>2291</v>
      </c>
      <c r="AO10" s="4">
        <f t="shared" si="0"/>
        <v>4808</v>
      </c>
      <c r="AP10" s="68">
        <f t="shared" si="9"/>
        <v>4808</v>
      </c>
      <c r="AQ10" s="4" t="str">
        <f>AQ3</f>
        <v>W-3.6</v>
      </c>
      <c r="AR10" s="4" t="s">
        <v>77</v>
      </c>
      <c r="AS10" s="4"/>
      <c r="AT10" s="4">
        <v>4416</v>
      </c>
      <c r="AU10" s="4">
        <v>6</v>
      </c>
      <c r="AV10" s="4">
        <v>100</v>
      </c>
      <c r="AW10" s="4">
        <v>0</v>
      </c>
      <c r="AX10" s="12">
        <f t="shared" si="1"/>
        <v>4808</v>
      </c>
      <c r="AY10" s="12">
        <f t="shared" si="2"/>
        <v>0</v>
      </c>
      <c r="AZ10" s="70">
        <f t="shared" si="13"/>
        <v>0</v>
      </c>
      <c r="BA10" s="70">
        <f t="shared" si="23"/>
        <v>0</v>
      </c>
      <c r="BB10" s="36">
        <f t="shared" si="3"/>
        <v>0</v>
      </c>
      <c r="BC10" s="36">
        <f t="shared" si="3"/>
        <v>0</v>
      </c>
      <c r="BD10" s="36">
        <f t="shared" si="4"/>
        <v>0</v>
      </c>
      <c r="BE10" s="4">
        <f>BE3</f>
        <v>0</v>
      </c>
      <c r="BF10" s="10">
        <f t="shared" si="5"/>
        <v>0</v>
      </c>
      <c r="BG10" s="10">
        <f t="shared" si="18"/>
        <v>0</v>
      </c>
      <c r="BH10" s="10">
        <f t="shared" si="6"/>
        <v>0</v>
      </c>
      <c r="BI10" s="4">
        <f>BI9</f>
        <v>3.8999999999999998E-3</v>
      </c>
      <c r="BJ10" s="10">
        <f t="shared" si="10"/>
        <v>18.751200000000001</v>
      </c>
      <c r="BK10" s="4">
        <f>BK3</f>
        <v>42.23</v>
      </c>
      <c r="BL10" s="10">
        <f t="shared" si="7"/>
        <v>253.38</v>
      </c>
      <c r="BM10" s="4">
        <f>BM3</f>
        <v>4.419E-2</v>
      </c>
      <c r="BN10" s="10">
        <f t="shared" si="8"/>
        <v>212.46552</v>
      </c>
      <c r="BO10" s="5">
        <f t="shared" si="11"/>
        <v>484.59671999999995</v>
      </c>
    </row>
    <row r="11" spans="1:67">
      <c r="A11" s="4">
        <f t="shared" si="22"/>
        <v>8</v>
      </c>
      <c r="B11" s="4">
        <v>89</v>
      </c>
      <c r="C11" s="4" t="s">
        <v>0</v>
      </c>
      <c r="D11" s="4" t="s">
        <v>1084</v>
      </c>
      <c r="E11" s="35" t="s">
        <v>1085</v>
      </c>
      <c r="F11" s="4"/>
      <c r="G11" s="4" t="s">
        <v>1086</v>
      </c>
      <c r="H11" s="4"/>
      <c r="I11" s="35" t="s">
        <v>1087</v>
      </c>
      <c r="J11" s="4"/>
      <c r="K11" s="35" t="s">
        <v>1088</v>
      </c>
      <c r="L11" s="4" t="s">
        <v>1084</v>
      </c>
      <c r="M11" s="35" t="s">
        <v>1085</v>
      </c>
      <c r="N11" s="4" t="s">
        <v>1089</v>
      </c>
      <c r="O11" s="4" t="s">
        <v>1086</v>
      </c>
      <c r="P11" s="4"/>
      <c r="Q11" s="35" t="s">
        <v>1087</v>
      </c>
      <c r="R11" s="4"/>
      <c r="S11" s="4" t="s">
        <v>12</v>
      </c>
      <c r="T11" s="4" t="s">
        <v>13</v>
      </c>
      <c r="U11" s="4" t="s">
        <v>11</v>
      </c>
      <c r="V11" s="4" t="s">
        <v>29</v>
      </c>
      <c r="W11" s="35" t="s">
        <v>2417</v>
      </c>
      <c r="X11" s="35"/>
      <c r="Y11" s="4" t="s">
        <v>15</v>
      </c>
      <c r="Z11" s="4" t="s">
        <v>25</v>
      </c>
      <c r="AA11" s="35" t="s">
        <v>1085</v>
      </c>
      <c r="AB11" s="4" t="s">
        <v>1089</v>
      </c>
      <c r="AC11" s="4" t="s">
        <v>1086</v>
      </c>
      <c r="AD11" s="4"/>
      <c r="AE11" s="35" t="s">
        <v>1087</v>
      </c>
      <c r="AF11" s="4"/>
      <c r="AG11" s="35" t="s">
        <v>1090</v>
      </c>
      <c r="AH11" s="35" t="s">
        <v>1091</v>
      </c>
      <c r="AI11" s="67">
        <v>1038</v>
      </c>
      <c r="AJ11" s="67">
        <v>4018</v>
      </c>
      <c r="AK11" s="67">
        <v>4142</v>
      </c>
      <c r="AL11" s="67">
        <v>4154</v>
      </c>
      <c r="AM11" s="67">
        <v>9503</v>
      </c>
      <c r="AN11" s="67">
        <v>15508</v>
      </c>
      <c r="AO11" s="4">
        <f t="shared" si="0"/>
        <v>38363</v>
      </c>
      <c r="AP11" s="68">
        <f t="shared" si="9"/>
        <v>38363</v>
      </c>
      <c r="AQ11" s="4" t="str">
        <f>AQ4</f>
        <v>W-4</v>
      </c>
      <c r="AR11" s="4" t="s">
        <v>77</v>
      </c>
      <c r="AS11" s="4"/>
      <c r="AT11" s="4">
        <v>4416</v>
      </c>
      <c r="AU11" s="4">
        <v>6</v>
      </c>
      <c r="AV11" s="4">
        <v>100</v>
      </c>
      <c r="AW11" s="4">
        <v>0</v>
      </c>
      <c r="AX11" s="12">
        <f t="shared" si="1"/>
        <v>38363</v>
      </c>
      <c r="AY11" s="12">
        <f t="shared" si="2"/>
        <v>0</v>
      </c>
      <c r="AZ11" s="70">
        <f t="shared" si="13"/>
        <v>0</v>
      </c>
      <c r="BA11" s="70">
        <f t="shared" si="23"/>
        <v>0</v>
      </c>
      <c r="BB11" s="36">
        <f t="shared" si="3"/>
        <v>0</v>
      </c>
      <c r="BC11" s="36">
        <f t="shared" si="3"/>
        <v>0</v>
      </c>
      <c r="BD11" s="36">
        <f t="shared" si="4"/>
        <v>0</v>
      </c>
      <c r="BE11" s="4">
        <f>BE4</f>
        <v>0</v>
      </c>
      <c r="BF11" s="10">
        <f t="shared" si="5"/>
        <v>0</v>
      </c>
      <c r="BG11" s="10">
        <f t="shared" si="18"/>
        <v>0</v>
      </c>
      <c r="BH11" s="10">
        <f t="shared" si="6"/>
        <v>0</v>
      </c>
      <c r="BI11" s="4"/>
      <c r="BJ11" s="10">
        <f t="shared" si="10"/>
        <v>0</v>
      </c>
      <c r="BK11" s="4">
        <f>BK4</f>
        <v>227.58</v>
      </c>
      <c r="BL11" s="10">
        <f t="shared" si="7"/>
        <v>1365.48</v>
      </c>
      <c r="BM11" s="4">
        <f>BM4</f>
        <v>4.1950000000000001E-2</v>
      </c>
      <c r="BN11" s="10">
        <f t="shared" si="8"/>
        <v>1609.3278500000001</v>
      </c>
      <c r="BO11" s="5">
        <f t="shared" si="11"/>
        <v>2974.8078500000001</v>
      </c>
    </row>
    <row r="12" spans="1:67">
      <c r="A12" s="4">
        <f t="shared" si="22"/>
        <v>9</v>
      </c>
      <c r="B12" s="4">
        <v>90</v>
      </c>
      <c r="C12" s="4" t="s">
        <v>0</v>
      </c>
      <c r="D12" s="4" t="s">
        <v>1092</v>
      </c>
      <c r="E12" s="35" t="s">
        <v>1093</v>
      </c>
      <c r="F12" s="4"/>
      <c r="G12" s="4" t="s">
        <v>1094</v>
      </c>
      <c r="H12" s="4" t="s">
        <v>1095</v>
      </c>
      <c r="I12" s="35" t="s">
        <v>1096</v>
      </c>
      <c r="J12" s="4"/>
      <c r="K12" s="35" t="s">
        <v>1097</v>
      </c>
      <c r="L12" s="4" t="s">
        <v>1092</v>
      </c>
      <c r="M12" s="35" t="s">
        <v>1093</v>
      </c>
      <c r="N12" s="4" t="s">
        <v>1094</v>
      </c>
      <c r="O12" s="4" t="s">
        <v>1094</v>
      </c>
      <c r="P12" s="4" t="s">
        <v>1095</v>
      </c>
      <c r="Q12" s="35" t="s">
        <v>675</v>
      </c>
      <c r="R12" s="35" t="s">
        <v>688</v>
      </c>
      <c r="S12" s="4" t="s">
        <v>12</v>
      </c>
      <c r="T12" s="4" t="s">
        <v>13</v>
      </c>
      <c r="U12" s="4" t="s">
        <v>11</v>
      </c>
      <c r="V12" s="4" t="s">
        <v>29</v>
      </c>
      <c r="W12" s="35" t="s">
        <v>2417</v>
      </c>
      <c r="X12" s="35"/>
      <c r="Y12" s="4" t="s">
        <v>1101</v>
      </c>
      <c r="Z12" s="4" t="s">
        <v>1098</v>
      </c>
      <c r="AA12" s="35" t="s">
        <v>1093</v>
      </c>
      <c r="AB12" s="4" t="s">
        <v>1094</v>
      </c>
      <c r="AC12" s="4" t="s">
        <v>1094</v>
      </c>
      <c r="AD12" s="4" t="s">
        <v>1095</v>
      </c>
      <c r="AE12" s="35" t="s">
        <v>675</v>
      </c>
      <c r="AF12" s="35" t="s">
        <v>688</v>
      </c>
      <c r="AG12" s="35" t="s">
        <v>1099</v>
      </c>
      <c r="AH12" s="35" t="s">
        <v>1100</v>
      </c>
      <c r="AI12" s="67">
        <v>529</v>
      </c>
      <c r="AJ12" s="67">
        <v>0</v>
      </c>
      <c r="AK12" s="67">
        <v>432</v>
      </c>
      <c r="AL12" s="67">
        <v>0</v>
      </c>
      <c r="AM12" s="67">
        <v>473</v>
      </c>
      <c r="AN12" s="67">
        <v>0</v>
      </c>
      <c r="AO12" s="4">
        <f t="shared" si="0"/>
        <v>1434</v>
      </c>
      <c r="AP12" s="68">
        <f t="shared" si="9"/>
        <v>1434</v>
      </c>
      <c r="AQ12" s="4" t="str">
        <f>AQ3</f>
        <v>W-3.6</v>
      </c>
      <c r="AR12" s="4" t="s">
        <v>77</v>
      </c>
      <c r="AS12" s="4"/>
      <c r="AT12" s="4">
        <v>4416</v>
      </c>
      <c r="AU12" s="4">
        <v>6</v>
      </c>
      <c r="AV12" s="4">
        <v>100</v>
      </c>
      <c r="AW12" s="4">
        <v>0</v>
      </c>
      <c r="AX12" s="12">
        <f t="shared" si="1"/>
        <v>1434</v>
      </c>
      <c r="AY12" s="12">
        <f t="shared" si="2"/>
        <v>0</v>
      </c>
      <c r="AZ12" s="70">
        <f t="shared" si="13"/>
        <v>0</v>
      </c>
      <c r="BA12" s="70">
        <f t="shared" si="23"/>
        <v>0</v>
      </c>
      <c r="BB12" s="36">
        <f t="shared" si="3"/>
        <v>0</v>
      </c>
      <c r="BC12" s="36">
        <f t="shared" si="3"/>
        <v>0</v>
      </c>
      <c r="BD12" s="36">
        <f t="shared" si="4"/>
        <v>0</v>
      </c>
      <c r="BE12" s="4">
        <f>BE3</f>
        <v>0</v>
      </c>
      <c r="BF12" s="10">
        <f t="shared" si="5"/>
        <v>0</v>
      </c>
      <c r="BG12" s="10">
        <f t="shared" si="18"/>
        <v>0</v>
      </c>
      <c r="BH12" s="10">
        <f t="shared" si="6"/>
        <v>0</v>
      </c>
      <c r="BI12" s="4"/>
      <c r="BJ12" s="10">
        <f t="shared" si="10"/>
        <v>0</v>
      </c>
      <c r="BK12" s="4">
        <f>BK3</f>
        <v>42.23</v>
      </c>
      <c r="BL12" s="10">
        <f t="shared" si="7"/>
        <v>253.38</v>
      </c>
      <c r="BM12" s="4">
        <f>BM3</f>
        <v>4.419E-2</v>
      </c>
      <c r="BN12" s="10">
        <f t="shared" si="8"/>
        <v>63.368459999999999</v>
      </c>
      <c r="BO12" s="5">
        <f t="shared" si="11"/>
        <v>316.74846000000002</v>
      </c>
    </row>
    <row r="13" spans="1:67">
      <c r="A13" s="4">
        <f t="shared" si="22"/>
        <v>10</v>
      </c>
      <c r="B13" s="4">
        <v>90</v>
      </c>
      <c r="C13" s="4" t="s">
        <v>32</v>
      </c>
      <c r="D13" s="4" t="s">
        <v>1092</v>
      </c>
      <c r="E13" s="35" t="s">
        <v>1093</v>
      </c>
      <c r="F13" s="4"/>
      <c r="G13" s="4" t="s">
        <v>1094</v>
      </c>
      <c r="H13" s="4" t="s">
        <v>1095</v>
      </c>
      <c r="I13" s="35" t="s">
        <v>1096</v>
      </c>
      <c r="J13" s="4"/>
      <c r="K13" s="35" t="s">
        <v>1097</v>
      </c>
      <c r="L13" s="4" t="s">
        <v>1092</v>
      </c>
      <c r="M13" s="35" t="s">
        <v>1093</v>
      </c>
      <c r="N13" s="4" t="s">
        <v>1094</v>
      </c>
      <c r="O13" s="4" t="s">
        <v>1094</v>
      </c>
      <c r="P13" s="4" t="s">
        <v>1095</v>
      </c>
      <c r="Q13" s="35" t="s">
        <v>675</v>
      </c>
      <c r="R13" s="35" t="s">
        <v>688</v>
      </c>
      <c r="S13" s="4" t="s">
        <v>12</v>
      </c>
      <c r="T13" s="4" t="s">
        <v>13</v>
      </c>
      <c r="U13" s="4" t="s">
        <v>11</v>
      </c>
      <c r="V13" s="4" t="s">
        <v>29</v>
      </c>
      <c r="W13" s="35" t="s">
        <v>2417</v>
      </c>
      <c r="X13" s="35"/>
      <c r="Y13" s="4" t="s">
        <v>30</v>
      </c>
      <c r="Z13" s="4" t="s">
        <v>1102</v>
      </c>
      <c r="AA13" s="35" t="s">
        <v>1103</v>
      </c>
      <c r="AB13" s="4" t="s">
        <v>1094</v>
      </c>
      <c r="AC13" s="4" t="s">
        <v>1094</v>
      </c>
      <c r="AD13" s="4" t="s">
        <v>1104</v>
      </c>
      <c r="AE13" s="35" t="s">
        <v>785</v>
      </c>
      <c r="AF13" s="35" t="s">
        <v>135</v>
      </c>
      <c r="AG13" s="35" t="s">
        <v>2488</v>
      </c>
      <c r="AH13" s="35" t="s">
        <v>1105</v>
      </c>
      <c r="AI13" s="67">
        <v>0</v>
      </c>
      <c r="AJ13" s="67">
        <v>0</v>
      </c>
      <c r="AK13" s="67">
        <v>0</v>
      </c>
      <c r="AL13" s="67">
        <v>6</v>
      </c>
      <c r="AM13" s="67">
        <v>0</v>
      </c>
      <c r="AN13" s="67">
        <v>0</v>
      </c>
      <c r="AO13" s="4">
        <f t="shared" si="0"/>
        <v>6</v>
      </c>
      <c r="AP13" s="68">
        <f t="shared" si="9"/>
        <v>6</v>
      </c>
      <c r="AQ13" s="4" t="str">
        <f>AQ6</f>
        <v>W-1.1</v>
      </c>
      <c r="AR13" s="4" t="s">
        <v>77</v>
      </c>
      <c r="AS13" s="4"/>
      <c r="AT13" s="4">
        <v>4416</v>
      </c>
      <c r="AU13" s="4">
        <v>6</v>
      </c>
      <c r="AV13" s="4">
        <v>100</v>
      </c>
      <c r="AW13" s="4">
        <v>0</v>
      </c>
      <c r="AX13" s="12">
        <f t="shared" si="1"/>
        <v>6</v>
      </c>
      <c r="AY13" s="12">
        <f t="shared" si="2"/>
        <v>0</v>
      </c>
      <c r="AZ13" s="70">
        <f t="shared" si="13"/>
        <v>0</v>
      </c>
      <c r="BA13" s="70">
        <f t="shared" si="23"/>
        <v>0</v>
      </c>
      <c r="BB13" s="36">
        <f t="shared" si="3"/>
        <v>0</v>
      </c>
      <c r="BC13" s="36">
        <f t="shared" si="3"/>
        <v>0</v>
      </c>
      <c r="BD13" s="36">
        <f t="shared" si="4"/>
        <v>0</v>
      </c>
      <c r="BE13" s="4">
        <f>BE6</f>
        <v>0</v>
      </c>
      <c r="BF13" s="10">
        <f t="shared" si="5"/>
        <v>0</v>
      </c>
      <c r="BG13" s="10">
        <f t="shared" si="18"/>
        <v>0</v>
      </c>
      <c r="BH13" s="10">
        <f t="shared" si="6"/>
        <v>0</v>
      </c>
      <c r="BI13" s="4"/>
      <c r="BJ13" s="10">
        <f t="shared" si="10"/>
        <v>0</v>
      </c>
      <c r="BK13" s="4">
        <f>BK6</f>
        <v>4.67</v>
      </c>
      <c r="BL13" s="10">
        <f t="shared" si="7"/>
        <v>28.02</v>
      </c>
      <c r="BM13" s="4">
        <f>BM6</f>
        <v>6.5939999999999999E-2</v>
      </c>
      <c r="BN13" s="10">
        <f t="shared" si="8"/>
        <v>0.39563999999999999</v>
      </c>
      <c r="BO13" s="5">
        <f t="shared" si="11"/>
        <v>28.41564</v>
      </c>
    </row>
    <row r="14" spans="1:67">
      <c r="A14" s="4">
        <f t="shared" si="22"/>
        <v>11</v>
      </c>
      <c r="B14" s="4">
        <v>90</v>
      </c>
      <c r="C14" s="4" t="s">
        <v>62</v>
      </c>
      <c r="D14" s="4" t="s">
        <v>1092</v>
      </c>
      <c r="E14" s="35" t="s">
        <v>1093</v>
      </c>
      <c r="F14" s="4"/>
      <c r="G14" s="4" t="s">
        <v>1094</v>
      </c>
      <c r="H14" s="4" t="s">
        <v>1095</v>
      </c>
      <c r="I14" s="35" t="s">
        <v>1096</v>
      </c>
      <c r="J14" s="4"/>
      <c r="K14" s="35" t="s">
        <v>1097</v>
      </c>
      <c r="L14" s="4" t="s">
        <v>1092</v>
      </c>
      <c r="M14" s="35" t="s">
        <v>1093</v>
      </c>
      <c r="N14" s="4" t="s">
        <v>1094</v>
      </c>
      <c r="O14" s="4" t="s">
        <v>1094</v>
      </c>
      <c r="P14" s="4" t="s">
        <v>1095</v>
      </c>
      <c r="Q14" s="35" t="s">
        <v>675</v>
      </c>
      <c r="R14" s="35" t="s">
        <v>688</v>
      </c>
      <c r="S14" s="4" t="s">
        <v>12</v>
      </c>
      <c r="T14" s="4" t="s">
        <v>13</v>
      </c>
      <c r="U14" s="4" t="s">
        <v>11</v>
      </c>
      <c r="V14" s="4" t="s">
        <v>29</v>
      </c>
      <c r="W14" s="35" t="s">
        <v>2417</v>
      </c>
      <c r="X14" s="35"/>
      <c r="Y14" s="4" t="s">
        <v>1101</v>
      </c>
      <c r="Z14" s="4" t="s">
        <v>1106</v>
      </c>
      <c r="AA14" s="35" t="s">
        <v>1107</v>
      </c>
      <c r="AB14" s="4" t="s">
        <v>1094</v>
      </c>
      <c r="AC14" s="4" t="s">
        <v>1094</v>
      </c>
      <c r="AD14" s="4" t="s">
        <v>1108</v>
      </c>
      <c r="AE14" s="35" t="s">
        <v>1109</v>
      </c>
      <c r="AF14" s="35" t="s">
        <v>52</v>
      </c>
      <c r="AG14" s="35" t="s">
        <v>1110</v>
      </c>
      <c r="AH14" s="35" t="s">
        <v>1111</v>
      </c>
      <c r="AI14" s="67">
        <v>0</v>
      </c>
      <c r="AJ14" s="67">
        <v>0</v>
      </c>
      <c r="AK14" s="67">
        <v>0</v>
      </c>
      <c r="AL14" s="67">
        <v>0</v>
      </c>
      <c r="AM14" s="67">
        <v>74</v>
      </c>
      <c r="AN14" s="67">
        <v>0</v>
      </c>
      <c r="AO14" s="4">
        <f t="shared" si="0"/>
        <v>74</v>
      </c>
      <c r="AP14" s="68">
        <f t="shared" si="9"/>
        <v>74</v>
      </c>
      <c r="AQ14" s="4" t="str">
        <f>AQ6</f>
        <v>W-1.1</v>
      </c>
      <c r="AR14" s="4" t="s">
        <v>77</v>
      </c>
      <c r="AS14" s="4"/>
      <c r="AT14" s="4">
        <v>4416</v>
      </c>
      <c r="AU14" s="4">
        <v>6</v>
      </c>
      <c r="AV14" s="4">
        <v>100</v>
      </c>
      <c r="AW14" s="4">
        <v>0</v>
      </c>
      <c r="AX14" s="12">
        <f t="shared" si="1"/>
        <v>74</v>
      </c>
      <c r="AY14" s="12">
        <f t="shared" si="2"/>
        <v>0</v>
      </c>
      <c r="AZ14" s="70">
        <f t="shared" si="13"/>
        <v>0</v>
      </c>
      <c r="BA14" s="70">
        <f t="shared" si="23"/>
        <v>0</v>
      </c>
      <c r="BB14" s="36">
        <f t="shared" si="3"/>
        <v>0</v>
      </c>
      <c r="BC14" s="36">
        <f t="shared" si="3"/>
        <v>0</v>
      </c>
      <c r="BD14" s="36">
        <f t="shared" si="4"/>
        <v>0</v>
      </c>
      <c r="BE14" s="4">
        <f>BE6</f>
        <v>0</v>
      </c>
      <c r="BF14" s="10">
        <f t="shared" si="5"/>
        <v>0</v>
      </c>
      <c r="BG14" s="10">
        <f t="shared" si="18"/>
        <v>0</v>
      </c>
      <c r="BH14" s="10">
        <f t="shared" si="6"/>
        <v>0</v>
      </c>
      <c r="BI14" s="4"/>
      <c r="BJ14" s="10">
        <f t="shared" si="10"/>
        <v>0</v>
      </c>
      <c r="BK14" s="4">
        <f>BK6</f>
        <v>4.67</v>
      </c>
      <c r="BL14" s="10">
        <f t="shared" si="7"/>
        <v>28.02</v>
      </c>
      <c r="BM14" s="4">
        <f>BM6</f>
        <v>6.5939999999999999E-2</v>
      </c>
      <c r="BN14" s="10">
        <f t="shared" si="8"/>
        <v>4.8795599999999997</v>
      </c>
      <c r="BO14" s="5">
        <f t="shared" si="11"/>
        <v>32.899560000000001</v>
      </c>
    </row>
    <row r="15" spans="1:67">
      <c r="A15" s="4">
        <f t="shared" si="22"/>
        <v>12</v>
      </c>
      <c r="B15" s="4">
        <v>92</v>
      </c>
      <c r="C15" s="4" t="s">
        <v>0</v>
      </c>
      <c r="D15" s="4" t="s">
        <v>1121</v>
      </c>
      <c r="E15" s="35" t="s">
        <v>1122</v>
      </c>
      <c r="F15" s="4"/>
      <c r="G15" s="4" t="s">
        <v>1123</v>
      </c>
      <c r="H15" s="4" t="s">
        <v>1124</v>
      </c>
      <c r="I15" s="35" t="s">
        <v>1125</v>
      </c>
      <c r="J15" s="4"/>
      <c r="K15" s="35" t="s">
        <v>1126</v>
      </c>
      <c r="L15" s="4" t="s">
        <v>1121</v>
      </c>
      <c r="M15" s="35" t="s">
        <v>1122</v>
      </c>
      <c r="N15" s="4"/>
      <c r="O15" s="4" t="s">
        <v>1123</v>
      </c>
      <c r="P15" s="4" t="s">
        <v>1124</v>
      </c>
      <c r="Q15" s="35" t="s">
        <v>1125</v>
      </c>
      <c r="R15" s="4"/>
      <c r="S15" s="4" t="s">
        <v>12</v>
      </c>
      <c r="T15" s="4" t="s">
        <v>13</v>
      </c>
      <c r="U15" s="4" t="s">
        <v>11</v>
      </c>
      <c r="V15" s="4" t="s">
        <v>29</v>
      </c>
      <c r="W15" s="35" t="s">
        <v>2417</v>
      </c>
      <c r="X15" s="35"/>
      <c r="Y15" s="4" t="s">
        <v>15</v>
      </c>
      <c r="Z15" s="4" t="s">
        <v>1127</v>
      </c>
      <c r="AA15" s="35" t="s">
        <v>1122</v>
      </c>
      <c r="AB15" s="4"/>
      <c r="AC15" s="4" t="s">
        <v>1123</v>
      </c>
      <c r="AD15" s="4" t="s">
        <v>1124</v>
      </c>
      <c r="AE15" s="35" t="s">
        <v>1125</v>
      </c>
      <c r="AF15" s="4"/>
      <c r="AG15" s="35" t="s">
        <v>1128</v>
      </c>
      <c r="AH15" s="35" t="s">
        <v>1129</v>
      </c>
      <c r="AI15" s="67">
        <v>0</v>
      </c>
      <c r="AJ15" s="67">
        <v>2370</v>
      </c>
      <c r="AK15" s="67">
        <v>5305</v>
      </c>
      <c r="AL15" s="67">
        <v>5865</v>
      </c>
      <c r="AM15" s="67">
        <v>0</v>
      </c>
      <c r="AN15" s="67">
        <v>26529</v>
      </c>
      <c r="AO15" s="4">
        <f t="shared" si="0"/>
        <v>40069</v>
      </c>
      <c r="AP15" s="68">
        <f t="shared" si="9"/>
        <v>40069</v>
      </c>
      <c r="AQ15" s="4" t="str">
        <f>AQ3</f>
        <v>W-3.6</v>
      </c>
      <c r="AR15" s="4" t="s">
        <v>77</v>
      </c>
      <c r="AS15" s="4"/>
      <c r="AT15" s="4">
        <v>4416</v>
      </c>
      <c r="AU15" s="4">
        <v>6</v>
      </c>
      <c r="AV15" s="4">
        <v>100</v>
      </c>
      <c r="AW15" s="4">
        <v>0</v>
      </c>
      <c r="AX15" s="12">
        <f t="shared" si="1"/>
        <v>40069</v>
      </c>
      <c r="AY15" s="12">
        <f t="shared" si="2"/>
        <v>0</v>
      </c>
      <c r="AZ15" s="70">
        <f t="shared" si="13"/>
        <v>0</v>
      </c>
      <c r="BA15" s="70">
        <f t="shared" si="23"/>
        <v>0</v>
      </c>
      <c r="BB15" s="36">
        <f t="shared" si="3"/>
        <v>0</v>
      </c>
      <c r="BC15" s="36">
        <f t="shared" si="3"/>
        <v>0</v>
      </c>
      <c r="BD15" s="36">
        <f t="shared" si="4"/>
        <v>0</v>
      </c>
      <c r="BE15" s="4">
        <f>BE3</f>
        <v>0</v>
      </c>
      <c r="BF15" s="10">
        <f t="shared" si="5"/>
        <v>0</v>
      </c>
      <c r="BG15" s="10">
        <f t="shared" si="18"/>
        <v>0</v>
      </c>
      <c r="BH15" s="10">
        <f t="shared" si="6"/>
        <v>0</v>
      </c>
      <c r="BI15" s="4"/>
      <c r="BJ15" s="10">
        <f t="shared" si="10"/>
        <v>0</v>
      </c>
      <c r="BK15" s="4">
        <f>BK3</f>
        <v>42.23</v>
      </c>
      <c r="BL15" s="10">
        <f t="shared" si="7"/>
        <v>253.38</v>
      </c>
      <c r="BM15" s="4">
        <f>BM3</f>
        <v>4.419E-2</v>
      </c>
      <c r="BN15" s="10">
        <f t="shared" si="8"/>
        <v>1770.6491100000001</v>
      </c>
      <c r="BO15" s="5">
        <f t="shared" si="11"/>
        <v>2024.0291099999999</v>
      </c>
    </row>
    <row r="16" spans="1:67">
      <c r="A16" s="4">
        <f t="shared" si="22"/>
        <v>13</v>
      </c>
      <c r="B16" s="4">
        <v>92</v>
      </c>
      <c r="C16" s="4" t="s">
        <v>32</v>
      </c>
      <c r="D16" s="4" t="s">
        <v>1121</v>
      </c>
      <c r="E16" s="35" t="s">
        <v>1122</v>
      </c>
      <c r="F16" s="4"/>
      <c r="G16" s="4" t="s">
        <v>1123</v>
      </c>
      <c r="H16" s="4" t="s">
        <v>1124</v>
      </c>
      <c r="I16" s="35" t="s">
        <v>1125</v>
      </c>
      <c r="J16" s="4"/>
      <c r="K16" s="35" t="s">
        <v>1126</v>
      </c>
      <c r="L16" s="4" t="s">
        <v>1121</v>
      </c>
      <c r="M16" s="35" t="s">
        <v>1122</v>
      </c>
      <c r="N16" s="4"/>
      <c r="O16" s="4" t="s">
        <v>1123</v>
      </c>
      <c r="P16" s="4" t="s">
        <v>1124</v>
      </c>
      <c r="Q16" s="35" t="s">
        <v>1125</v>
      </c>
      <c r="R16" s="4"/>
      <c r="S16" s="4" t="s">
        <v>12</v>
      </c>
      <c r="T16" s="4" t="s">
        <v>13</v>
      </c>
      <c r="U16" s="4" t="s">
        <v>11</v>
      </c>
      <c r="V16" s="4" t="s">
        <v>29</v>
      </c>
      <c r="W16" s="35" t="s">
        <v>2417</v>
      </c>
      <c r="X16" s="35"/>
      <c r="Y16" s="4" t="s">
        <v>15</v>
      </c>
      <c r="Z16" s="4" t="s">
        <v>1130</v>
      </c>
      <c r="AA16" s="35" t="s">
        <v>1085</v>
      </c>
      <c r="AB16" s="4" t="s">
        <v>1131</v>
      </c>
      <c r="AC16" s="4" t="s">
        <v>1132</v>
      </c>
      <c r="AD16" s="4"/>
      <c r="AE16" s="35" t="s">
        <v>1133</v>
      </c>
      <c r="AF16" s="4"/>
      <c r="AG16" s="35" t="s">
        <v>1134</v>
      </c>
      <c r="AH16" s="35" t="s">
        <v>1135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2391</v>
      </c>
      <c r="AO16" s="4">
        <f t="shared" si="0"/>
        <v>2391</v>
      </c>
      <c r="AP16" s="68">
        <f t="shared" si="9"/>
        <v>2391</v>
      </c>
      <c r="AQ16" s="4" t="s">
        <v>130</v>
      </c>
      <c r="AR16" s="4" t="s">
        <v>77</v>
      </c>
      <c r="AS16" s="4"/>
      <c r="AT16" s="4">
        <v>4416</v>
      </c>
      <c r="AU16" s="4">
        <v>6</v>
      </c>
      <c r="AV16" s="4">
        <v>100</v>
      </c>
      <c r="AW16" s="4">
        <v>0</v>
      </c>
      <c r="AX16" s="12">
        <f t="shared" si="1"/>
        <v>2391</v>
      </c>
      <c r="AY16" s="12">
        <f t="shared" si="2"/>
        <v>0</v>
      </c>
      <c r="AZ16" s="70">
        <f t="shared" si="13"/>
        <v>0</v>
      </c>
      <c r="BA16" s="70">
        <f t="shared" si="23"/>
        <v>0</v>
      </c>
      <c r="BB16" s="36">
        <f t="shared" si="3"/>
        <v>0</v>
      </c>
      <c r="BC16" s="36">
        <f t="shared" si="3"/>
        <v>0</v>
      </c>
      <c r="BD16" s="36">
        <f t="shared" si="4"/>
        <v>0</v>
      </c>
      <c r="BE16" s="5">
        <f>'dane do formularza ofertowego'!D6</f>
        <v>0</v>
      </c>
      <c r="BF16" s="10">
        <f t="shared" si="5"/>
        <v>0</v>
      </c>
      <c r="BG16" s="10">
        <f>'dane do formularza ofertowego'!D7</f>
        <v>0</v>
      </c>
      <c r="BH16" s="10">
        <f t="shared" si="6"/>
        <v>0</v>
      </c>
      <c r="BI16" s="4"/>
      <c r="BJ16" s="10">
        <f t="shared" si="10"/>
        <v>0</v>
      </c>
      <c r="BK16" s="10">
        <v>12.47</v>
      </c>
      <c r="BL16" s="10">
        <f t="shared" si="7"/>
        <v>74.820000000000007</v>
      </c>
      <c r="BM16" s="4">
        <v>5.1270000000000003E-2</v>
      </c>
      <c r="BN16" s="10">
        <f t="shared" si="8"/>
        <v>122.58657000000001</v>
      </c>
      <c r="BO16" s="5">
        <f t="shared" si="11"/>
        <v>197.40657000000002</v>
      </c>
    </row>
    <row r="17" spans="1:67">
      <c r="A17" s="4">
        <f t="shared" si="22"/>
        <v>14</v>
      </c>
      <c r="B17" s="4">
        <v>93</v>
      </c>
      <c r="C17" s="4" t="s">
        <v>0</v>
      </c>
      <c r="D17" s="4" t="s">
        <v>1136</v>
      </c>
      <c r="E17" s="35" t="s">
        <v>1137</v>
      </c>
      <c r="F17" s="4"/>
      <c r="G17" s="4" t="s">
        <v>1138</v>
      </c>
      <c r="H17" s="4"/>
      <c r="I17" s="35" t="s">
        <v>123</v>
      </c>
      <c r="J17" s="4"/>
      <c r="K17" s="35" t="s">
        <v>1139</v>
      </c>
      <c r="L17" s="4" t="s">
        <v>1136</v>
      </c>
      <c r="M17" s="35" t="s">
        <v>1137</v>
      </c>
      <c r="N17" s="4" t="s">
        <v>1140</v>
      </c>
      <c r="O17" s="4" t="s">
        <v>1138</v>
      </c>
      <c r="P17" s="4"/>
      <c r="Q17" s="35" t="s">
        <v>123</v>
      </c>
      <c r="R17" s="4"/>
      <c r="S17" s="4" t="s">
        <v>12</v>
      </c>
      <c r="T17" s="4" t="s">
        <v>13</v>
      </c>
      <c r="U17" s="4" t="s">
        <v>11</v>
      </c>
      <c r="V17" s="4" t="s">
        <v>29</v>
      </c>
      <c r="W17" s="35" t="s">
        <v>2417</v>
      </c>
      <c r="X17" s="35"/>
      <c r="Y17" s="4" t="s">
        <v>15</v>
      </c>
      <c r="Z17" s="4" t="s">
        <v>1141</v>
      </c>
      <c r="AA17" s="35" t="s">
        <v>1137</v>
      </c>
      <c r="AB17" s="4" t="s">
        <v>1140</v>
      </c>
      <c r="AC17" s="4" t="s">
        <v>1138</v>
      </c>
      <c r="AD17" s="4"/>
      <c r="AE17" s="35" t="s">
        <v>123</v>
      </c>
      <c r="AF17" s="4"/>
      <c r="AG17" s="35" t="s">
        <v>1142</v>
      </c>
      <c r="AH17" s="35" t="s">
        <v>1143</v>
      </c>
      <c r="AI17" s="67">
        <v>1438</v>
      </c>
      <c r="AJ17" s="67">
        <v>5494</v>
      </c>
      <c r="AK17" s="67">
        <v>717</v>
      </c>
      <c r="AL17" s="67">
        <v>7046</v>
      </c>
      <c r="AM17" s="67">
        <v>8829</v>
      </c>
      <c r="AN17" s="67">
        <v>14727</v>
      </c>
      <c r="AO17" s="4">
        <f t="shared" si="0"/>
        <v>38251</v>
      </c>
      <c r="AP17" s="68">
        <f t="shared" si="9"/>
        <v>38251</v>
      </c>
      <c r="AQ17" s="4" t="str">
        <f>AQ3</f>
        <v>W-3.6</v>
      </c>
      <c r="AR17" s="4" t="s">
        <v>77</v>
      </c>
      <c r="AS17" s="4"/>
      <c r="AT17" s="4">
        <v>4416</v>
      </c>
      <c r="AU17" s="4">
        <v>6</v>
      </c>
      <c r="AV17" s="4">
        <v>100</v>
      </c>
      <c r="AW17" s="4">
        <v>0</v>
      </c>
      <c r="AX17" s="12">
        <f t="shared" si="1"/>
        <v>38251</v>
      </c>
      <c r="AY17" s="12">
        <f t="shared" si="2"/>
        <v>0</v>
      </c>
      <c r="AZ17" s="70">
        <f t="shared" si="13"/>
        <v>0</v>
      </c>
      <c r="BA17" s="70">
        <f t="shared" si="23"/>
        <v>0</v>
      </c>
      <c r="BB17" s="36">
        <f t="shared" si="3"/>
        <v>0</v>
      </c>
      <c r="BC17" s="36">
        <f t="shared" si="3"/>
        <v>0</v>
      </c>
      <c r="BD17" s="36">
        <f t="shared" si="4"/>
        <v>0</v>
      </c>
      <c r="BE17" s="4">
        <f>BE3</f>
        <v>0</v>
      </c>
      <c r="BF17" s="10">
        <f t="shared" si="5"/>
        <v>0</v>
      </c>
      <c r="BG17" s="10">
        <f t="shared" si="18"/>
        <v>0</v>
      </c>
      <c r="BH17" s="10">
        <f t="shared" si="6"/>
        <v>0</v>
      </c>
      <c r="BI17" s="4"/>
      <c r="BJ17" s="10">
        <f t="shared" si="10"/>
        <v>0</v>
      </c>
      <c r="BK17" s="4">
        <f>BK3</f>
        <v>42.23</v>
      </c>
      <c r="BL17" s="10">
        <f t="shared" si="7"/>
        <v>253.38</v>
      </c>
      <c r="BM17" s="4">
        <f>BM3</f>
        <v>4.419E-2</v>
      </c>
      <c r="BN17" s="10">
        <f t="shared" si="8"/>
        <v>1690.31169</v>
      </c>
      <c r="BO17" s="5">
        <f t="shared" si="11"/>
        <v>1943.6916900000001</v>
      </c>
    </row>
    <row r="18" spans="1:67">
      <c r="A18" s="4">
        <f t="shared" si="22"/>
        <v>15</v>
      </c>
      <c r="B18" s="4">
        <v>93</v>
      </c>
      <c r="C18" s="4" t="s">
        <v>32</v>
      </c>
      <c r="D18" s="4" t="s">
        <v>1136</v>
      </c>
      <c r="E18" s="35" t="s">
        <v>1137</v>
      </c>
      <c r="F18" s="4"/>
      <c r="G18" s="4" t="s">
        <v>1138</v>
      </c>
      <c r="H18" s="4"/>
      <c r="I18" s="35" t="s">
        <v>123</v>
      </c>
      <c r="J18" s="4"/>
      <c r="K18" s="35" t="s">
        <v>1139</v>
      </c>
      <c r="L18" s="4" t="s">
        <v>1136</v>
      </c>
      <c r="M18" s="35" t="s">
        <v>1137</v>
      </c>
      <c r="N18" s="4" t="s">
        <v>1140</v>
      </c>
      <c r="O18" s="4" t="s">
        <v>1138</v>
      </c>
      <c r="P18" s="4"/>
      <c r="Q18" s="35" t="s">
        <v>123</v>
      </c>
      <c r="R18" s="4"/>
      <c r="S18" s="4" t="s">
        <v>12</v>
      </c>
      <c r="T18" s="4" t="s">
        <v>13</v>
      </c>
      <c r="U18" s="4" t="str">
        <f>U10</f>
        <v>Opał poza zwolnieniem</v>
      </c>
      <c r="V18" s="4" t="s">
        <v>29</v>
      </c>
      <c r="W18" s="35" t="s">
        <v>2417</v>
      </c>
      <c r="X18" s="35"/>
      <c r="Y18" s="4" t="s">
        <v>15</v>
      </c>
      <c r="Z18" s="4" t="s">
        <v>1144</v>
      </c>
      <c r="AA18" s="35" t="s">
        <v>1137</v>
      </c>
      <c r="AB18" s="4" t="s">
        <v>1140</v>
      </c>
      <c r="AC18" s="4" t="s">
        <v>1138</v>
      </c>
      <c r="AD18" s="4"/>
      <c r="AE18" s="35" t="s">
        <v>123</v>
      </c>
      <c r="AF18" s="4"/>
      <c r="AG18" s="35" t="s">
        <v>1145</v>
      </c>
      <c r="AH18" s="35" t="s">
        <v>1146</v>
      </c>
      <c r="AI18" s="67">
        <v>0</v>
      </c>
      <c r="AJ18" s="67">
        <v>1810</v>
      </c>
      <c r="AK18" s="67">
        <v>0</v>
      </c>
      <c r="AL18" s="67">
        <v>1788</v>
      </c>
      <c r="AM18" s="67">
        <v>0</v>
      </c>
      <c r="AN18" s="67">
        <v>1788</v>
      </c>
      <c r="AO18" s="4">
        <f t="shared" si="0"/>
        <v>5386</v>
      </c>
      <c r="AP18" s="68">
        <f t="shared" si="9"/>
        <v>5386</v>
      </c>
      <c r="AQ18" s="4" t="str">
        <f>AQ16</f>
        <v>W-2.1</v>
      </c>
      <c r="AR18" s="4" t="s">
        <v>77</v>
      </c>
      <c r="AS18" s="4"/>
      <c r="AT18" s="4">
        <v>4416</v>
      </c>
      <c r="AU18" s="4">
        <v>6</v>
      </c>
      <c r="AV18" s="4">
        <v>100</v>
      </c>
      <c r="AW18" s="4">
        <v>0</v>
      </c>
      <c r="AX18" s="12">
        <f t="shared" si="1"/>
        <v>5386</v>
      </c>
      <c r="AY18" s="12">
        <f t="shared" si="2"/>
        <v>0</v>
      </c>
      <c r="AZ18" s="70">
        <f t="shared" si="13"/>
        <v>0</v>
      </c>
      <c r="BA18" s="70">
        <f t="shared" si="23"/>
        <v>0</v>
      </c>
      <c r="BB18" s="36">
        <f t="shared" si="3"/>
        <v>0</v>
      </c>
      <c r="BC18" s="36">
        <f t="shared" si="3"/>
        <v>0</v>
      </c>
      <c r="BD18" s="36">
        <f t="shared" si="4"/>
        <v>0</v>
      </c>
      <c r="BE18" s="4">
        <f>BE16</f>
        <v>0</v>
      </c>
      <c r="BF18" s="10">
        <f t="shared" si="5"/>
        <v>0</v>
      </c>
      <c r="BG18" s="10">
        <f t="shared" si="18"/>
        <v>0</v>
      </c>
      <c r="BH18" s="10">
        <f t="shared" si="6"/>
        <v>0</v>
      </c>
      <c r="BI18" s="4">
        <f>BI10</f>
        <v>3.8999999999999998E-3</v>
      </c>
      <c r="BJ18" s="10">
        <f t="shared" si="10"/>
        <v>21.005399999999998</v>
      </c>
      <c r="BK18" s="4">
        <f>BK16</f>
        <v>12.47</v>
      </c>
      <c r="BL18" s="10">
        <f t="shared" si="7"/>
        <v>74.820000000000007</v>
      </c>
      <c r="BM18" s="4">
        <f>BM16</f>
        <v>5.1270000000000003E-2</v>
      </c>
      <c r="BN18" s="10">
        <f t="shared" si="8"/>
        <v>276.14022</v>
      </c>
      <c r="BO18" s="5">
        <f t="shared" si="11"/>
        <v>371.96562</v>
      </c>
    </row>
    <row r="19" spans="1:67">
      <c r="A19" s="4">
        <f t="shared" si="22"/>
        <v>16</v>
      </c>
      <c r="B19" s="4">
        <v>94</v>
      </c>
      <c r="C19" s="4" t="s">
        <v>0</v>
      </c>
      <c r="D19" s="4" t="s">
        <v>1147</v>
      </c>
      <c r="E19" s="35" t="s">
        <v>1148</v>
      </c>
      <c r="F19" s="4"/>
      <c r="G19" s="4" t="s">
        <v>1149</v>
      </c>
      <c r="H19" s="4" t="s">
        <v>838</v>
      </c>
      <c r="I19" s="35" t="s">
        <v>1150</v>
      </c>
      <c r="J19" s="4"/>
      <c r="K19" s="35" t="s">
        <v>1151</v>
      </c>
      <c r="L19" s="4" t="s">
        <v>1147</v>
      </c>
      <c r="M19" s="35" t="s">
        <v>1148</v>
      </c>
      <c r="N19" s="4"/>
      <c r="O19" s="4" t="s">
        <v>1149</v>
      </c>
      <c r="P19" s="4" t="s">
        <v>838</v>
      </c>
      <c r="Q19" s="35" t="s">
        <v>1150</v>
      </c>
      <c r="R19" s="4"/>
      <c r="S19" s="4" t="s">
        <v>12</v>
      </c>
      <c r="T19" s="4" t="s">
        <v>13</v>
      </c>
      <c r="U19" s="4" t="s">
        <v>11</v>
      </c>
      <c r="V19" s="4" t="s">
        <v>29</v>
      </c>
      <c r="W19" s="35" t="s">
        <v>2417</v>
      </c>
      <c r="X19" s="35"/>
      <c r="Y19" s="4" t="s">
        <v>15</v>
      </c>
      <c r="Z19" s="4" t="s">
        <v>1152</v>
      </c>
      <c r="AA19" s="35" t="s">
        <v>1148</v>
      </c>
      <c r="AB19" s="4" t="s">
        <v>1149</v>
      </c>
      <c r="AC19" s="4" t="s">
        <v>1149</v>
      </c>
      <c r="AD19" s="4" t="s">
        <v>838</v>
      </c>
      <c r="AE19" s="35" t="s">
        <v>1150</v>
      </c>
      <c r="AF19" s="35" t="s">
        <v>549</v>
      </c>
      <c r="AG19" s="35" t="s">
        <v>1153</v>
      </c>
      <c r="AH19" s="35" t="s">
        <v>1154</v>
      </c>
      <c r="AI19" s="67">
        <v>22</v>
      </c>
      <c r="AJ19" s="67">
        <v>11</v>
      </c>
      <c r="AK19" s="67">
        <v>45</v>
      </c>
      <c r="AL19" s="67">
        <v>0</v>
      </c>
      <c r="AM19" s="67">
        <v>11</v>
      </c>
      <c r="AN19" s="67">
        <v>11</v>
      </c>
      <c r="AO19" s="4">
        <f t="shared" si="0"/>
        <v>100</v>
      </c>
      <c r="AP19" s="68">
        <f t="shared" si="9"/>
        <v>100</v>
      </c>
      <c r="AQ19" s="4" t="str">
        <f>AQ6</f>
        <v>W-1.1</v>
      </c>
      <c r="AR19" s="4" t="s">
        <v>77</v>
      </c>
      <c r="AS19" s="4"/>
      <c r="AT19" s="4">
        <v>4416</v>
      </c>
      <c r="AU19" s="4">
        <v>6</v>
      </c>
      <c r="AV19" s="4">
        <v>100</v>
      </c>
      <c r="AW19" s="4">
        <v>0</v>
      </c>
      <c r="AX19" s="12">
        <f t="shared" si="1"/>
        <v>100</v>
      </c>
      <c r="AY19" s="12">
        <f t="shared" si="2"/>
        <v>0</v>
      </c>
      <c r="AZ19" s="70">
        <f t="shared" si="13"/>
        <v>0</v>
      </c>
      <c r="BA19" s="70">
        <f t="shared" si="23"/>
        <v>0</v>
      </c>
      <c r="BB19" s="36">
        <f t="shared" si="3"/>
        <v>0</v>
      </c>
      <c r="BC19" s="36">
        <f t="shared" si="3"/>
        <v>0</v>
      </c>
      <c r="BD19" s="36">
        <f t="shared" si="4"/>
        <v>0</v>
      </c>
      <c r="BE19" s="4">
        <f>BE6</f>
        <v>0</v>
      </c>
      <c r="BF19" s="10">
        <f t="shared" si="5"/>
        <v>0</v>
      </c>
      <c r="BG19" s="10">
        <f t="shared" si="18"/>
        <v>0</v>
      </c>
      <c r="BH19" s="10">
        <f t="shared" si="6"/>
        <v>0</v>
      </c>
      <c r="BI19" s="4"/>
      <c r="BJ19" s="10">
        <f t="shared" si="10"/>
        <v>0</v>
      </c>
      <c r="BK19" s="4">
        <f>BK6</f>
        <v>4.67</v>
      </c>
      <c r="BL19" s="10">
        <f t="shared" si="7"/>
        <v>28.02</v>
      </c>
      <c r="BM19" s="4">
        <f>BM6</f>
        <v>6.5939999999999999E-2</v>
      </c>
      <c r="BN19" s="10">
        <f t="shared" si="8"/>
        <v>6.5939999999999994</v>
      </c>
      <c r="BO19" s="5">
        <f t="shared" si="11"/>
        <v>34.613999999999997</v>
      </c>
    </row>
    <row r="20" spans="1:67">
      <c r="A20" s="4">
        <f t="shared" si="22"/>
        <v>17</v>
      </c>
      <c r="B20" s="4">
        <v>94</v>
      </c>
      <c r="C20" s="4" t="s">
        <v>32</v>
      </c>
      <c r="D20" s="4" t="s">
        <v>1147</v>
      </c>
      <c r="E20" s="35" t="s">
        <v>1148</v>
      </c>
      <c r="F20" s="4"/>
      <c r="G20" s="4" t="s">
        <v>1149</v>
      </c>
      <c r="H20" s="4" t="s">
        <v>838</v>
      </c>
      <c r="I20" s="35" t="s">
        <v>1150</v>
      </c>
      <c r="J20" s="4"/>
      <c r="K20" s="35" t="s">
        <v>1151</v>
      </c>
      <c r="L20" s="4" t="s">
        <v>1147</v>
      </c>
      <c r="M20" s="35" t="s">
        <v>1148</v>
      </c>
      <c r="N20" s="4"/>
      <c r="O20" s="4" t="s">
        <v>1149</v>
      </c>
      <c r="P20" s="4" t="s">
        <v>838</v>
      </c>
      <c r="Q20" s="35" t="s">
        <v>1150</v>
      </c>
      <c r="R20" s="4"/>
      <c r="S20" s="4" t="s">
        <v>12</v>
      </c>
      <c r="T20" s="4" t="s">
        <v>13</v>
      </c>
      <c r="U20" s="4" t="s">
        <v>11</v>
      </c>
      <c r="V20" s="4" t="s">
        <v>29</v>
      </c>
      <c r="W20" s="35" t="s">
        <v>2417</v>
      </c>
      <c r="X20" s="35"/>
      <c r="Y20" s="4" t="s">
        <v>15</v>
      </c>
      <c r="Z20" s="4" t="s">
        <v>1155</v>
      </c>
      <c r="AA20" s="35" t="s">
        <v>1148</v>
      </c>
      <c r="AB20" s="4" t="s">
        <v>1149</v>
      </c>
      <c r="AC20" s="4" t="s">
        <v>1149</v>
      </c>
      <c r="AD20" s="4" t="s">
        <v>838</v>
      </c>
      <c r="AE20" s="35" t="s">
        <v>1150</v>
      </c>
      <c r="AF20" s="35" t="s">
        <v>231</v>
      </c>
      <c r="AG20" s="35" t="s">
        <v>1156</v>
      </c>
      <c r="AH20" s="35" t="s">
        <v>1157</v>
      </c>
      <c r="AI20" s="67">
        <v>0</v>
      </c>
      <c r="AJ20" s="67">
        <v>0</v>
      </c>
      <c r="AK20" s="67">
        <v>11</v>
      </c>
      <c r="AL20" s="67">
        <v>0</v>
      </c>
      <c r="AM20" s="67">
        <v>0</v>
      </c>
      <c r="AN20" s="67">
        <v>0</v>
      </c>
      <c r="AO20" s="4">
        <f t="shared" si="0"/>
        <v>11</v>
      </c>
      <c r="AP20" s="68">
        <f t="shared" si="9"/>
        <v>11</v>
      </c>
      <c r="AQ20" s="4" t="str">
        <f>AQ6</f>
        <v>W-1.1</v>
      </c>
      <c r="AR20" s="4" t="s">
        <v>77</v>
      </c>
      <c r="AS20" s="4"/>
      <c r="AT20" s="4">
        <v>4416</v>
      </c>
      <c r="AU20" s="4">
        <v>6</v>
      </c>
      <c r="AV20" s="4">
        <v>100</v>
      </c>
      <c r="AW20" s="4">
        <v>0</v>
      </c>
      <c r="AX20" s="12">
        <f t="shared" si="1"/>
        <v>11</v>
      </c>
      <c r="AY20" s="12">
        <f t="shared" si="2"/>
        <v>0</v>
      </c>
      <c r="AZ20" s="70">
        <f t="shared" si="13"/>
        <v>0</v>
      </c>
      <c r="BA20" s="70">
        <f t="shared" ref="BA20:BA29" si="24">BA19</f>
        <v>0</v>
      </c>
      <c r="BB20" s="36">
        <f t="shared" si="3"/>
        <v>0</v>
      </c>
      <c r="BC20" s="36">
        <f t="shared" si="3"/>
        <v>0</v>
      </c>
      <c r="BD20" s="36">
        <f t="shared" si="4"/>
        <v>0</v>
      </c>
      <c r="BE20" s="4">
        <f>BE6</f>
        <v>0</v>
      </c>
      <c r="BF20" s="10">
        <f t="shared" si="5"/>
        <v>0</v>
      </c>
      <c r="BG20" s="10">
        <f t="shared" si="18"/>
        <v>0</v>
      </c>
      <c r="BH20" s="10">
        <f t="shared" si="6"/>
        <v>0</v>
      </c>
      <c r="BI20" s="4"/>
      <c r="BJ20" s="10">
        <f t="shared" si="10"/>
        <v>0</v>
      </c>
      <c r="BK20" s="4">
        <f>BK6</f>
        <v>4.67</v>
      </c>
      <c r="BL20" s="10">
        <f t="shared" si="7"/>
        <v>28.02</v>
      </c>
      <c r="BM20" s="4">
        <f>BM6</f>
        <v>6.5939999999999999E-2</v>
      </c>
      <c r="BN20" s="10">
        <f t="shared" si="8"/>
        <v>0.72533999999999998</v>
      </c>
      <c r="BO20" s="5">
        <f t="shared" si="11"/>
        <v>28.745339999999999</v>
      </c>
    </row>
    <row r="21" spans="1:67">
      <c r="A21" s="4">
        <f t="shared" si="22"/>
        <v>18</v>
      </c>
      <c r="B21" s="4">
        <v>95</v>
      </c>
      <c r="C21" s="4" t="s">
        <v>0</v>
      </c>
      <c r="D21" s="4" t="s">
        <v>1158</v>
      </c>
      <c r="E21" s="35" t="s">
        <v>1159</v>
      </c>
      <c r="F21" s="4"/>
      <c r="G21" s="4" t="s">
        <v>1160</v>
      </c>
      <c r="H21" s="4" t="s">
        <v>1161</v>
      </c>
      <c r="I21" s="35" t="s">
        <v>1162</v>
      </c>
      <c r="J21" s="4"/>
      <c r="K21" s="35" t="s">
        <v>1163</v>
      </c>
      <c r="L21" s="4" t="s">
        <v>1158</v>
      </c>
      <c r="M21" s="35" t="s">
        <v>1159</v>
      </c>
      <c r="N21" s="4" t="s">
        <v>1160</v>
      </c>
      <c r="O21" s="4" t="s">
        <v>1160</v>
      </c>
      <c r="P21" s="4" t="s">
        <v>1161</v>
      </c>
      <c r="Q21" s="35" t="s">
        <v>1162</v>
      </c>
      <c r="R21" s="4"/>
      <c r="S21" s="4" t="s">
        <v>12</v>
      </c>
      <c r="T21" s="4" t="s">
        <v>13</v>
      </c>
      <c r="U21" s="4" t="str">
        <f>U18</f>
        <v>Opał poza zwolnieniem</v>
      </c>
      <c r="V21" s="4" t="s">
        <v>29</v>
      </c>
      <c r="W21" s="35" t="s">
        <v>2417</v>
      </c>
      <c r="X21" s="35"/>
      <c r="Y21" s="4" t="s">
        <v>15</v>
      </c>
      <c r="Z21" s="4" t="s">
        <v>25</v>
      </c>
      <c r="AA21" s="35" t="s">
        <v>1159</v>
      </c>
      <c r="AB21" s="4" t="s">
        <v>1160</v>
      </c>
      <c r="AC21" s="4" t="s">
        <v>1160</v>
      </c>
      <c r="AD21" s="4" t="s">
        <v>1161</v>
      </c>
      <c r="AE21" s="35" t="s">
        <v>1162</v>
      </c>
      <c r="AF21" s="4"/>
      <c r="AG21" s="35" t="s">
        <v>1164</v>
      </c>
      <c r="AH21" s="35" t="s">
        <v>1165</v>
      </c>
      <c r="AI21" s="67">
        <v>0</v>
      </c>
      <c r="AJ21" s="67">
        <v>696</v>
      </c>
      <c r="AK21" s="67">
        <v>0</v>
      </c>
      <c r="AL21" s="67">
        <v>1626</v>
      </c>
      <c r="AM21" s="67">
        <v>0</v>
      </c>
      <c r="AN21" s="67">
        <v>14398</v>
      </c>
      <c r="AO21" s="4">
        <f t="shared" si="0"/>
        <v>16720</v>
      </c>
      <c r="AP21" s="68">
        <f t="shared" si="9"/>
        <v>16720</v>
      </c>
      <c r="AQ21" s="4" t="str">
        <f>AQ3</f>
        <v>W-3.6</v>
      </c>
      <c r="AR21" s="4" t="s">
        <v>77</v>
      </c>
      <c r="AS21" s="4"/>
      <c r="AT21" s="4">
        <v>4416</v>
      </c>
      <c r="AU21" s="4">
        <v>6</v>
      </c>
      <c r="AV21" s="4">
        <v>100</v>
      </c>
      <c r="AW21" s="4">
        <v>0</v>
      </c>
      <c r="AX21" s="12">
        <f t="shared" si="1"/>
        <v>16720</v>
      </c>
      <c r="AY21" s="12">
        <f t="shared" si="2"/>
        <v>0</v>
      </c>
      <c r="AZ21" s="70">
        <f t="shared" si="13"/>
        <v>0</v>
      </c>
      <c r="BA21" s="70">
        <f t="shared" si="24"/>
        <v>0</v>
      </c>
      <c r="BB21" s="36">
        <f t="shared" si="3"/>
        <v>0</v>
      </c>
      <c r="BC21" s="36">
        <f t="shared" si="3"/>
        <v>0</v>
      </c>
      <c r="BD21" s="36">
        <f t="shared" si="4"/>
        <v>0</v>
      </c>
      <c r="BE21" s="4">
        <f>BE3</f>
        <v>0</v>
      </c>
      <c r="BF21" s="10">
        <f t="shared" si="5"/>
        <v>0</v>
      </c>
      <c r="BG21" s="10">
        <f t="shared" si="18"/>
        <v>0</v>
      </c>
      <c r="BH21" s="10">
        <f t="shared" si="6"/>
        <v>0</v>
      </c>
      <c r="BI21" s="4">
        <f>BI18</f>
        <v>3.8999999999999998E-3</v>
      </c>
      <c r="BJ21" s="10">
        <f t="shared" si="10"/>
        <v>65.207999999999998</v>
      </c>
      <c r="BK21" s="4">
        <f>BK3</f>
        <v>42.23</v>
      </c>
      <c r="BL21" s="10">
        <f t="shared" si="7"/>
        <v>253.38</v>
      </c>
      <c r="BM21" s="4">
        <f>BM3</f>
        <v>4.419E-2</v>
      </c>
      <c r="BN21" s="10">
        <f t="shared" si="8"/>
        <v>738.85680000000002</v>
      </c>
      <c r="BO21" s="5">
        <f t="shared" si="11"/>
        <v>1057.4448</v>
      </c>
    </row>
    <row r="22" spans="1:67">
      <c r="A22" s="4">
        <f t="shared" si="22"/>
        <v>19</v>
      </c>
      <c r="B22" s="4">
        <v>96</v>
      </c>
      <c r="C22" s="4" t="s">
        <v>0</v>
      </c>
      <c r="D22" s="4" t="s">
        <v>1166</v>
      </c>
      <c r="E22" s="35" t="s">
        <v>1167</v>
      </c>
      <c r="F22" s="4"/>
      <c r="G22" s="4" t="s">
        <v>1168</v>
      </c>
      <c r="H22" s="4" t="s">
        <v>1169</v>
      </c>
      <c r="I22" s="35" t="s">
        <v>887</v>
      </c>
      <c r="J22" s="4"/>
      <c r="K22" s="35" t="s">
        <v>1170</v>
      </c>
      <c r="L22" s="4" t="s">
        <v>1166</v>
      </c>
      <c r="M22" s="35" t="s">
        <v>1167</v>
      </c>
      <c r="N22" s="4"/>
      <c r="O22" s="4" t="s">
        <v>1168</v>
      </c>
      <c r="P22" s="4" t="s">
        <v>1169</v>
      </c>
      <c r="Q22" s="35" t="s">
        <v>887</v>
      </c>
      <c r="R22" s="4"/>
      <c r="S22" s="4" t="s">
        <v>12</v>
      </c>
      <c r="T22" s="4" t="s">
        <v>13</v>
      </c>
      <c r="U22" s="4" t="str">
        <f>U21</f>
        <v>Opał poza zwolnieniem</v>
      </c>
      <c r="V22" s="4" t="s">
        <v>29</v>
      </c>
      <c r="W22" s="35" t="s">
        <v>2417</v>
      </c>
      <c r="X22" s="35"/>
      <c r="Y22" s="4" t="s">
        <v>191</v>
      </c>
      <c r="Z22" s="4" t="s">
        <v>992</v>
      </c>
      <c r="AA22" s="35" t="s">
        <v>1167</v>
      </c>
      <c r="AB22" s="4"/>
      <c r="AC22" s="4" t="s">
        <v>1168</v>
      </c>
      <c r="AD22" s="4" t="s">
        <v>1169</v>
      </c>
      <c r="AE22" s="35" t="s">
        <v>887</v>
      </c>
      <c r="AF22" s="4"/>
      <c r="AG22" s="35" t="s">
        <v>1171</v>
      </c>
      <c r="AH22" s="35" t="s">
        <v>1172</v>
      </c>
      <c r="AI22" s="67">
        <v>56</v>
      </c>
      <c r="AJ22" s="67">
        <v>258</v>
      </c>
      <c r="AK22" s="67">
        <v>0</v>
      </c>
      <c r="AL22" s="67">
        <v>11910</v>
      </c>
      <c r="AM22" s="67">
        <v>11152</v>
      </c>
      <c r="AN22" s="67">
        <v>18095</v>
      </c>
      <c r="AO22" s="4">
        <f t="shared" si="0"/>
        <v>41471</v>
      </c>
      <c r="AP22" s="68">
        <f t="shared" si="9"/>
        <v>41471</v>
      </c>
      <c r="AQ22" s="4" t="str">
        <f>AQ4</f>
        <v>W-4</v>
      </c>
      <c r="AR22" s="4" t="s">
        <v>77</v>
      </c>
      <c r="AS22" s="4"/>
      <c r="AT22" s="4">
        <v>4416</v>
      </c>
      <c r="AU22" s="4">
        <v>6</v>
      </c>
      <c r="AV22" s="4">
        <v>100</v>
      </c>
      <c r="AW22" s="4">
        <v>0</v>
      </c>
      <c r="AX22" s="12">
        <f t="shared" si="1"/>
        <v>41471</v>
      </c>
      <c r="AY22" s="12">
        <f t="shared" si="2"/>
        <v>0</v>
      </c>
      <c r="AZ22" s="70">
        <f t="shared" si="13"/>
        <v>0</v>
      </c>
      <c r="BA22" s="70">
        <f t="shared" si="24"/>
        <v>0</v>
      </c>
      <c r="BB22" s="36">
        <f t="shared" si="3"/>
        <v>0</v>
      </c>
      <c r="BC22" s="36">
        <f t="shared" si="3"/>
        <v>0</v>
      </c>
      <c r="BD22" s="36">
        <f t="shared" si="4"/>
        <v>0</v>
      </c>
      <c r="BE22" s="4">
        <f>BE4</f>
        <v>0</v>
      </c>
      <c r="BF22" s="10">
        <f t="shared" si="5"/>
        <v>0</v>
      </c>
      <c r="BG22" s="10">
        <f t="shared" si="18"/>
        <v>0</v>
      </c>
      <c r="BH22" s="10">
        <f t="shared" si="6"/>
        <v>0</v>
      </c>
      <c r="BI22" s="4">
        <f>BI21</f>
        <v>3.8999999999999998E-3</v>
      </c>
      <c r="BJ22" s="10">
        <f t="shared" si="10"/>
        <v>161.73689999999999</v>
      </c>
      <c r="BK22" s="4">
        <f>BK4</f>
        <v>227.58</v>
      </c>
      <c r="BL22" s="10">
        <f t="shared" si="7"/>
        <v>1365.48</v>
      </c>
      <c r="BM22" s="4">
        <f>BM4</f>
        <v>4.1950000000000001E-2</v>
      </c>
      <c r="BN22" s="10">
        <f t="shared" si="8"/>
        <v>1739.7084500000001</v>
      </c>
      <c r="BO22" s="5">
        <f t="shared" si="11"/>
        <v>3266.92535</v>
      </c>
    </row>
    <row r="23" spans="1:67">
      <c r="A23" s="4">
        <f t="shared" si="22"/>
        <v>20</v>
      </c>
      <c r="B23" s="4">
        <v>96</v>
      </c>
      <c r="C23" s="4" t="s">
        <v>32</v>
      </c>
      <c r="D23" s="4" t="s">
        <v>1166</v>
      </c>
      <c r="E23" s="35" t="s">
        <v>1167</v>
      </c>
      <c r="F23" s="4"/>
      <c r="G23" s="4" t="s">
        <v>1168</v>
      </c>
      <c r="H23" s="4" t="s">
        <v>1169</v>
      </c>
      <c r="I23" s="35" t="s">
        <v>887</v>
      </c>
      <c r="J23" s="4"/>
      <c r="K23" s="35" t="s">
        <v>1170</v>
      </c>
      <c r="L23" s="4" t="s">
        <v>1166</v>
      </c>
      <c r="M23" s="35" t="s">
        <v>1167</v>
      </c>
      <c r="N23" s="4"/>
      <c r="O23" s="4" t="s">
        <v>1168</v>
      </c>
      <c r="P23" s="4" t="s">
        <v>1169</v>
      </c>
      <c r="Q23" s="35" t="s">
        <v>887</v>
      </c>
      <c r="R23" s="4"/>
      <c r="S23" s="4" t="s">
        <v>12</v>
      </c>
      <c r="T23" s="4" t="s">
        <v>13</v>
      </c>
      <c r="U23" s="4" t="s">
        <v>11</v>
      </c>
      <c r="V23" s="4" t="s">
        <v>29</v>
      </c>
      <c r="W23" s="35" t="s">
        <v>2417</v>
      </c>
      <c r="X23" s="35"/>
      <c r="Y23" s="4" t="s">
        <v>191</v>
      </c>
      <c r="Z23" s="4" t="s">
        <v>1173</v>
      </c>
      <c r="AA23" s="35" t="s">
        <v>1167</v>
      </c>
      <c r="AB23" s="4"/>
      <c r="AC23" s="4" t="s">
        <v>1168</v>
      </c>
      <c r="AD23" s="4" t="s">
        <v>1169</v>
      </c>
      <c r="AE23" s="35" t="s">
        <v>887</v>
      </c>
      <c r="AF23" s="35" t="s">
        <v>59</v>
      </c>
      <c r="AG23" s="35" t="s">
        <v>1174</v>
      </c>
      <c r="AH23" s="35" t="s">
        <v>1175</v>
      </c>
      <c r="AI23" s="67">
        <v>34</v>
      </c>
      <c r="AJ23" s="67">
        <v>0</v>
      </c>
      <c r="AK23" s="67">
        <v>0</v>
      </c>
      <c r="AL23" s="67">
        <v>3432</v>
      </c>
      <c r="AM23" s="67">
        <v>0</v>
      </c>
      <c r="AN23" s="67">
        <v>14622</v>
      </c>
      <c r="AO23" s="4">
        <f t="shared" si="0"/>
        <v>18088</v>
      </c>
      <c r="AP23" s="68">
        <f t="shared" si="9"/>
        <v>18088</v>
      </c>
      <c r="AQ23" s="4" t="str">
        <f>AQ3</f>
        <v>W-3.6</v>
      </c>
      <c r="AR23" s="4" t="s">
        <v>77</v>
      </c>
      <c r="AS23" s="4"/>
      <c r="AT23" s="4">
        <v>4416</v>
      </c>
      <c r="AU23" s="4">
        <v>6</v>
      </c>
      <c r="AV23" s="4">
        <v>100</v>
      </c>
      <c r="AW23" s="4">
        <v>0</v>
      </c>
      <c r="AX23" s="12">
        <f t="shared" si="1"/>
        <v>18088</v>
      </c>
      <c r="AY23" s="12">
        <f t="shared" si="2"/>
        <v>0</v>
      </c>
      <c r="AZ23" s="70">
        <f t="shared" si="13"/>
        <v>0</v>
      </c>
      <c r="BA23" s="70">
        <f t="shared" si="24"/>
        <v>0</v>
      </c>
      <c r="BB23" s="36">
        <f t="shared" si="3"/>
        <v>0</v>
      </c>
      <c r="BC23" s="36">
        <f t="shared" si="3"/>
        <v>0</v>
      </c>
      <c r="BD23" s="36">
        <f t="shared" si="4"/>
        <v>0</v>
      </c>
      <c r="BE23" s="4">
        <f>BE3</f>
        <v>0</v>
      </c>
      <c r="BF23" s="10">
        <f t="shared" si="5"/>
        <v>0</v>
      </c>
      <c r="BG23" s="10">
        <f t="shared" si="18"/>
        <v>0</v>
      </c>
      <c r="BH23" s="10">
        <f t="shared" si="6"/>
        <v>0</v>
      </c>
      <c r="BI23" s="4"/>
      <c r="BJ23" s="10">
        <f t="shared" si="10"/>
        <v>0</v>
      </c>
      <c r="BK23" s="4">
        <f>BK3</f>
        <v>42.23</v>
      </c>
      <c r="BL23" s="10">
        <f t="shared" si="7"/>
        <v>253.38</v>
      </c>
      <c r="BM23" s="4">
        <f>BM3</f>
        <v>4.419E-2</v>
      </c>
      <c r="BN23" s="10">
        <f t="shared" si="8"/>
        <v>799.30871999999999</v>
      </c>
      <c r="BO23" s="5">
        <f t="shared" si="11"/>
        <v>1052.6887200000001</v>
      </c>
    </row>
    <row r="24" spans="1:67">
      <c r="A24" s="4">
        <f t="shared" si="22"/>
        <v>21</v>
      </c>
      <c r="B24" s="4">
        <v>98</v>
      </c>
      <c r="C24" s="4" t="s">
        <v>0</v>
      </c>
      <c r="D24" s="4" t="s">
        <v>1193</v>
      </c>
      <c r="E24" s="35" t="s">
        <v>1194</v>
      </c>
      <c r="F24" s="4"/>
      <c r="G24" s="4" t="s">
        <v>1195</v>
      </c>
      <c r="H24" s="4" t="s">
        <v>195</v>
      </c>
      <c r="I24" s="35" t="s">
        <v>59</v>
      </c>
      <c r="J24" s="4"/>
      <c r="K24" s="35" t="s">
        <v>1196</v>
      </c>
      <c r="L24" s="4" t="s">
        <v>1193</v>
      </c>
      <c r="M24" s="35" t="s">
        <v>1194</v>
      </c>
      <c r="N24" s="4"/>
      <c r="O24" s="4" t="s">
        <v>1195</v>
      </c>
      <c r="P24" s="4" t="s">
        <v>195</v>
      </c>
      <c r="Q24" s="35" t="s">
        <v>59</v>
      </c>
      <c r="R24" s="4"/>
      <c r="S24" s="4" t="s">
        <v>12</v>
      </c>
      <c r="T24" s="4" t="s">
        <v>13</v>
      </c>
      <c r="U24" s="4" t="s">
        <v>11</v>
      </c>
      <c r="V24" s="4" t="s">
        <v>29</v>
      </c>
      <c r="W24" s="35" t="s">
        <v>2417</v>
      </c>
      <c r="X24" s="35"/>
      <c r="Y24" s="4" t="s">
        <v>15</v>
      </c>
      <c r="Z24" s="4"/>
      <c r="AA24" s="35" t="s">
        <v>1194</v>
      </c>
      <c r="AB24" s="4"/>
      <c r="AC24" s="4" t="s">
        <v>1195</v>
      </c>
      <c r="AD24" s="4" t="s">
        <v>195</v>
      </c>
      <c r="AE24" s="35" t="s">
        <v>59</v>
      </c>
      <c r="AF24" s="35" t="s">
        <v>1197</v>
      </c>
      <c r="AG24" s="35" t="s">
        <v>1198</v>
      </c>
      <c r="AH24" s="4"/>
      <c r="AI24" s="67">
        <v>2360</v>
      </c>
      <c r="AJ24" s="67">
        <v>0</v>
      </c>
      <c r="AK24" s="67">
        <v>662</v>
      </c>
      <c r="AL24" s="67">
        <v>0</v>
      </c>
      <c r="AM24" s="67">
        <v>12553</v>
      </c>
      <c r="AN24" s="67">
        <v>0</v>
      </c>
      <c r="AO24" s="4">
        <f t="shared" si="0"/>
        <v>15575</v>
      </c>
      <c r="AP24" s="68">
        <f t="shared" si="9"/>
        <v>15575</v>
      </c>
      <c r="AQ24" s="4" t="str">
        <f>AQ3</f>
        <v>W-3.6</v>
      </c>
      <c r="AR24" s="4" t="s">
        <v>77</v>
      </c>
      <c r="AS24" s="4"/>
      <c r="AT24" s="4">
        <v>4416</v>
      </c>
      <c r="AU24" s="4">
        <v>6</v>
      </c>
      <c r="AV24" s="4">
        <v>100</v>
      </c>
      <c r="AW24" s="4">
        <v>0</v>
      </c>
      <c r="AX24" s="12">
        <f t="shared" si="1"/>
        <v>15575</v>
      </c>
      <c r="AY24" s="12">
        <f t="shared" si="2"/>
        <v>0</v>
      </c>
      <c r="AZ24" s="70">
        <f t="shared" si="13"/>
        <v>0</v>
      </c>
      <c r="BA24" s="70">
        <f t="shared" si="24"/>
        <v>0</v>
      </c>
      <c r="BB24" s="36">
        <f t="shared" si="3"/>
        <v>0</v>
      </c>
      <c r="BC24" s="36">
        <f t="shared" si="3"/>
        <v>0</v>
      </c>
      <c r="BD24" s="36">
        <f t="shared" si="4"/>
        <v>0</v>
      </c>
      <c r="BE24" s="4">
        <f>BE3</f>
        <v>0</v>
      </c>
      <c r="BF24" s="10">
        <f t="shared" si="5"/>
        <v>0</v>
      </c>
      <c r="BG24" s="10">
        <f t="shared" si="18"/>
        <v>0</v>
      </c>
      <c r="BH24" s="10">
        <f t="shared" si="6"/>
        <v>0</v>
      </c>
      <c r="BI24" s="4"/>
      <c r="BJ24" s="10">
        <f t="shared" si="10"/>
        <v>0</v>
      </c>
      <c r="BK24" s="4">
        <f>BK3</f>
        <v>42.23</v>
      </c>
      <c r="BL24" s="10">
        <f t="shared" si="7"/>
        <v>253.38</v>
      </c>
      <c r="BM24" s="4">
        <f>BM3</f>
        <v>4.419E-2</v>
      </c>
      <c r="BN24" s="10">
        <f t="shared" si="8"/>
        <v>688.25924999999995</v>
      </c>
      <c r="BO24" s="5">
        <f t="shared" si="11"/>
        <v>941.63924999999995</v>
      </c>
    </row>
    <row r="25" spans="1:67">
      <c r="A25" s="4">
        <f t="shared" si="22"/>
        <v>22</v>
      </c>
      <c r="B25" s="4">
        <v>98</v>
      </c>
      <c r="C25" s="4" t="s">
        <v>32</v>
      </c>
      <c r="D25" s="4" t="s">
        <v>1193</v>
      </c>
      <c r="E25" s="35" t="s">
        <v>1194</v>
      </c>
      <c r="F25" s="4"/>
      <c r="G25" s="4" t="s">
        <v>1195</v>
      </c>
      <c r="H25" s="4" t="s">
        <v>195</v>
      </c>
      <c r="I25" s="35" t="s">
        <v>59</v>
      </c>
      <c r="J25" s="4"/>
      <c r="K25" s="35" t="s">
        <v>1196</v>
      </c>
      <c r="L25" s="4" t="s">
        <v>1193</v>
      </c>
      <c r="M25" s="35" t="s">
        <v>1194</v>
      </c>
      <c r="N25" s="4"/>
      <c r="O25" s="4" t="s">
        <v>1195</v>
      </c>
      <c r="P25" s="4" t="s">
        <v>195</v>
      </c>
      <c r="Q25" s="35" t="s">
        <v>59</v>
      </c>
      <c r="R25" s="4"/>
      <c r="S25" s="4" t="s">
        <v>12</v>
      </c>
      <c r="T25" s="4" t="s">
        <v>13</v>
      </c>
      <c r="U25" s="4" t="s">
        <v>11</v>
      </c>
      <c r="V25" s="4" t="s">
        <v>29</v>
      </c>
      <c r="W25" s="35" t="s">
        <v>2417</v>
      </c>
      <c r="X25" s="35"/>
      <c r="Y25" s="4" t="s">
        <v>15</v>
      </c>
      <c r="Z25" s="4"/>
      <c r="AA25" s="35" t="s">
        <v>1194</v>
      </c>
      <c r="AB25" s="4"/>
      <c r="AC25" s="4" t="s">
        <v>1195</v>
      </c>
      <c r="AD25" s="4" t="s">
        <v>1199</v>
      </c>
      <c r="AE25" s="35" t="s">
        <v>59</v>
      </c>
      <c r="AF25" s="4"/>
      <c r="AG25" s="35" t="s">
        <v>1200</v>
      </c>
      <c r="AH25" s="4"/>
      <c r="AI25" s="67">
        <v>2484</v>
      </c>
      <c r="AJ25" s="67">
        <v>0</v>
      </c>
      <c r="AK25" s="67">
        <v>370</v>
      </c>
      <c r="AL25" s="67">
        <v>0</v>
      </c>
      <c r="AM25" s="67">
        <v>10824</v>
      </c>
      <c r="AN25" s="67">
        <v>0</v>
      </c>
      <c r="AO25" s="4">
        <f t="shared" si="0"/>
        <v>13678</v>
      </c>
      <c r="AP25" s="68">
        <f t="shared" si="9"/>
        <v>13678</v>
      </c>
      <c r="AQ25" s="4" t="str">
        <f>AQ3</f>
        <v>W-3.6</v>
      </c>
      <c r="AR25" s="4" t="s">
        <v>77</v>
      </c>
      <c r="AS25" s="4"/>
      <c r="AT25" s="4">
        <v>4416</v>
      </c>
      <c r="AU25" s="4">
        <v>6</v>
      </c>
      <c r="AV25" s="4">
        <v>100</v>
      </c>
      <c r="AW25" s="4">
        <v>0</v>
      </c>
      <c r="AX25" s="12">
        <f t="shared" si="1"/>
        <v>13678</v>
      </c>
      <c r="AY25" s="12">
        <f t="shared" si="2"/>
        <v>0</v>
      </c>
      <c r="AZ25" s="70">
        <f t="shared" si="13"/>
        <v>0</v>
      </c>
      <c r="BA25" s="70">
        <f t="shared" si="24"/>
        <v>0</v>
      </c>
      <c r="BB25" s="36">
        <f t="shared" si="3"/>
        <v>0</v>
      </c>
      <c r="BC25" s="36">
        <f t="shared" si="3"/>
        <v>0</v>
      </c>
      <c r="BD25" s="36">
        <f t="shared" si="4"/>
        <v>0</v>
      </c>
      <c r="BE25" s="4">
        <f>BE3</f>
        <v>0</v>
      </c>
      <c r="BF25" s="10">
        <f t="shared" si="5"/>
        <v>0</v>
      </c>
      <c r="BG25" s="10">
        <f t="shared" si="18"/>
        <v>0</v>
      </c>
      <c r="BH25" s="10">
        <f t="shared" si="6"/>
        <v>0</v>
      </c>
      <c r="BI25" s="4"/>
      <c r="BJ25" s="10">
        <f t="shared" si="10"/>
        <v>0</v>
      </c>
      <c r="BK25" s="4">
        <f>BK3</f>
        <v>42.23</v>
      </c>
      <c r="BL25" s="10">
        <f t="shared" si="7"/>
        <v>253.38</v>
      </c>
      <c r="BM25" s="4">
        <f>BM3</f>
        <v>4.419E-2</v>
      </c>
      <c r="BN25" s="10">
        <f t="shared" si="8"/>
        <v>604.43082000000004</v>
      </c>
      <c r="BO25" s="5">
        <f t="shared" si="11"/>
        <v>857.81082000000004</v>
      </c>
    </row>
    <row r="26" spans="1:67">
      <c r="A26" s="4">
        <f t="shared" si="22"/>
        <v>23</v>
      </c>
      <c r="B26" s="4">
        <v>100</v>
      </c>
      <c r="C26" s="4" t="s">
        <v>0</v>
      </c>
      <c r="D26" s="4" t="s">
        <v>1201</v>
      </c>
      <c r="E26" s="35" t="s">
        <v>1202</v>
      </c>
      <c r="F26" s="4"/>
      <c r="G26" s="4" t="s">
        <v>1203</v>
      </c>
      <c r="H26" s="4" t="s">
        <v>1204</v>
      </c>
      <c r="I26" s="35" t="s">
        <v>1205</v>
      </c>
      <c r="J26" s="4"/>
      <c r="K26" s="35" t="s">
        <v>1206</v>
      </c>
      <c r="L26" s="4" t="s">
        <v>1201</v>
      </c>
      <c r="M26" s="35" t="s">
        <v>1202</v>
      </c>
      <c r="N26" s="4"/>
      <c r="O26" s="4" t="s">
        <v>1203</v>
      </c>
      <c r="P26" s="4" t="s">
        <v>1204</v>
      </c>
      <c r="Q26" s="35" t="s">
        <v>1205</v>
      </c>
      <c r="R26" s="4"/>
      <c r="S26" s="4" t="s">
        <v>12</v>
      </c>
      <c r="T26" s="4" t="s">
        <v>13</v>
      </c>
      <c r="U26" s="4" t="str">
        <f>U22</f>
        <v>Opał poza zwolnieniem</v>
      </c>
      <c r="V26" s="4" t="s">
        <v>29</v>
      </c>
      <c r="W26" s="35" t="s">
        <v>2417</v>
      </c>
      <c r="X26" s="35"/>
      <c r="Y26" s="4" t="s">
        <v>15</v>
      </c>
      <c r="Z26" s="4" t="s">
        <v>25</v>
      </c>
      <c r="AA26" s="35" t="s">
        <v>1202</v>
      </c>
      <c r="AB26" s="4" t="s">
        <v>1203</v>
      </c>
      <c r="AC26" s="4" t="s">
        <v>1203</v>
      </c>
      <c r="AD26" s="4" t="s">
        <v>1204</v>
      </c>
      <c r="AE26" s="35" t="s">
        <v>1205</v>
      </c>
      <c r="AF26" s="4"/>
      <c r="AG26" s="35" t="s">
        <v>1207</v>
      </c>
      <c r="AH26" s="35" t="s">
        <v>1208</v>
      </c>
      <c r="AI26" s="67">
        <v>0</v>
      </c>
      <c r="AJ26" s="67">
        <v>746</v>
      </c>
      <c r="AK26" s="67">
        <v>4660</v>
      </c>
      <c r="AL26" s="67">
        <v>10736</v>
      </c>
      <c r="AM26" s="67">
        <v>13537</v>
      </c>
      <c r="AN26" s="67">
        <v>20261</v>
      </c>
      <c r="AO26" s="4">
        <f t="shared" si="0"/>
        <v>49940</v>
      </c>
      <c r="AP26" s="68">
        <f t="shared" si="9"/>
        <v>49940</v>
      </c>
      <c r="AQ26" s="4" t="str">
        <f>AQ4</f>
        <v>W-4</v>
      </c>
      <c r="AR26" s="4" t="s">
        <v>77</v>
      </c>
      <c r="AS26" s="4"/>
      <c r="AT26" s="4">
        <v>4416</v>
      </c>
      <c r="AU26" s="4">
        <v>6</v>
      </c>
      <c r="AV26" s="4">
        <v>100</v>
      </c>
      <c r="AW26" s="4">
        <v>0</v>
      </c>
      <c r="AX26" s="12">
        <f t="shared" si="1"/>
        <v>49940</v>
      </c>
      <c r="AY26" s="12">
        <f t="shared" si="2"/>
        <v>0</v>
      </c>
      <c r="AZ26" s="70">
        <f t="shared" si="13"/>
        <v>0</v>
      </c>
      <c r="BA26" s="70">
        <f t="shared" si="24"/>
        <v>0</v>
      </c>
      <c r="BB26" s="36">
        <f t="shared" si="3"/>
        <v>0</v>
      </c>
      <c r="BC26" s="36">
        <f t="shared" si="3"/>
        <v>0</v>
      </c>
      <c r="BD26" s="36">
        <f t="shared" si="4"/>
        <v>0</v>
      </c>
      <c r="BE26" s="4">
        <f>BE4</f>
        <v>0</v>
      </c>
      <c r="BF26" s="10">
        <f t="shared" si="5"/>
        <v>0</v>
      </c>
      <c r="BG26" s="10">
        <f t="shared" si="18"/>
        <v>0</v>
      </c>
      <c r="BH26" s="10">
        <f t="shared" si="6"/>
        <v>0</v>
      </c>
      <c r="BI26" s="4">
        <f>BI22</f>
        <v>3.8999999999999998E-3</v>
      </c>
      <c r="BJ26" s="10">
        <f t="shared" si="10"/>
        <v>194.76599999999999</v>
      </c>
      <c r="BK26" s="4">
        <f>BK4</f>
        <v>227.58</v>
      </c>
      <c r="BL26" s="10">
        <f t="shared" si="7"/>
        <v>1365.48</v>
      </c>
      <c r="BM26" s="4">
        <f>BM4</f>
        <v>4.1950000000000001E-2</v>
      </c>
      <c r="BN26" s="10">
        <f t="shared" si="8"/>
        <v>2094.9830000000002</v>
      </c>
      <c r="BO26" s="5">
        <f t="shared" si="11"/>
        <v>3655.2290000000003</v>
      </c>
    </row>
    <row r="27" spans="1:67">
      <c r="A27" s="4">
        <f t="shared" si="22"/>
        <v>24</v>
      </c>
      <c r="B27" s="4">
        <v>101</v>
      </c>
      <c r="C27" s="4" t="s">
        <v>0</v>
      </c>
      <c r="D27" s="4" t="s">
        <v>1209</v>
      </c>
      <c r="E27" s="35" t="s">
        <v>1137</v>
      </c>
      <c r="F27" s="4"/>
      <c r="G27" s="4" t="s">
        <v>1140</v>
      </c>
      <c r="H27" s="4" t="s">
        <v>1210</v>
      </c>
      <c r="I27" s="35" t="s">
        <v>549</v>
      </c>
      <c r="J27" s="4"/>
      <c r="K27" s="35" t="s">
        <v>1211</v>
      </c>
      <c r="L27" s="4" t="s">
        <v>1209</v>
      </c>
      <c r="M27" s="35" t="s">
        <v>1137</v>
      </c>
      <c r="N27" s="4"/>
      <c r="O27" s="4" t="s">
        <v>1140</v>
      </c>
      <c r="P27" s="4" t="s">
        <v>1210</v>
      </c>
      <c r="Q27" s="35" t="s">
        <v>549</v>
      </c>
      <c r="R27" s="4"/>
      <c r="S27" s="4" t="s">
        <v>12</v>
      </c>
      <c r="T27" s="4" t="s">
        <v>13</v>
      </c>
      <c r="U27" s="4" t="str">
        <f>U26</f>
        <v>Opał poza zwolnieniem</v>
      </c>
      <c r="V27" s="4" t="s">
        <v>29</v>
      </c>
      <c r="W27" s="35" t="s">
        <v>2417</v>
      </c>
      <c r="X27" s="35"/>
      <c r="Y27" s="4" t="s">
        <v>15</v>
      </c>
      <c r="Z27" s="4" t="s">
        <v>44</v>
      </c>
      <c r="AA27" s="35" t="s">
        <v>1137</v>
      </c>
      <c r="AB27" s="4" t="s">
        <v>1140</v>
      </c>
      <c r="AC27" s="4" t="s">
        <v>1140</v>
      </c>
      <c r="AD27" s="4" t="s">
        <v>1210</v>
      </c>
      <c r="AE27" s="35" t="s">
        <v>549</v>
      </c>
      <c r="AF27" s="4"/>
      <c r="AG27" s="35" t="s">
        <v>1212</v>
      </c>
      <c r="AH27" s="35" t="s">
        <v>1213</v>
      </c>
      <c r="AI27" s="67">
        <v>719</v>
      </c>
      <c r="AJ27" s="67">
        <v>719</v>
      </c>
      <c r="AK27" s="67">
        <v>3033</v>
      </c>
      <c r="AL27" s="67">
        <v>10563</v>
      </c>
      <c r="AM27" s="67">
        <v>15258</v>
      </c>
      <c r="AN27" s="67">
        <v>22192</v>
      </c>
      <c r="AO27" s="4">
        <f t="shared" si="0"/>
        <v>52484</v>
      </c>
      <c r="AP27" s="68">
        <f t="shared" si="9"/>
        <v>52484</v>
      </c>
      <c r="AQ27" s="4" t="str">
        <f>AQ4</f>
        <v>W-4</v>
      </c>
      <c r="AR27" s="4" t="s">
        <v>77</v>
      </c>
      <c r="AS27" s="4"/>
      <c r="AT27" s="4">
        <v>4416</v>
      </c>
      <c r="AU27" s="4">
        <v>6</v>
      </c>
      <c r="AV27" s="4">
        <v>100</v>
      </c>
      <c r="AW27" s="4">
        <v>0</v>
      </c>
      <c r="AX27" s="12">
        <f t="shared" si="1"/>
        <v>52484</v>
      </c>
      <c r="AY27" s="12">
        <f t="shared" si="2"/>
        <v>0</v>
      </c>
      <c r="AZ27" s="70">
        <f t="shared" si="13"/>
        <v>0</v>
      </c>
      <c r="BA27" s="70">
        <f t="shared" si="24"/>
        <v>0</v>
      </c>
      <c r="BB27" s="36">
        <f t="shared" si="3"/>
        <v>0</v>
      </c>
      <c r="BC27" s="36">
        <f t="shared" si="3"/>
        <v>0</v>
      </c>
      <c r="BD27" s="36">
        <f t="shared" si="4"/>
        <v>0</v>
      </c>
      <c r="BE27" s="4">
        <f>BE4</f>
        <v>0</v>
      </c>
      <c r="BF27" s="10">
        <f t="shared" si="5"/>
        <v>0</v>
      </c>
      <c r="BG27" s="10">
        <f t="shared" si="18"/>
        <v>0</v>
      </c>
      <c r="BH27" s="10">
        <f t="shared" si="6"/>
        <v>0</v>
      </c>
      <c r="BI27" s="4">
        <f>BI26</f>
        <v>3.8999999999999998E-3</v>
      </c>
      <c r="BJ27" s="10">
        <f t="shared" si="10"/>
        <v>204.6876</v>
      </c>
      <c r="BK27" s="4">
        <f>BK4</f>
        <v>227.58</v>
      </c>
      <c r="BL27" s="10">
        <f t="shared" si="7"/>
        <v>1365.48</v>
      </c>
      <c r="BM27" s="4">
        <f>BM4</f>
        <v>4.1950000000000001E-2</v>
      </c>
      <c r="BN27" s="10">
        <f t="shared" si="8"/>
        <v>2201.7038000000002</v>
      </c>
      <c r="BO27" s="5">
        <f t="shared" si="11"/>
        <v>3771.8714000000004</v>
      </c>
    </row>
    <row r="28" spans="1:67">
      <c r="A28" s="4">
        <f t="shared" si="22"/>
        <v>25</v>
      </c>
      <c r="B28" s="4">
        <v>102</v>
      </c>
      <c r="C28" s="4" t="s">
        <v>0</v>
      </c>
      <c r="D28" s="4" t="s">
        <v>1214</v>
      </c>
      <c r="E28" s="35" t="s">
        <v>1215</v>
      </c>
      <c r="F28" s="4"/>
      <c r="G28" s="4" t="s">
        <v>1094</v>
      </c>
      <c r="H28" s="4" t="s">
        <v>1216</v>
      </c>
      <c r="I28" s="35" t="s">
        <v>1217</v>
      </c>
      <c r="J28" s="4"/>
      <c r="K28" s="35" t="s">
        <v>1218</v>
      </c>
      <c r="L28" s="4" t="s">
        <v>1219</v>
      </c>
      <c r="M28" s="35" t="s">
        <v>1215</v>
      </c>
      <c r="N28" s="4" t="s">
        <v>1094</v>
      </c>
      <c r="O28" s="4" t="s">
        <v>1094</v>
      </c>
      <c r="P28" s="4" t="s">
        <v>1220</v>
      </c>
      <c r="Q28" s="35" t="s">
        <v>1217</v>
      </c>
      <c r="R28" s="4"/>
      <c r="S28" s="4" t="s">
        <v>12</v>
      </c>
      <c r="T28" s="4" t="s">
        <v>13</v>
      </c>
      <c r="U28" s="4" t="str">
        <f>U27</f>
        <v>Opał poza zwolnieniem</v>
      </c>
      <c r="V28" s="4" t="s">
        <v>29</v>
      </c>
      <c r="W28" s="35" t="s">
        <v>2417</v>
      </c>
      <c r="X28" s="35"/>
      <c r="Y28" s="4" t="s">
        <v>15</v>
      </c>
      <c r="Z28" s="4" t="s">
        <v>1221</v>
      </c>
      <c r="AA28" s="35" t="s">
        <v>1215</v>
      </c>
      <c r="AB28" s="4" t="s">
        <v>1094</v>
      </c>
      <c r="AC28" s="4" t="s">
        <v>1094</v>
      </c>
      <c r="AD28" s="4" t="s">
        <v>1220</v>
      </c>
      <c r="AE28" s="35" t="s">
        <v>1217</v>
      </c>
      <c r="AF28" s="4"/>
      <c r="AG28" s="35" t="s">
        <v>1222</v>
      </c>
      <c r="AH28" s="35" t="s">
        <v>1223</v>
      </c>
      <c r="AI28" s="67">
        <v>0</v>
      </c>
      <c r="AJ28" s="67">
        <v>0</v>
      </c>
      <c r="AK28" s="67">
        <v>1701</v>
      </c>
      <c r="AL28" s="67">
        <v>6461</v>
      </c>
      <c r="AM28" s="67">
        <v>10299</v>
      </c>
      <c r="AN28" s="67">
        <v>16725</v>
      </c>
      <c r="AO28" s="4">
        <f t="shared" si="0"/>
        <v>35186</v>
      </c>
      <c r="AP28" s="68">
        <f t="shared" si="9"/>
        <v>35186</v>
      </c>
      <c r="AQ28" s="4" t="str">
        <f>AQ4</f>
        <v>W-4</v>
      </c>
      <c r="AR28" s="4" t="s">
        <v>77</v>
      </c>
      <c r="AS28" s="4"/>
      <c r="AT28" s="4">
        <v>4416</v>
      </c>
      <c r="AU28" s="4">
        <v>6</v>
      </c>
      <c r="AV28" s="4">
        <v>100</v>
      </c>
      <c r="AW28" s="4">
        <v>0</v>
      </c>
      <c r="AX28" s="12">
        <f t="shared" si="1"/>
        <v>35186</v>
      </c>
      <c r="AY28" s="12">
        <f t="shared" si="2"/>
        <v>0</v>
      </c>
      <c r="AZ28" s="70">
        <f t="shared" si="13"/>
        <v>0</v>
      </c>
      <c r="BA28" s="70">
        <f t="shared" si="24"/>
        <v>0</v>
      </c>
      <c r="BB28" s="36">
        <f t="shared" si="3"/>
        <v>0</v>
      </c>
      <c r="BC28" s="36">
        <f t="shared" si="3"/>
        <v>0</v>
      </c>
      <c r="BD28" s="36">
        <f t="shared" si="4"/>
        <v>0</v>
      </c>
      <c r="BE28" s="4">
        <f>BE4</f>
        <v>0</v>
      </c>
      <c r="BF28" s="10">
        <f t="shared" si="5"/>
        <v>0</v>
      </c>
      <c r="BG28" s="10">
        <f t="shared" si="18"/>
        <v>0</v>
      </c>
      <c r="BH28" s="10">
        <f t="shared" si="6"/>
        <v>0</v>
      </c>
      <c r="BI28" s="4">
        <f>BI27</f>
        <v>3.8999999999999998E-3</v>
      </c>
      <c r="BJ28" s="10">
        <f t="shared" si="10"/>
        <v>137.22540000000001</v>
      </c>
      <c r="BK28" s="4">
        <f>BK4</f>
        <v>227.58</v>
      </c>
      <c r="BL28" s="10">
        <f t="shared" si="7"/>
        <v>1365.48</v>
      </c>
      <c r="BM28" s="4">
        <f>BM4</f>
        <v>4.1950000000000001E-2</v>
      </c>
      <c r="BN28" s="10">
        <f t="shared" si="8"/>
        <v>1476.0527</v>
      </c>
      <c r="BO28" s="5">
        <f t="shared" si="11"/>
        <v>2978.7580999999996</v>
      </c>
    </row>
    <row r="29" spans="1:67">
      <c r="A29" s="4">
        <f t="shared" si="22"/>
        <v>26</v>
      </c>
      <c r="B29" s="4">
        <v>102</v>
      </c>
      <c r="C29" s="4" t="s">
        <v>32</v>
      </c>
      <c r="D29" s="4" t="s">
        <v>1214</v>
      </c>
      <c r="E29" s="35" t="s">
        <v>1215</v>
      </c>
      <c r="F29" s="4"/>
      <c r="G29" s="4" t="s">
        <v>1094</v>
      </c>
      <c r="H29" s="4" t="s">
        <v>1216</v>
      </c>
      <c r="I29" s="35" t="s">
        <v>1217</v>
      </c>
      <c r="J29" s="4"/>
      <c r="K29" s="35" t="s">
        <v>1218</v>
      </c>
      <c r="L29" s="4" t="s">
        <v>1219</v>
      </c>
      <c r="M29" s="35" t="s">
        <v>1215</v>
      </c>
      <c r="N29" s="4" t="s">
        <v>1094</v>
      </c>
      <c r="O29" s="4" t="s">
        <v>1094</v>
      </c>
      <c r="P29" s="4" t="s">
        <v>1220</v>
      </c>
      <c r="Q29" s="35" t="s">
        <v>1217</v>
      </c>
      <c r="R29" s="4"/>
      <c r="S29" s="4" t="s">
        <v>12</v>
      </c>
      <c r="T29" s="4" t="s">
        <v>13</v>
      </c>
      <c r="U29" s="4" t="str">
        <f>U28</f>
        <v>Opał poza zwolnieniem</v>
      </c>
      <c r="V29" s="4" t="s">
        <v>29</v>
      </c>
      <c r="W29" s="35" t="s">
        <v>2417</v>
      </c>
      <c r="X29" s="35"/>
      <c r="Y29" s="4" t="s">
        <v>15</v>
      </c>
      <c r="Z29" s="4" t="s">
        <v>1224</v>
      </c>
      <c r="AA29" s="35" t="s">
        <v>1215</v>
      </c>
      <c r="AB29" s="4" t="s">
        <v>1094</v>
      </c>
      <c r="AC29" s="4" t="s">
        <v>1094</v>
      </c>
      <c r="AD29" s="4" t="s">
        <v>1220</v>
      </c>
      <c r="AE29" s="35" t="s">
        <v>1217</v>
      </c>
      <c r="AF29" s="4"/>
      <c r="AG29" s="35" t="s">
        <v>1225</v>
      </c>
      <c r="AH29" s="35" t="s">
        <v>1226</v>
      </c>
      <c r="AI29" s="67">
        <v>371</v>
      </c>
      <c r="AJ29" s="67">
        <v>0</v>
      </c>
      <c r="AK29" s="67">
        <v>0</v>
      </c>
      <c r="AL29" s="67">
        <v>0</v>
      </c>
      <c r="AM29" s="67">
        <v>8185</v>
      </c>
      <c r="AN29" s="67">
        <v>15387</v>
      </c>
      <c r="AO29" s="4">
        <f t="shared" si="0"/>
        <v>23943</v>
      </c>
      <c r="AP29" s="68">
        <f t="shared" si="9"/>
        <v>23943</v>
      </c>
      <c r="AQ29" s="4" t="str">
        <f>AQ3</f>
        <v>W-3.6</v>
      </c>
      <c r="AR29" s="4" t="s">
        <v>77</v>
      </c>
      <c r="AS29" s="4"/>
      <c r="AT29" s="4">
        <v>4416</v>
      </c>
      <c r="AU29" s="4">
        <v>6</v>
      </c>
      <c r="AV29" s="4">
        <v>100</v>
      </c>
      <c r="AW29" s="4">
        <v>0</v>
      </c>
      <c r="AX29" s="12">
        <f t="shared" si="1"/>
        <v>23943</v>
      </c>
      <c r="AY29" s="12">
        <f t="shared" si="2"/>
        <v>0</v>
      </c>
      <c r="AZ29" s="70">
        <f t="shared" si="13"/>
        <v>0</v>
      </c>
      <c r="BA29" s="70">
        <f t="shared" si="24"/>
        <v>0</v>
      </c>
      <c r="BB29" s="36">
        <f t="shared" si="3"/>
        <v>0</v>
      </c>
      <c r="BC29" s="36">
        <f t="shared" si="3"/>
        <v>0</v>
      </c>
      <c r="BD29" s="36">
        <f t="shared" si="4"/>
        <v>0</v>
      </c>
      <c r="BE29" s="4">
        <f>BE3</f>
        <v>0</v>
      </c>
      <c r="BF29" s="10">
        <f t="shared" si="5"/>
        <v>0</v>
      </c>
      <c r="BG29" s="10">
        <f t="shared" si="18"/>
        <v>0</v>
      </c>
      <c r="BH29" s="10">
        <f t="shared" si="6"/>
        <v>0</v>
      </c>
      <c r="BI29" s="4">
        <f>BI28</f>
        <v>3.8999999999999998E-3</v>
      </c>
      <c r="BJ29" s="10">
        <f t="shared" si="10"/>
        <v>93.37769999999999</v>
      </c>
      <c r="BK29" s="4">
        <f>BK3</f>
        <v>42.23</v>
      </c>
      <c r="BL29" s="10">
        <f t="shared" si="7"/>
        <v>253.38</v>
      </c>
      <c r="BM29" s="4">
        <f>BM3</f>
        <v>4.419E-2</v>
      </c>
      <c r="BN29" s="10">
        <f t="shared" si="8"/>
        <v>1058.04117</v>
      </c>
      <c r="BO29" s="5">
        <f t="shared" si="11"/>
        <v>1404.7988700000001</v>
      </c>
    </row>
    <row r="30" spans="1:67">
      <c r="A30" s="4">
        <f t="shared" si="22"/>
        <v>27</v>
      </c>
      <c r="B30" s="4">
        <v>102</v>
      </c>
      <c r="C30" s="4" t="s">
        <v>318</v>
      </c>
      <c r="D30" s="4" t="s">
        <v>1214</v>
      </c>
      <c r="E30" s="35" t="s">
        <v>1215</v>
      </c>
      <c r="F30" s="4"/>
      <c r="G30" s="4" t="s">
        <v>1094</v>
      </c>
      <c r="H30" s="4" t="s">
        <v>1216</v>
      </c>
      <c r="I30" s="35" t="s">
        <v>1217</v>
      </c>
      <c r="J30" s="4"/>
      <c r="K30" s="35" t="s">
        <v>1218</v>
      </c>
      <c r="L30" s="4" t="s">
        <v>1219</v>
      </c>
      <c r="M30" s="35" t="s">
        <v>1215</v>
      </c>
      <c r="N30" s="4" t="s">
        <v>1094</v>
      </c>
      <c r="O30" s="4" t="s">
        <v>1094</v>
      </c>
      <c r="P30" s="4" t="s">
        <v>1220</v>
      </c>
      <c r="Q30" s="35" t="s">
        <v>1217</v>
      </c>
      <c r="R30" s="4"/>
      <c r="S30" s="4" t="s">
        <v>177</v>
      </c>
      <c r="T30" s="4" t="s">
        <v>13</v>
      </c>
      <c r="U30" s="4" t="e">
        <f>#REF!</f>
        <v>#REF!</v>
      </c>
      <c r="V30" s="4" t="s">
        <v>29</v>
      </c>
      <c r="W30" s="35" t="s">
        <v>2417</v>
      </c>
      <c r="X30" s="35"/>
      <c r="Y30" s="4" t="s">
        <v>15</v>
      </c>
      <c r="Z30" s="4" t="s">
        <v>1227</v>
      </c>
      <c r="AA30" s="35" t="s">
        <v>1215</v>
      </c>
      <c r="AB30" s="4" t="s">
        <v>1094</v>
      </c>
      <c r="AC30" s="4" t="s">
        <v>1094</v>
      </c>
      <c r="AD30" s="4" t="s">
        <v>1216</v>
      </c>
      <c r="AE30" s="35" t="s">
        <v>1217</v>
      </c>
      <c r="AF30" s="4"/>
      <c r="AG30" s="35" t="s">
        <v>1228</v>
      </c>
      <c r="AH30" s="35" t="s">
        <v>1229</v>
      </c>
      <c r="AI30" s="67">
        <v>235</v>
      </c>
      <c r="AJ30" s="67">
        <v>0</v>
      </c>
      <c r="AK30" s="67">
        <v>617</v>
      </c>
      <c r="AL30" s="67">
        <v>2451</v>
      </c>
      <c r="AM30" s="67">
        <v>10299</v>
      </c>
      <c r="AN30" s="67">
        <v>12650</v>
      </c>
      <c r="AO30" s="4">
        <f t="shared" si="0"/>
        <v>26252</v>
      </c>
      <c r="AP30" s="68">
        <f t="shared" si="9"/>
        <v>26252</v>
      </c>
      <c r="AQ30" s="4" t="str">
        <f>AQ3</f>
        <v>W-3.6</v>
      </c>
      <c r="AR30" s="4" t="s">
        <v>77</v>
      </c>
      <c r="AS30" s="4"/>
      <c r="AT30" s="4">
        <v>4416</v>
      </c>
      <c r="AU30" s="4">
        <v>6</v>
      </c>
      <c r="AV30" s="4">
        <v>100</v>
      </c>
      <c r="AW30" s="4">
        <v>0</v>
      </c>
      <c r="AX30" s="12">
        <f t="shared" si="1"/>
        <v>26252</v>
      </c>
      <c r="AY30" s="12">
        <f t="shared" si="2"/>
        <v>0</v>
      </c>
      <c r="AZ30" s="70">
        <f t="shared" si="13"/>
        <v>0</v>
      </c>
      <c r="BA30" s="70">
        <f>BA29</f>
        <v>0</v>
      </c>
      <c r="BB30" s="36">
        <f t="shared" si="3"/>
        <v>0</v>
      </c>
      <c r="BC30" s="36">
        <f t="shared" si="3"/>
        <v>0</v>
      </c>
      <c r="BD30" s="36">
        <f t="shared" si="4"/>
        <v>0</v>
      </c>
      <c r="BE30" s="4">
        <f>BE3</f>
        <v>0</v>
      </c>
      <c r="BF30" s="10">
        <f t="shared" si="5"/>
        <v>0</v>
      </c>
      <c r="BG30" s="10">
        <f t="shared" si="18"/>
        <v>0</v>
      </c>
      <c r="BH30" s="10">
        <f t="shared" si="6"/>
        <v>0</v>
      </c>
      <c r="BI30" s="4">
        <f>BI29</f>
        <v>3.8999999999999998E-3</v>
      </c>
      <c r="BJ30" s="10">
        <f t="shared" si="10"/>
        <v>102.38279999999999</v>
      </c>
      <c r="BK30" s="4">
        <f>BK3</f>
        <v>42.23</v>
      </c>
      <c r="BL30" s="10">
        <f>BK30*AU30</f>
        <v>253.38</v>
      </c>
      <c r="BM30" s="4">
        <f>BM3</f>
        <v>4.419E-2</v>
      </c>
      <c r="BN30" s="10">
        <f t="shared" si="8"/>
        <v>1160.0758800000001</v>
      </c>
      <c r="BO30" s="5">
        <f t="shared" si="11"/>
        <v>1515.8386800000001</v>
      </c>
    </row>
    <row r="31" spans="1:67">
      <c r="A31" s="4">
        <f t="shared" si="22"/>
        <v>28</v>
      </c>
      <c r="B31" s="4">
        <v>167</v>
      </c>
      <c r="C31" s="4" t="s">
        <v>0</v>
      </c>
      <c r="D31" s="4" t="s">
        <v>1745</v>
      </c>
      <c r="E31" s="35" t="s">
        <v>1746</v>
      </c>
      <c r="F31" s="4"/>
      <c r="G31" s="4" t="s">
        <v>1747</v>
      </c>
      <c r="H31" s="4" t="s">
        <v>1748</v>
      </c>
      <c r="I31" s="35" t="s">
        <v>36</v>
      </c>
      <c r="J31" s="4"/>
      <c r="K31" s="35" t="s">
        <v>1749</v>
      </c>
      <c r="L31" s="4" t="s">
        <v>1745</v>
      </c>
      <c r="M31" s="35" t="s">
        <v>1746</v>
      </c>
      <c r="N31" s="4"/>
      <c r="O31" s="4" t="s">
        <v>1747</v>
      </c>
      <c r="P31" s="4" t="s">
        <v>1748</v>
      </c>
      <c r="Q31" s="35" t="s">
        <v>36</v>
      </c>
      <c r="R31" s="4"/>
      <c r="S31" s="4" t="s">
        <v>12</v>
      </c>
      <c r="T31" s="4" t="s">
        <v>13</v>
      </c>
      <c r="U31" s="4" t="s">
        <v>11</v>
      </c>
      <c r="V31" s="4" t="s">
        <v>29</v>
      </c>
      <c r="W31" s="35" t="s">
        <v>2417</v>
      </c>
      <c r="X31" s="35"/>
      <c r="Y31" s="4" t="s">
        <v>15</v>
      </c>
      <c r="Z31" s="4" t="s">
        <v>1745</v>
      </c>
      <c r="AA31" s="35" t="s">
        <v>1746</v>
      </c>
      <c r="AB31" s="4"/>
      <c r="AC31" s="4" t="s">
        <v>1747</v>
      </c>
      <c r="AD31" s="4" t="s">
        <v>1748</v>
      </c>
      <c r="AE31" s="35" t="s">
        <v>36</v>
      </c>
      <c r="AF31" s="4"/>
      <c r="AG31" s="35" t="s">
        <v>1750</v>
      </c>
      <c r="AH31" s="35" t="s">
        <v>1751</v>
      </c>
      <c r="AI31" s="67">
        <v>736</v>
      </c>
      <c r="AJ31" s="67">
        <v>3818</v>
      </c>
      <c r="AK31" s="67">
        <v>3376</v>
      </c>
      <c r="AL31" s="67">
        <v>7678</v>
      </c>
      <c r="AM31" s="67">
        <v>11586</v>
      </c>
      <c r="AN31" s="67">
        <v>18687</v>
      </c>
      <c r="AO31" s="4">
        <f t="shared" si="0"/>
        <v>45881</v>
      </c>
      <c r="AP31" s="68">
        <f t="shared" si="9"/>
        <v>45881</v>
      </c>
      <c r="AQ31" s="4" t="str">
        <f>AQ4</f>
        <v>W-4</v>
      </c>
      <c r="AR31" s="4" t="s">
        <v>77</v>
      </c>
      <c r="AS31" s="4"/>
      <c r="AT31" s="4">
        <v>4416</v>
      </c>
      <c r="AU31" s="4">
        <v>6</v>
      </c>
      <c r="AV31" s="4">
        <v>100</v>
      </c>
      <c r="AW31" s="4">
        <v>0</v>
      </c>
      <c r="AX31" s="12">
        <f t="shared" si="1"/>
        <v>45881</v>
      </c>
      <c r="AY31" s="12">
        <f t="shared" si="2"/>
        <v>0</v>
      </c>
      <c r="AZ31" s="70">
        <f t="shared" si="13"/>
        <v>0</v>
      </c>
      <c r="BA31" s="70">
        <f>BA30</f>
        <v>0</v>
      </c>
      <c r="BB31" s="36">
        <f t="shared" si="3"/>
        <v>0</v>
      </c>
      <c r="BC31" s="36">
        <f t="shared" si="3"/>
        <v>0</v>
      </c>
      <c r="BD31" s="36">
        <f t="shared" si="4"/>
        <v>0</v>
      </c>
      <c r="BE31" s="4">
        <f>BE4</f>
        <v>0</v>
      </c>
      <c r="BF31" s="10">
        <f t="shared" si="5"/>
        <v>0</v>
      </c>
      <c r="BG31" s="10">
        <f t="shared" si="18"/>
        <v>0</v>
      </c>
      <c r="BH31" s="10">
        <f t="shared" si="6"/>
        <v>0</v>
      </c>
      <c r="BI31" s="4"/>
      <c r="BJ31" s="10">
        <f t="shared" si="10"/>
        <v>0</v>
      </c>
      <c r="BK31" s="4">
        <f>BK4</f>
        <v>227.58</v>
      </c>
      <c r="BL31" s="10">
        <f>BK31*AU31</f>
        <v>1365.48</v>
      </c>
      <c r="BM31" s="4">
        <f>BM4</f>
        <v>4.1950000000000001E-2</v>
      </c>
      <c r="BN31" s="10">
        <f t="shared" si="8"/>
        <v>1924.70795</v>
      </c>
      <c r="BO31" s="5">
        <f t="shared" si="11"/>
        <v>3290.18795</v>
      </c>
    </row>
    <row r="32" spans="1:67">
      <c r="A32" s="4">
        <f t="shared" si="22"/>
        <v>29</v>
      </c>
      <c r="B32" s="4">
        <v>174</v>
      </c>
      <c r="C32" s="4" t="s">
        <v>0</v>
      </c>
      <c r="D32" s="4" t="s">
        <v>1788</v>
      </c>
      <c r="E32" s="35" t="s">
        <v>1789</v>
      </c>
      <c r="F32" s="4"/>
      <c r="G32" s="4" t="s">
        <v>1790</v>
      </c>
      <c r="H32" s="4" t="s">
        <v>1791</v>
      </c>
      <c r="I32" s="35" t="s">
        <v>80</v>
      </c>
      <c r="J32" s="4"/>
      <c r="K32" s="35" t="s">
        <v>1792</v>
      </c>
      <c r="L32" s="4" t="s">
        <v>1788</v>
      </c>
      <c r="M32" s="35" t="s">
        <v>1789</v>
      </c>
      <c r="N32" s="4"/>
      <c r="O32" s="4" t="s">
        <v>1790</v>
      </c>
      <c r="P32" s="4" t="s">
        <v>1791</v>
      </c>
      <c r="Q32" s="35" t="s">
        <v>80</v>
      </c>
      <c r="R32" s="4"/>
      <c r="S32" s="4" t="s">
        <v>12</v>
      </c>
      <c r="T32" s="4" t="s">
        <v>13</v>
      </c>
      <c r="U32" s="4" t="e">
        <f>U30</f>
        <v>#REF!</v>
      </c>
      <c r="V32" s="4" t="s">
        <v>29</v>
      </c>
      <c r="W32" s="35" t="s">
        <v>2417</v>
      </c>
      <c r="X32" s="35"/>
      <c r="Y32" s="4" t="s">
        <v>15</v>
      </c>
      <c r="Z32" s="4" t="s">
        <v>312</v>
      </c>
      <c r="AA32" s="35" t="s">
        <v>1789</v>
      </c>
      <c r="AB32" s="4"/>
      <c r="AC32" s="4" t="s">
        <v>1790</v>
      </c>
      <c r="AD32" s="4" t="s">
        <v>1791</v>
      </c>
      <c r="AE32" s="35" t="s">
        <v>80</v>
      </c>
      <c r="AF32" s="4"/>
      <c r="AG32" s="35" t="s">
        <v>1793</v>
      </c>
      <c r="AH32" s="35" t="s">
        <v>1794</v>
      </c>
      <c r="AI32" s="67">
        <v>3000</v>
      </c>
      <c r="AJ32" s="67">
        <v>3318</v>
      </c>
      <c r="AK32" s="67">
        <v>5962</v>
      </c>
      <c r="AL32" s="67">
        <v>10275</v>
      </c>
      <c r="AM32" s="67">
        <v>13603</v>
      </c>
      <c r="AN32" s="67">
        <v>16981</v>
      </c>
      <c r="AO32" s="4">
        <f t="shared" si="0"/>
        <v>53139</v>
      </c>
      <c r="AP32" s="68">
        <f t="shared" si="9"/>
        <v>53139</v>
      </c>
      <c r="AQ32" s="4" t="str">
        <f>AQ3</f>
        <v>W-3.6</v>
      </c>
      <c r="AR32" s="4" t="s">
        <v>77</v>
      </c>
      <c r="AS32" s="4"/>
      <c r="AT32" s="4">
        <v>4416</v>
      </c>
      <c r="AU32" s="4">
        <v>6</v>
      </c>
      <c r="AV32" s="4">
        <v>100</v>
      </c>
      <c r="AW32" s="4">
        <v>0</v>
      </c>
      <c r="AX32" s="12">
        <f t="shared" si="1"/>
        <v>53139</v>
      </c>
      <c r="AY32" s="12">
        <f t="shared" si="2"/>
        <v>0</v>
      </c>
      <c r="AZ32" s="70">
        <f t="shared" si="13"/>
        <v>0</v>
      </c>
      <c r="BA32" s="70">
        <f>BA30</f>
        <v>0</v>
      </c>
      <c r="BB32" s="36">
        <f t="shared" si="3"/>
        <v>0</v>
      </c>
      <c r="BC32" s="36">
        <f t="shared" si="3"/>
        <v>0</v>
      </c>
      <c r="BD32" s="36">
        <f t="shared" si="4"/>
        <v>0</v>
      </c>
      <c r="BE32" s="4">
        <f>BE3</f>
        <v>0</v>
      </c>
      <c r="BF32" s="10">
        <f t="shared" si="5"/>
        <v>0</v>
      </c>
      <c r="BG32" s="10">
        <f t="shared" si="18"/>
        <v>0</v>
      </c>
      <c r="BH32" s="10">
        <f t="shared" si="6"/>
        <v>0</v>
      </c>
      <c r="BI32" s="4">
        <f>BI30</f>
        <v>3.8999999999999998E-3</v>
      </c>
      <c r="BJ32" s="10">
        <f t="shared" si="10"/>
        <v>207.24209999999999</v>
      </c>
      <c r="BK32" s="4">
        <f>BK3</f>
        <v>42.23</v>
      </c>
      <c r="BL32" s="10">
        <f>BK32*AU32</f>
        <v>253.38</v>
      </c>
      <c r="BM32" s="4">
        <f>BM3</f>
        <v>4.419E-2</v>
      </c>
      <c r="BN32" s="10">
        <f t="shared" si="8"/>
        <v>2348.2124100000001</v>
      </c>
      <c r="BO32" s="5">
        <f t="shared" si="11"/>
        <v>2808.8345100000001</v>
      </c>
    </row>
    <row r="33" spans="1:67">
      <c r="A33" s="4">
        <f t="shared" si="22"/>
        <v>30</v>
      </c>
      <c r="B33" s="4">
        <v>176</v>
      </c>
      <c r="C33" s="4" t="s">
        <v>0</v>
      </c>
      <c r="D33" s="4" t="s">
        <v>1796</v>
      </c>
      <c r="E33" s="35" t="s">
        <v>1797</v>
      </c>
      <c r="F33" s="4"/>
      <c r="G33" s="4" t="s">
        <v>1798</v>
      </c>
      <c r="H33" s="4" t="s">
        <v>1799</v>
      </c>
      <c r="I33" s="35" t="s">
        <v>506</v>
      </c>
      <c r="J33" s="4"/>
      <c r="K33" s="35" t="s">
        <v>1800</v>
      </c>
      <c r="L33" s="4" t="s">
        <v>1796</v>
      </c>
      <c r="M33" s="35" t="s">
        <v>1797</v>
      </c>
      <c r="N33" s="4" t="s">
        <v>1798</v>
      </c>
      <c r="O33" s="4" t="s">
        <v>1798</v>
      </c>
      <c r="P33" s="4" t="s">
        <v>1799</v>
      </c>
      <c r="Q33" s="35" t="s">
        <v>506</v>
      </c>
      <c r="R33" s="4"/>
      <c r="S33" s="4" t="s">
        <v>1805</v>
      </c>
      <c r="T33" s="4" t="s">
        <v>13</v>
      </c>
      <c r="U33" s="4" t="s">
        <v>11</v>
      </c>
      <c r="V33" s="4" t="s">
        <v>29</v>
      </c>
      <c r="W33" s="35" t="s">
        <v>2417</v>
      </c>
      <c r="X33" s="35"/>
      <c r="Y33" s="4" t="s">
        <v>15</v>
      </c>
      <c r="Z33" s="4" t="s">
        <v>1801</v>
      </c>
      <c r="AA33" s="35" t="s">
        <v>1797</v>
      </c>
      <c r="AB33" s="4" t="s">
        <v>1798</v>
      </c>
      <c r="AC33" s="4" t="s">
        <v>1802</v>
      </c>
      <c r="AD33" s="4"/>
      <c r="AE33" s="35" t="s">
        <v>1803</v>
      </c>
      <c r="AF33" s="4"/>
      <c r="AG33" s="35" t="s">
        <v>1804</v>
      </c>
      <c r="AH33" s="4"/>
      <c r="AI33" s="67">
        <v>22146</v>
      </c>
      <c r="AJ33" s="67">
        <v>26859</v>
      </c>
      <c r="AK33" s="67">
        <v>27976</v>
      </c>
      <c r="AL33" s="67">
        <v>64060</v>
      </c>
      <c r="AM33" s="67">
        <v>76719</v>
      </c>
      <c r="AN33" s="67">
        <v>93938</v>
      </c>
      <c r="AO33" s="4">
        <f t="shared" si="0"/>
        <v>311698</v>
      </c>
      <c r="AP33" s="68">
        <f t="shared" si="9"/>
        <v>311698</v>
      </c>
      <c r="AQ33" s="4" t="s">
        <v>31</v>
      </c>
      <c r="AR33" s="4" t="s">
        <v>77</v>
      </c>
      <c r="AS33" s="4">
        <v>500</v>
      </c>
      <c r="AT33" s="4">
        <v>4416</v>
      </c>
      <c r="AU33" s="4">
        <v>6</v>
      </c>
      <c r="AV33" s="4">
        <v>100</v>
      </c>
      <c r="AW33" s="4">
        <v>0</v>
      </c>
      <c r="AX33" s="12">
        <f t="shared" si="1"/>
        <v>311698</v>
      </c>
      <c r="AY33" s="12">
        <f t="shared" si="2"/>
        <v>0</v>
      </c>
      <c r="AZ33" s="70">
        <f t="shared" si="13"/>
        <v>0</v>
      </c>
      <c r="BA33" s="72">
        <f>'dane do formularza ofertowego'!C15</f>
        <v>0</v>
      </c>
      <c r="BB33" s="36">
        <f t="shared" si="3"/>
        <v>0</v>
      </c>
      <c r="BC33" s="36">
        <f t="shared" si="3"/>
        <v>0</v>
      </c>
      <c r="BD33" s="36">
        <f t="shared" si="4"/>
        <v>0</v>
      </c>
      <c r="BE33" s="5">
        <f>'dane do formularza ofertowego'!H6</f>
        <v>0</v>
      </c>
      <c r="BF33" s="10">
        <f t="shared" si="5"/>
        <v>0</v>
      </c>
      <c r="BG33" s="10">
        <f>'dane do formularza ofertowego'!H7</f>
        <v>0</v>
      </c>
      <c r="BH33" s="10">
        <f t="shared" si="6"/>
        <v>0</v>
      </c>
      <c r="BI33" s="4"/>
      <c r="BJ33" s="10">
        <f t="shared" si="10"/>
        <v>0</v>
      </c>
      <c r="BK33" s="57">
        <v>6.8599999999999998E-3</v>
      </c>
      <c r="BL33" s="10">
        <f>BK33*AS33*AT33</f>
        <v>15146.88</v>
      </c>
      <c r="BM33" s="4">
        <v>2.9319999999999999E-2</v>
      </c>
      <c r="BN33" s="10">
        <f t="shared" si="8"/>
        <v>9138.9853599999988</v>
      </c>
      <c r="BO33" s="5">
        <f t="shared" si="11"/>
        <v>24285.865359999996</v>
      </c>
    </row>
    <row r="34" spans="1:67">
      <c r="A34" s="4">
        <f t="shared" si="22"/>
        <v>31</v>
      </c>
      <c r="B34" s="4">
        <v>179</v>
      </c>
      <c r="C34" s="4" t="s">
        <v>0</v>
      </c>
      <c r="D34" s="4" t="s">
        <v>1814</v>
      </c>
      <c r="E34" s="35" t="s">
        <v>1815</v>
      </c>
      <c r="F34" s="4"/>
      <c r="G34" s="4" t="s">
        <v>1816</v>
      </c>
      <c r="H34" s="4" t="s">
        <v>1817</v>
      </c>
      <c r="I34" s="35" t="s">
        <v>484</v>
      </c>
      <c r="J34" s="4"/>
      <c r="K34" s="35" t="s">
        <v>1818</v>
      </c>
      <c r="L34" s="4" t="s">
        <v>1814</v>
      </c>
      <c r="M34" s="35" t="s">
        <v>1815</v>
      </c>
      <c r="N34" s="4" t="s">
        <v>1816</v>
      </c>
      <c r="O34" s="4" t="s">
        <v>1816</v>
      </c>
      <c r="P34" s="4" t="s">
        <v>1817</v>
      </c>
      <c r="Q34" s="35" t="s">
        <v>484</v>
      </c>
      <c r="R34" s="4"/>
      <c r="S34" s="4" t="s">
        <v>12</v>
      </c>
      <c r="T34" s="4" t="s">
        <v>13</v>
      </c>
      <c r="U34" s="4" t="s">
        <v>11</v>
      </c>
      <c r="V34" s="4" t="s">
        <v>29</v>
      </c>
      <c r="W34" s="35" t="s">
        <v>2417</v>
      </c>
      <c r="X34" s="35"/>
      <c r="Y34" s="4" t="s">
        <v>15</v>
      </c>
      <c r="Z34" s="4" t="s">
        <v>1127</v>
      </c>
      <c r="AA34" s="35" t="s">
        <v>1815</v>
      </c>
      <c r="AB34" s="4" t="s">
        <v>1816</v>
      </c>
      <c r="AC34" s="4" t="s">
        <v>1816</v>
      </c>
      <c r="AD34" s="4" t="s">
        <v>1817</v>
      </c>
      <c r="AE34" s="35" t="s">
        <v>484</v>
      </c>
      <c r="AF34" s="4"/>
      <c r="AG34" s="35" t="s">
        <v>1819</v>
      </c>
      <c r="AH34" s="35" t="s">
        <v>1820</v>
      </c>
      <c r="AI34" s="67">
        <v>0</v>
      </c>
      <c r="AJ34" s="67">
        <v>758</v>
      </c>
      <c r="AK34" s="67">
        <v>4683</v>
      </c>
      <c r="AL34" s="67">
        <v>5255</v>
      </c>
      <c r="AM34" s="67">
        <v>18706</v>
      </c>
      <c r="AN34" s="67">
        <v>22914</v>
      </c>
      <c r="AO34" s="4">
        <f t="shared" si="0"/>
        <v>52316</v>
      </c>
      <c r="AP34" s="68">
        <f t="shared" si="9"/>
        <v>52316</v>
      </c>
      <c r="AQ34" s="4" t="str">
        <f>AQ4</f>
        <v>W-4</v>
      </c>
      <c r="AR34" s="4" t="s">
        <v>77</v>
      </c>
      <c r="AS34" s="4"/>
      <c r="AT34" s="4">
        <v>4416</v>
      </c>
      <c r="AU34" s="4">
        <v>6</v>
      </c>
      <c r="AV34" s="4">
        <v>100</v>
      </c>
      <c r="AW34" s="4">
        <v>0</v>
      </c>
      <c r="AX34" s="12">
        <f t="shared" si="1"/>
        <v>52316</v>
      </c>
      <c r="AY34" s="12">
        <f t="shared" si="2"/>
        <v>0</v>
      </c>
      <c r="AZ34" s="70">
        <f t="shared" si="13"/>
        <v>0</v>
      </c>
      <c r="BA34" s="70">
        <f>BA32</f>
        <v>0</v>
      </c>
      <c r="BB34" s="36">
        <f t="shared" si="3"/>
        <v>0</v>
      </c>
      <c r="BC34" s="36">
        <f t="shared" si="3"/>
        <v>0</v>
      </c>
      <c r="BD34" s="36">
        <f t="shared" si="4"/>
        <v>0</v>
      </c>
      <c r="BE34" s="4">
        <f>BE4</f>
        <v>0</v>
      </c>
      <c r="BF34" s="10">
        <f t="shared" si="5"/>
        <v>0</v>
      </c>
      <c r="BG34" s="10">
        <f t="shared" si="18"/>
        <v>0</v>
      </c>
      <c r="BH34" s="10">
        <f t="shared" si="6"/>
        <v>0</v>
      </c>
      <c r="BI34" s="4"/>
      <c r="BJ34" s="10">
        <f t="shared" si="10"/>
        <v>0</v>
      </c>
      <c r="BK34" s="4">
        <f>BK4</f>
        <v>227.58</v>
      </c>
      <c r="BL34" s="10">
        <f>BK34*AU34</f>
        <v>1365.48</v>
      </c>
      <c r="BM34" s="4">
        <f>BM4</f>
        <v>4.1950000000000001E-2</v>
      </c>
      <c r="BN34" s="10">
        <f t="shared" si="8"/>
        <v>2194.6561999999999</v>
      </c>
      <c r="BO34" s="5">
        <f t="shared" si="11"/>
        <v>3560.1361999999999</v>
      </c>
    </row>
    <row r="35" spans="1:67">
      <c r="A35" s="4">
        <f t="shared" si="22"/>
        <v>32</v>
      </c>
      <c r="B35" s="4">
        <v>180</v>
      </c>
      <c r="C35" s="4" t="s">
        <v>0</v>
      </c>
      <c r="D35" s="4" t="s">
        <v>1821</v>
      </c>
      <c r="E35" s="35" t="s">
        <v>1822</v>
      </c>
      <c r="F35" s="4"/>
      <c r="G35" s="4" t="s">
        <v>1823</v>
      </c>
      <c r="H35" s="4" t="s">
        <v>1661</v>
      </c>
      <c r="I35" s="35" t="s">
        <v>295</v>
      </c>
      <c r="J35" s="4"/>
      <c r="K35" s="35" t="s">
        <v>1824</v>
      </c>
      <c r="L35" s="4" t="s">
        <v>1821</v>
      </c>
      <c r="M35" s="35" t="s">
        <v>1822</v>
      </c>
      <c r="N35" s="4"/>
      <c r="O35" s="4" t="s">
        <v>1823</v>
      </c>
      <c r="P35" s="4" t="s">
        <v>1661</v>
      </c>
      <c r="Q35" s="35" t="s">
        <v>295</v>
      </c>
      <c r="R35" s="4"/>
      <c r="S35" s="4" t="s">
        <v>12</v>
      </c>
      <c r="T35" s="4" t="s">
        <v>13</v>
      </c>
      <c r="U35" s="4" t="s">
        <v>11</v>
      </c>
      <c r="V35" s="4" t="s">
        <v>29</v>
      </c>
      <c r="W35" s="35" t="s">
        <v>2417</v>
      </c>
      <c r="X35" s="35"/>
      <c r="Y35" s="4" t="s">
        <v>15</v>
      </c>
      <c r="Z35" s="4" t="s">
        <v>1825</v>
      </c>
      <c r="AA35" s="35" t="s">
        <v>1822</v>
      </c>
      <c r="AB35" s="4"/>
      <c r="AC35" s="4" t="s">
        <v>1823</v>
      </c>
      <c r="AD35" s="4" t="s">
        <v>1661</v>
      </c>
      <c r="AE35" s="35" t="s">
        <v>295</v>
      </c>
      <c r="AF35" s="4"/>
      <c r="AG35" s="35" t="s">
        <v>1826</v>
      </c>
      <c r="AH35" s="35" t="s">
        <v>1827</v>
      </c>
      <c r="AI35" s="67">
        <v>0</v>
      </c>
      <c r="AJ35" s="67">
        <v>529</v>
      </c>
      <c r="AK35" s="67">
        <v>4267</v>
      </c>
      <c r="AL35" s="67">
        <v>13107</v>
      </c>
      <c r="AM35" s="67">
        <v>18146</v>
      </c>
      <c r="AN35" s="67">
        <v>26073</v>
      </c>
      <c r="AO35" s="4">
        <f t="shared" si="0"/>
        <v>62122</v>
      </c>
      <c r="AP35" s="68">
        <f t="shared" si="9"/>
        <v>62122</v>
      </c>
      <c r="AQ35" s="4" t="str">
        <f>AQ4</f>
        <v>W-4</v>
      </c>
      <c r="AR35" s="4" t="s">
        <v>77</v>
      </c>
      <c r="AS35" s="4"/>
      <c r="AT35" s="4">
        <v>4416</v>
      </c>
      <c r="AU35" s="4">
        <v>6</v>
      </c>
      <c r="AV35" s="4">
        <v>100</v>
      </c>
      <c r="AW35" s="4">
        <v>0</v>
      </c>
      <c r="AX35" s="12">
        <f t="shared" si="1"/>
        <v>62122</v>
      </c>
      <c r="AY35" s="12">
        <f t="shared" si="2"/>
        <v>0</v>
      </c>
      <c r="AZ35" s="70">
        <f t="shared" si="13"/>
        <v>0</v>
      </c>
      <c r="BA35" s="70">
        <f>BA34</f>
        <v>0</v>
      </c>
      <c r="BB35" s="36">
        <f t="shared" si="3"/>
        <v>0</v>
      </c>
      <c r="BC35" s="36">
        <f t="shared" si="3"/>
        <v>0</v>
      </c>
      <c r="BD35" s="36">
        <f t="shared" si="4"/>
        <v>0</v>
      </c>
      <c r="BE35" s="4">
        <f>BE4</f>
        <v>0</v>
      </c>
      <c r="BF35" s="10">
        <f t="shared" si="5"/>
        <v>0</v>
      </c>
      <c r="BG35" s="10">
        <f t="shared" si="18"/>
        <v>0</v>
      </c>
      <c r="BH35" s="10">
        <f t="shared" si="6"/>
        <v>0</v>
      </c>
      <c r="BI35" s="4"/>
      <c r="BJ35" s="10">
        <f t="shared" si="10"/>
        <v>0</v>
      </c>
      <c r="BK35" s="4">
        <f>BK4</f>
        <v>227.58</v>
      </c>
      <c r="BL35" s="10">
        <f>BK35*AU35</f>
        <v>1365.48</v>
      </c>
      <c r="BM35" s="4">
        <f>BM4</f>
        <v>4.1950000000000001E-2</v>
      </c>
      <c r="BN35" s="10">
        <f t="shared" si="8"/>
        <v>2606.0179000000003</v>
      </c>
      <c r="BO35" s="5">
        <f t="shared" si="11"/>
        <v>3971.4979000000003</v>
      </c>
    </row>
    <row r="36" spans="1:67">
      <c r="A36" s="4">
        <f t="shared" si="22"/>
        <v>33</v>
      </c>
      <c r="B36" s="4">
        <v>180</v>
      </c>
      <c r="C36" s="4" t="s">
        <v>32</v>
      </c>
      <c r="D36" s="4" t="s">
        <v>1821</v>
      </c>
      <c r="E36" s="35" t="s">
        <v>1822</v>
      </c>
      <c r="F36" s="4"/>
      <c r="G36" s="4" t="s">
        <v>1823</v>
      </c>
      <c r="H36" s="4" t="s">
        <v>1661</v>
      </c>
      <c r="I36" s="35" t="s">
        <v>295</v>
      </c>
      <c r="J36" s="4"/>
      <c r="K36" s="35" t="s">
        <v>1824</v>
      </c>
      <c r="L36" s="4" t="s">
        <v>1821</v>
      </c>
      <c r="M36" s="35" t="s">
        <v>1822</v>
      </c>
      <c r="N36" s="4"/>
      <c r="O36" s="4" t="s">
        <v>1823</v>
      </c>
      <c r="P36" s="4" t="s">
        <v>1661</v>
      </c>
      <c r="Q36" s="35" t="s">
        <v>295</v>
      </c>
      <c r="R36" s="4"/>
      <c r="S36" s="4" t="s">
        <v>12</v>
      </c>
      <c r="T36" s="4" t="s">
        <v>13</v>
      </c>
      <c r="U36" s="4" t="s">
        <v>11</v>
      </c>
      <c r="V36" s="4" t="s">
        <v>29</v>
      </c>
      <c r="W36" s="35" t="s">
        <v>2417</v>
      </c>
      <c r="X36" s="35"/>
      <c r="Y36" s="4" t="s">
        <v>15</v>
      </c>
      <c r="Z36" s="4" t="s">
        <v>1828</v>
      </c>
      <c r="AA36" s="35" t="s">
        <v>1822</v>
      </c>
      <c r="AB36" s="4"/>
      <c r="AC36" s="4" t="s">
        <v>1823</v>
      </c>
      <c r="AD36" s="4" t="s">
        <v>1661</v>
      </c>
      <c r="AE36" s="35" t="s">
        <v>1829</v>
      </c>
      <c r="AF36" s="4"/>
      <c r="AG36" s="35" t="s">
        <v>1830</v>
      </c>
      <c r="AH36" s="35" t="s">
        <v>1831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4">
        <f t="shared" si="0"/>
        <v>0</v>
      </c>
      <c r="AP36" s="68">
        <f t="shared" si="9"/>
        <v>0</v>
      </c>
      <c r="AQ36" s="4" t="str">
        <f>AQ3</f>
        <v>W-3.6</v>
      </c>
      <c r="AR36" s="4" t="s">
        <v>77</v>
      </c>
      <c r="AS36" s="4"/>
      <c r="AT36" s="4">
        <v>4416</v>
      </c>
      <c r="AU36" s="4">
        <v>6</v>
      </c>
      <c r="AV36" s="4">
        <v>100</v>
      </c>
      <c r="AW36" s="4">
        <v>0</v>
      </c>
      <c r="AX36" s="12">
        <f t="shared" si="1"/>
        <v>0</v>
      </c>
      <c r="AY36" s="12">
        <f t="shared" si="2"/>
        <v>0</v>
      </c>
      <c r="AZ36" s="70">
        <f t="shared" si="13"/>
        <v>0</v>
      </c>
      <c r="BA36" s="70">
        <f t="shared" ref="BA36:BA45" si="25">BA35</f>
        <v>0</v>
      </c>
      <c r="BB36" s="36">
        <f t="shared" si="3"/>
        <v>0</v>
      </c>
      <c r="BC36" s="36">
        <f t="shared" si="3"/>
        <v>0</v>
      </c>
      <c r="BD36" s="36">
        <f t="shared" si="4"/>
        <v>0</v>
      </c>
      <c r="BE36" s="4">
        <f>BE3</f>
        <v>0</v>
      </c>
      <c r="BF36" s="10">
        <f t="shared" si="5"/>
        <v>0</v>
      </c>
      <c r="BG36" s="10">
        <f t="shared" si="18"/>
        <v>0</v>
      </c>
      <c r="BH36" s="10">
        <f t="shared" si="6"/>
        <v>0</v>
      </c>
      <c r="BI36" s="4"/>
      <c r="BJ36" s="10">
        <f t="shared" si="10"/>
        <v>0</v>
      </c>
      <c r="BK36" s="4">
        <f>BK3</f>
        <v>42.23</v>
      </c>
      <c r="BL36" s="10">
        <f>BK36*AU36</f>
        <v>253.38</v>
      </c>
      <c r="BM36" s="4">
        <f>BM3</f>
        <v>4.419E-2</v>
      </c>
      <c r="BN36" s="10">
        <f t="shared" si="8"/>
        <v>0</v>
      </c>
      <c r="BO36" s="5">
        <f t="shared" si="11"/>
        <v>253.38</v>
      </c>
    </row>
    <row r="37" spans="1:67">
      <c r="A37" s="4">
        <f t="shared" si="22"/>
        <v>34</v>
      </c>
      <c r="B37" s="4">
        <v>181</v>
      </c>
      <c r="C37" s="4" t="s">
        <v>0</v>
      </c>
      <c r="D37" s="4" t="s">
        <v>1832</v>
      </c>
      <c r="E37" s="35" t="s">
        <v>1833</v>
      </c>
      <c r="F37" s="4"/>
      <c r="G37" s="4" t="s">
        <v>1834</v>
      </c>
      <c r="H37" s="4" t="s">
        <v>195</v>
      </c>
      <c r="I37" s="35" t="s">
        <v>1835</v>
      </c>
      <c r="J37" s="4"/>
      <c r="K37" s="35" t="s">
        <v>1836</v>
      </c>
      <c r="L37" s="4" t="s">
        <v>1832</v>
      </c>
      <c r="M37" s="35" t="s">
        <v>1833</v>
      </c>
      <c r="N37" s="4"/>
      <c r="O37" s="4" t="s">
        <v>1834</v>
      </c>
      <c r="P37" s="4" t="s">
        <v>195</v>
      </c>
      <c r="Q37" s="35" t="s">
        <v>1835</v>
      </c>
      <c r="R37" s="4"/>
      <c r="S37" s="4" t="s">
        <v>12</v>
      </c>
      <c r="T37" s="4" t="s">
        <v>13</v>
      </c>
      <c r="U37" s="4" t="e">
        <f>U32</f>
        <v>#REF!</v>
      </c>
      <c r="V37" s="4" t="s">
        <v>29</v>
      </c>
      <c r="W37" s="35" t="s">
        <v>2417</v>
      </c>
      <c r="X37" s="35"/>
      <c r="Y37" s="4" t="s">
        <v>30</v>
      </c>
      <c r="Z37" s="4" t="s">
        <v>1837</v>
      </c>
      <c r="AA37" s="35" t="s">
        <v>1833</v>
      </c>
      <c r="AB37" s="4"/>
      <c r="AC37" s="4" t="s">
        <v>1834</v>
      </c>
      <c r="AD37" s="4" t="s">
        <v>195</v>
      </c>
      <c r="AE37" s="35" t="s">
        <v>1835</v>
      </c>
      <c r="AF37" s="35" t="s">
        <v>36</v>
      </c>
      <c r="AG37" s="35" t="s">
        <v>1838</v>
      </c>
      <c r="AH37" s="35" t="s">
        <v>1839</v>
      </c>
      <c r="AI37" s="67">
        <v>2591</v>
      </c>
      <c r="AJ37" s="67">
        <v>158</v>
      </c>
      <c r="AK37" s="67">
        <v>34</v>
      </c>
      <c r="AL37" s="67">
        <v>639</v>
      </c>
      <c r="AM37" s="67">
        <v>135</v>
      </c>
      <c r="AN37" s="67">
        <v>363</v>
      </c>
      <c r="AO37" s="4">
        <f t="shared" si="0"/>
        <v>3920</v>
      </c>
      <c r="AP37" s="68">
        <f t="shared" si="9"/>
        <v>3920</v>
      </c>
      <c r="AQ37" s="4" t="str">
        <f>AQ16</f>
        <v>W-2.1</v>
      </c>
      <c r="AR37" s="4" t="s">
        <v>77</v>
      </c>
      <c r="AS37" s="4"/>
      <c r="AT37" s="4">
        <v>4416</v>
      </c>
      <c r="AU37" s="4">
        <v>6</v>
      </c>
      <c r="AV37" s="4">
        <v>100</v>
      </c>
      <c r="AW37" s="4">
        <v>0</v>
      </c>
      <c r="AX37" s="12">
        <f t="shared" si="1"/>
        <v>3920</v>
      </c>
      <c r="AY37" s="12">
        <f t="shared" si="2"/>
        <v>0</v>
      </c>
      <c r="AZ37" s="70">
        <f t="shared" si="13"/>
        <v>0</v>
      </c>
      <c r="BA37" s="70">
        <f t="shared" si="25"/>
        <v>0</v>
      </c>
      <c r="BB37" s="36">
        <f t="shared" si="3"/>
        <v>0</v>
      </c>
      <c r="BC37" s="36">
        <f t="shared" si="3"/>
        <v>0</v>
      </c>
      <c r="BD37" s="36">
        <f t="shared" si="4"/>
        <v>0</v>
      </c>
      <c r="BE37" s="4">
        <f>BE16</f>
        <v>0</v>
      </c>
      <c r="BF37" s="10">
        <f t="shared" si="5"/>
        <v>0</v>
      </c>
      <c r="BG37" s="10">
        <f t="shared" si="18"/>
        <v>0</v>
      </c>
      <c r="BH37" s="10">
        <f t="shared" si="6"/>
        <v>0</v>
      </c>
      <c r="BI37" s="4">
        <f>BI32</f>
        <v>3.8999999999999998E-3</v>
      </c>
      <c r="BJ37" s="10">
        <f t="shared" si="10"/>
        <v>15.287999999999998</v>
      </c>
      <c r="BK37" s="4">
        <f>BK16</f>
        <v>12.47</v>
      </c>
      <c r="BL37" s="10">
        <f>BK37*AU37</f>
        <v>74.820000000000007</v>
      </c>
      <c r="BM37" s="4">
        <f>BM16</f>
        <v>5.1270000000000003E-2</v>
      </c>
      <c r="BN37" s="10">
        <f t="shared" si="8"/>
        <v>200.97840000000002</v>
      </c>
      <c r="BO37" s="5">
        <f t="shared" si="11"/>
        <v>291.08640000000003</v>
      </c>
    </row>
    <row r="38" spans="1:67">
      <c r="A38" s="4">
        <f t="shared" si="22"/>
        <v>35</v>
      </c>
      <c r="B38" s="4">
        <v>181</v>
      </c>
      <c r="C38" s="4" t="s">
        <v>32</v>
      </c>
      <c r="D38" s="4" t="s">
        <v>1832</v>
      </c>
      <c r="E38" s="35" t="s">
        <v>1833</v>
      </c>
      <c r="F38" s="4"/>
      <c r="G38" s="4" t="s">
        <v>1834</v>
      </c>
      <c r="H38" s="4" t="s">
        <v>195</v>
      </c>
      <c r="I38" s="35" t="s">
        <v>1835</v>
      </c>
      <c r="J38" s="4"/>
      <c r="K38" s="35" t="s">
        <v>1836</v>
      </c>
      <c r="L38" s="4" t="s">
        <v>1832</v>
      </c>
      <c r="M38" s="35" t="s">
        <v>1833</v>
      </c>
      <c r="N38" s="4"/>
      <c r="O38" s="4" t="s">
        <v>1834</v>
      </c>
      <c r="P38" s="4" t="s">
        <v>195</v>
      </c>
      <c r="Q38" s="35" t="s">
        <v>1835</v>
      </c>
      <c r="R38" s="4"/>
      <c r="S38" s="4" t="s">
        <v>12</v>
      </c>
      <c r="T38" s="4" t="s">
        <v>13</v>
      </c>
      <c r="U38" s="4" t="s">
        <v>11</v>
      </c>
      <c r="V38" s="4" t="s">
        <v>29</v>
      </c>
      <c r="W38" s="35" t="s">
        <v>2417</v>
      </c>
      <c r="X38" s="35"/>
      <c r="Y38" s="4" t="s">
        <v>15</v>
      </c>
      <c r="Z38" s="4" t="s">
        <v>1840</v>
      </c>
      <c r="AA38" s="35" t="s">
        <v>1833</v>
      </c>
      <c r="AB38" s="4" t="s">
        <v>1834</v>
      </c>
      <c r="AC38" s="4" t="s">
        <v>1834</v>
      </c>
      <c r="AD38" s="4" t="s">
        <v>195</v>
      </c>
      <c r="AE38" s="35" t="s">
        <v>1835</v>
      </c>
      <c r="AF38" s="4"/>
      <c r="AG38" s="35" t="s">
        <v>1841</v>
      </c>
      <c r="AH38" s="35" t="s">
        <v>1842</v>
      </c>
      <c r="AI38" s="67">
        <v>0</v>
      </c>
      <c r="AJ38" s="67">
        <v>68</v>
      </c>
      <c r="AK38" s="67">
        <v>0</v>
      </c>
      <c r="AL38" s="67">
        <v>5708</v>
      </c>
      <c r="AM38" s="67">
        <v>17306</v>
      </c>
      <c r="AN38" s="67">
        <v>7925</v>
      </c>
      <c r="AO38" s="4">
        <f t="shared" si="0"/>
        <v>31007</v>
      </c>
      <c r="AP38" s="68">
        <f t="shared" si="9"/>
        <v>31007</v>
      </c>
      <c r="AQ38" s="4" t="str">
        <f>AQ3</f>
        <v>W-3.6</v>
      </c>
      <c r="AR38" s="4" t="s">
        <v>77</v>
      </c>
      <c r="AS38" s="4"/>
      <c r="AT38" s="4">
        <v>4416</v>
      </c>
      <c r="AU38" s="4">
        <v>6</v>
      </c>
      <c r="AV38" s="4">
        <v>100</v>
      </c>
      <c r="AW38" s="4">
        <v>0</v>
      </c>
      <c r="AX38" s="12">
        <f t="shared" si="1"/>
        <v>31007</v>
      </c>
      <c r="AY38" s="12">
        <f t="shared" si="2"/>
        <v>0</v>
      </c>
      <c r="AZ38" s="70">
        <f t="shared" si="13"/>
        <v>0</v>
      </c>
      <c r="BA38" s="70">
        <f t="shared" si="25"/>
        <v>0</v>
      </c>
      <c r="BB38" s="36">
        <f t="shared" si="3"/>
        <v>0</v>
      </c>
      <c r="BC38" s="36">
        <f t="shared" si="3"/>
        <v>0</v>
      </c>
      <c r="BD38" s="36">
        <f t="shared" si="4"/>
        <v>0</v>
      </c>
      <c r="BE38" s="4">
        <f>BE3</f>
        <v>0</v>
      </c>
      <c r="BF38" s="10">
        <f t="shared" si="5"/>
        <v>0</v>
      </c>
      <c r="BG38" s="10">
        <f t="shared" si="18"/>
        <v>0</v>
      </c>
      <c r="BH38" s="10">
        <f t="shared" si="6"/>
        <v>0</v>
      </c>
      <c r="BI38" s="4"/>
      <c r="BJ38" s="10">
        <f t="shared" si="10"/>
        <v>0</v>
      </c>
      <c r="BK38" s="4">
        <f>BK3</f>
        <v>42.23</v>
      </c>
      <c r="BL38" s="10">
        <f>BK38*AU38</f>
        <v>253.38</v>
      </c>
      <c r="BM38" s="4">
        <f>BM3</f>
        <v>4.419E-2</v>
      </c>
      <c r="BN38" s="10">
        <f t="shared" si="8"/>
        <v>1370.1993299999999</v>
      </c>
      <c r="BO38" s="5">
        <f t="shared" si="11"/>
        <v>1623.57933</v>
      </c>
    </row>
    <row r="39" spans="1:67">
      <c r="A39" s="4">
        <f t="shared" si="22"/>
        <v>36</v>
      </c>
      <c r="B39" s="4">
        <v>181</v>
      </c>
      <c r="C39" s="4" t="s">
        <v>62</v>
      </c>
      <c r="D39" s="4" t="s">
        <v>1832</v>
      </c>
      <c r="E39" s="35" t="s">
        <v>1833</v>
      </c>
      <c r="F39" s="4"/>
      <c r="G39" s="4" t="s">
        <v>1834</v>
      </c>
      <c r="H39" s="4" t="s">
        <v>195</v>
      </c>
      <c r="I39" s="35" t="s">
        <v>1835</v>
      </c>
      <c r="J39" s="4"/>
      <c r="K39" s="35" t="s">
        <v>1836</v>
      </c>
      <c r="L39" s="4" t="s">
        <v>1832</v>
      </c>
      <c r="M39" s="35" t="s">
        <v>1833</v>
      </c>
      <c r="N39" s="4"/>
      <c r="O39" s="4" t="s">
        <v>1834</v>
      </c>
      <c r="P39" s="4" t="s">
        <v>195</v>
      </c>
      <c r="Q39" s="35" t="s">
        <v>1835</v>
      </c>
      <c r="R39" s="4"/>
      <c r="S39" s="4" t="s">
        <v>12</v>
      </c>
      <c r="T39" s="4" t="s">
        <v>13</v>
      </c>
      <c r="U39" s="4" t="s">
        <v>11</v>
      </c>
      <c r="V39" s="4" t="s">
        <v>29</v>
      </c>
      <c r="W39" s="35" t="s">
        <v>2417</v>
      </c>
      <c r="X39" s="35"/>
      <c r="Y39" s="4" t="s">
        <v>15</v>
      </c>
      <c r="Z39" s="4" t="s">
        <v>1843</v>
      </c>
      <c r="AA39" s="35" t="s">
        <v>1833</v>
      </c>
      <c r="AB39" s="4" t="s">
        <v>1834</v>
      </c>
      <c r="AC39" s="4" t="s">
        <v>1834</v>
      </c>
      <c r="AD39" s="4" t="s">
        <v>195</v>
      </c>
      <c r="AE39" s="35" t="s">
        <v>1835</v>
      </c>
      <c r="AF39" s="4"/>
      <c r="AG39" s="35" t="s">
        <v>1844</v>
      </c>
      <c r="AH39" s="35" t="s">
        <v>1845</v>
      </c>
      <c r="AI39" s="67">
        <v>11628</v>
      </c>
      <c r="AJ39" s="67">
        <v>12297</v>
      </c>
      <c r="AK39" s="67">
        <v>14724</v>
      </c>
      <c r="AL39" s="67">
        <v>26865</v>
      </c>
      <c r="AM39" s="67">
        <v>33501</v>
      </c>
      <c r="AN39" s="67">
        <v>48460</v>
      </c>
      <c r="AO39" s="4">
        <f t="shared" si="0"/>
        <v>147475</v>
      </c>
      <c r="AP39" s="68">
        <f t="shared" si="9"/>
        <v>147475</v>
      </c>
      <c r="AQ39" s="4" t="str">
        <f>AQ33</f>
        <v>W-5.1</v>
      </c>
      <c r="AR39" s="4" t="s">
        <v>77</v>
      </c>
      <c r="AS39" s="4">
        <v>111</v>
      </c>
      <c r="AT39" s="4">
        <v>4416</v>
      </c>
      <c r="AU39" s="4">
        <v>6</v>
      </c>
      <c r="AV39" s="4">
        <v>100</v>
      </c>
      <c r="AW39" s="4">
        <v>0</v>
      </c>
      <c r="AX39" s="12">
        <f t="shared" si="1"/>
        <v>147475</v>
      </c>
      <c r="AY39" s="12">
        <f t="shared" si="2"/>
        <v>0</v>
      </c>
      <c r="AZ39" s="70">
        <f t="shared" si="13"/>
        <v>0</v>
      </c>
      <c r="BA39" s="72">
        <f>'dane do formularza ofertowego'!C15</f>
        <v>0</v>
      </c>
      <c r="BB39" s="36">
        <f t="shared" si="3"/>
        <v>0</v>
      </c>
      <c r="BC39" s="36">
        <f t="shared" si="3"/>
        <v>0</v>
      </c>
      <c r="BD39" s="36">
        <f t="shared" si="4"/>
        <v>0</v>
      </c>
      <c r="BE39" s="4">
        <f>BE33</f>
        <v>0</v>
      </c>
      <c r="BF39" s="10">
        <f t="shared" si="5"/>
        <v>0</v>
      </c>
      <c r="BG39" s="10">
        <f t="shared" si="18"/>
        <v>0</v>
      </c>
      <c r="BH39" s="10">
        <f t="shared" si="6"/>
        <v>0</v>
      </c>
      <c r="BI39" s="4"/>
      <c r="BJ39" s="10">
        <f t="shared" si="10"/>
        <v>0</v>
      </c>
      <c r="BK39" s="4">
        <f>BK33</f>
        <v>6.8599999999999998E-3</v>
      </c>
      <c r="BL39" s="10">
        <f>BK39*AS39*AT39</f>
        <v>3362.60736</v>
      </c>
      <c r="BM39" s="4">
        <f>BM33</f>
        <v>2.9319999999999999E-2</v>
      </c>
      <c r="BN39" s="10">
        <f t="shared" si="8"/>
        <v>4323.9669999999996</v>
      </c>
      <c r="BO39" s="5">
        <f t="shared" si="11"/>
        <v>7686.5743599999996</v>
      </c>
    </row>
    <row r="40" spans="1:67">
      <c r="A40" s="4">
        <f t="shared" si="22"/>
        <v>37</v>
      </c>
      <c r="B40" s="4">
        <v>182</v>
      </c>
      <c r="C40" s="4" t="s">
        <v>0</v>
      </c>
      <c r="D40" s="4" t="s">
        <v>1846</v>
      </c>
      <c r="E40" s="35" t="s">
        <v>1847</v>
      </c>
      <c r="F40" s="4"/>
      <c r="G40" s="4" t="s">
        <v>1848</v>
      </c>
      <c r="H40" s="4"/>
      <c r="I40" s="35" t="s">
        <v>1849</v>
      </c>
      <c r="J40" s="4"/>
      <c r="K40" s="35" t="s">
        <v>1850</v>
      </c>
      <c r="L40" s="4" t="s">
        <v>1846</v>
      </c>
      <c r="M40" s="35" t="s">
        <v>1847</v>
      </c>
      <c r="N40" s="4" t="s">
        <v>1851</v>
      </c>
      <c r="O40" s="4" t="s">
        <v>1848</v>
      </c>
      <c r="P40" s="4"/>
      <c r="Q40" s="35" t="s">
        <v>1849</v>
      </c>
      <c r="R40" s="4"/>
      <c r="S40" s="4" t="s">
        <v>12</v>
      </c>
      <c r="T40" s="4" t="s">
        <v>13</v>
      </c>
      <c r="U40" s="4" t="s">
        <v>11</v>
      </c>
      <c r="V40" s="4" t="s">
        <v>29</v>
      </c>
      <c r="W40" s="35" t="s">
        <v>2417</v>
      </c>
      <c r="X40" s="35"/>
      <c r="Y40" s="4" t="s">
        <v>15</v>
      </c>
      <c r="Z40" s="4" t="s">
        <v>1852</v>
      </c>
      <c r="AA40" s="35" t="s">
        <v>1847</v>
      </c>
      <c r="AB40" s="4" t="s">
        <v>1851</v>
      </c>
      <c r="AC40" s="4" t="s">
        <v>1848</v>
      </c>
      <c r="AD40" s="4"/>
      <c r="AE40" s="35" t="s">
        <v>1849</v>
      </c>
      <c r="AF40" s="4"/>
      <c r="AG40" s="35" t="s">
        <v>1853</v>
      </c>
      <c r="AH40" s="35" t="s">
        <v>1854</v>
      </c>
      <c r="AI40" s="67">
        <v>1769</v>
      </c>
      <c r="AJ40" s="67">
        <v>1856</v>
      </c>
      <c r="AK40" s="67">
        <v>1848</v>
      </c>
      <c r="AL40" s="67">
        <v>13354</v>
      </c>
      <c r="AM40" s="67">
        <v>16876</v>
      </c>
      <c r="AN40" s="67">
        <v>25733</v>
      </c>
      <c r="AO40" s="4">
        <f t="shared" si="0"/>
        <v>61436</v>
      </c>
      <c r="AP40" s="68">
        <f t="shared" si="9"/>
        <v>61436</v>
      </c>
      <c r="AQ40" s="4" t="str">
        <f>AQ4</f>
        <v>W-4</v>
      </c>
      <c r="AR40" s="4" t="s">
        <v>77</v>
      </c>
      <c r="AS40" s="4"/>
      <c r="AT40" s="4">
        <v>4416</v>
      </c>
      <c r="AU40" s="4">
        <v>6</v>
      </c>
      <c r="AV40" s="4">
        <v>100</v>
      </c>
      <c r="AW40" s="4">
        <v>0</v>
      </c>
      <c r="AX40" s="12">
        <f t="shared" si="1"/>
        <v>61436</v>
      </c>
      <c r="AY40" s="12">
        <f t="shared" si="2"/>
        <v>0</v>
      </c>
      <c r="AZ40" s="70">
        <f t="shared" si="13"/>
        <v>0</v>
      </c>
      <c r="BA40" s="70">
        <f>BA38</f>
        <v>0</v>
      </c>
      <c r="BB40" s="36">
        <f t="shared" si="3"/>
        <v>0</v>
      </c>
      <c r="BC40" s="36">
        <f t="shared" si="3"/>
        <v>0</v>
      </c>
      <c r="BD40" s="36">
        <f t="shared" si="4"/>
        <v>0</v>
      </c>
      <c r="BE40" s="4">
        <f>BE4</f>
        <v>0</v>
      </c>
      <c r="BF40" s="10">
        <f t="shared" si="5"/>
        <v>0</v>
      </c>
      <c r="BG40" s="10">
        <f t="shared" si="18"/>
        <v>0</v>
      </c>
      <c r="BH40" s="10">
        <f t="shared" si="6"/>
        <v>0</v>
      </c>
      <c r="BI40" s="4"/>
      <c r="BJ40" s="10">
        <f t="shared" si="10"/>
        <v>0</v>
      </c>
      <c r="BK40" s="4">
        <f>BK4</f>
        <v>227.58</v>
      </c>
      <c r="BL40" s="10">
        <f t="shared" ref="BL40:BL45" si="26">BK40*AU40</f>
        <v>1365.48</v>
      </c>
      <c r="BM40" s="4">
        <f>BM4</f>
        <v>4.1950000000000001E-2</v>
      </c>
      <c r="BN40" s="10">
        <f t="shared" si="8"/>
        <v>2577.2402000000002</v>
      </c>
      <c r="BO40" s="5">
        <f t="shared" si="11"/>
        <v>3942.7202000000002</v>
      </c>
    </row>
    <row r="41" spans="1:67">
      <c r="A41" s="4">
        <f t="shared" si="22"/>
        <v>38</v>
      </c>
      <c r="B41" s="4">
        <v>183</v>
      </c>
      <c r="C41" s="4" t="s">
        <v>0</v>
      </c>
      <c r="D41" s="4" t="s">
        <v>1855</v>
      </c>
      <c r="E41" s="35" t="s">
        <v>1856</v>
      </c>
      <c r="F41" s="4"/>
      <c r="G41" s="4" t="s">
        <v>1857</v>
      </c>
      <c r="H41" s="4" t="s">
        <v>1858</v>
      </c>
      <c r="I41" s="35" t="s">
        <v>1859</v>
      </c>
      <c r="J41" s="4"/>
      <c r="K41" s="35" t="s">
        <v>1860</v>
      </c>
      <c r="L41" s="4" t="s">
        <v>1855</v>
      </c>
      <c r="M41" s="35" t="s">
        <v>1856</v>
      </c>
      <c r="N41" s="4"/>
      <c r="O41" s="4" t="s">
        <v>1857</v>
      </c>
      <c r="P41" s="4" t="s">
        <v>1858</v>
      </c>
      <c r="Q41" s="35" t="s">
        <v>1859</v>
      </c>
      <c r="R41" s="4"/>
      <c r="S41" s="4" t="s">
        <v>12</v>
      </c>
      <c r="T41" s="4" t="s">
        <v>13</v>
      </c>
      <c r="U41" s="4" t="e">
        <f>U37</f>
        <v>#REF!</v>
      </c>
      <c r="V41" s="4" t="s">
        <v>29</v>
      </c>
      <c r="W41" s="35" t="s">
        <v>2417</v>
      </c>
      <c r="X41" s="35"/>
      <c r="Y41" s="4" t="s">
        <v>15</v>
      </c>
      <c r="Z41" s="4"/>
      <c r="AA41" s="35" t="s">
        <v>1856</v>
      </c>
      <c r="AB41" s="4"/>
      <c r="AC41" s="4" t="s">
        <v>1857</v>
      </c>
      <c r="AD41" s="4" t="s">
        <v>1858</v>
      </c>
      <c r="AE41" s="35" t="s">
        <v>1861</v>
      </c>
      <c r="AF41" s="4"/>
      <c r="AG41" s="35" t="s">
        <v>1862</v>
      </c>
      <c r="AH41" s="35" t="s">
        <v>1863</v>
      </c>
      <c r="AI41" s="67">
        <v>0</v>
      </c>
      <c r="AJ41" s="67">
        <v>0</v>
      </c>
      <c r="AK41" s="67">
        <v>0</v>
      </c>
      <c r="AL41" s="67">
        <v>1296</v>
      </c>
      <c r="AM41" s="67">
        <v>1296</v>
      </c>
      <c r="AN41" s="67">
        <v>2597</v>
      </c>
      <c r="AO41" s="4">
        <f t="shared" si="0"/>
        <v>5189</v>
      </c>
      <c r="AP41" s="68">
        <f t="shared" si="9"/>
        <v>5189</v>
      </c>
      <c r="AQ41" s="4" t="str">
        <f>AQ3</f>
        <v>W-3.6</v>
      </c>
      <c r="AR41" s="4" t="s">
        <v>77</v>
      </c>
      <c r="AS41" s="4"/>
      <c r="AT41" s="4">
        <v>4416</v>
      </c>
      <c r="AU41" s="4">
        <v>6</v>
      </c>
      <c r="AV41" s="4">
        <v>100</v>
      </c>
      <c r="AW41" s="4">
        <v>0</v>
      </c>
      <c r="AX41" s="12">
        <f t="shared" si="1"/>
        <v>5189</v>
      </c>
      <c r="AY41" s="12">
        <f t="shared" si="2"/>
        <v>0</v>
      </c>
      <c r="AZ41" s="70">
        <f t="shared" si="13"/>
        <v>0</v>
      </c>
      <c r="BA41" s="70">
        <f>BA40</f>
        <v>0</v>
      </c>
      <c r="BB41" s="36">
        <f t="shared" si="3"/>
        <v>0</v>
      </c>
      <c r="BC41" s="36">
        <f t="shared" si="3"/>
        <v>0</v>
      </c>
      <c r="BD41" s="36">
        <f t="shared" si="4"/>
        <v>0</v>
      </c>
      <c r="BE41" s="4">
        <f>BE3</f>
        <v>0</v>
      </c>
      <c r="BF41" s="10">
        <f t="shared" si="5"/>
        <v>0</v>
      </c>
      <c r="BG41" s="10">
        <f t="shared" si="18"/>
        <v>0</v>
      </c>
      <c r="BH41" s="10">
        <f t="shared" si="6"/>
        <v>0</v>
      </c>
      <c r="BI41" s="4">
        <f>BI37</f>
        <v>3.8999999999999998E-3</v>
      </c>
      <c r="BJ41" s="10">
        <f t="shared" si="10"/>
        <v>20.237099999999998</v>
      </c>
      <c r="BK41" s="4">
        <f>BK3</f>
        <v>42.23</v>
      </c>
      <c r="BL41" s="10">
        <f t="shared" si="26"/>
        <v>253.38</v>
      </c>
      <c r="BM41" s="4">
        <f>BM3</f>
        <v>4.419E-2</v>
      </c>
      <c r="BN41" s="10">
        <f t="shared" si="8"/>
        <v>229.30190999999999</v>
      </c>
      <c r="BO41" s="5">
        <f t="shared" si="11"/>
        <v>502.91901000000001</v>
      </c>
    </row>
    <row r="42" spans="1:67">
      <c r="A42" s="4">
        <f t="shared" si="22"/>
        <v>39</v>
      </c>
      <c r="B42" s="4">
        <v>183</v>
      </c>
      <c r="C42" s="4" t="s">
        <v>32</v>
      </c>
      <c r="D42" s="4" t="s">
        <v>1855</v>
      </c>
      <c r="E42" s="35" t="s">
        <v>1856</v>
      </c>
      <c r="F42" s="4"/>
      <c r="G42" s="4" t="s">
        <v>1857</v>
      </c>
      <c r="H42" s="4" t="s">
        <v>1858</v>
      </c>
      <c r="I42" s="35" t="s">
        <v>1859</v>
      </c>
      <c r="J42" s="4"/>
      <c r="K42" s="35" t="s">
        <v>1860</v>
      </c>
      <c r="L42" s="4" t="s">
        <v>1855</v>
      </c>
      <c r="M42" s="35" t="s">
        <v>1856</v>
      </c>
      <c r="N42" s="4"/>
      <c r="O42" s="4" t="s">
        <v>1857</v>
      </c>
      <c r="P42" s="4" t="s">
        <v>1858</v>
      </c>
      <c r="Q42" s="35" t="s">
        <v>1859</v>
      </c>
      <c r="R42" s="4"/>
      <c r="S42" s="4" t="s">
        <v>12</v>
      </c>
      <c r="T42" s="4" t="s">
        <v>13</v>
      </c>
      <c r="U42" s="4" t="e">
        <f>U41</f>
        <v>#REF!</v>
      </c>
      <c r="V42" s="4" t="s">
        <v>29</v>
      </c>
      <c r="W42" s="35" t="s">
        <v>2417</v>
      </c>
      <c r="X42" s="35"/>
      <c r="Y42" s="4" t="s">
        <v>15</v>
      </c>
      <c r="Z42" s="4"/>
      <c r="AA42" s="35" t="s">
        <v>1856</v>
      </c>
      <c r="AB42" s="4"/>
      <c r="AC42" s="4" t="s">
        <v>1857</v>
      </c>
      <c r="AD42" s="4" t="s">
        <v>1858</v>
      </c>
      <c r="AE42" s="35" t="s">
        <v>1861</v>
      </c>
      <c r="AF42" s="35" t="s">
        <v>59</v>
      </c>
      <c r="AG42" s="35" t="s">
        <v>1864</v>
      </c>
      <c r="AH42" s="35" t="s">
        <v>1865</v>
      </c>
      <c r="AI42" s="67">
        <v>0</v>
      </c>
      <c r="AJ42" s="67">
        <v>170</v>
      </c>
      <c r="AK42" s="67">
        <v>112</v>
      </c>
      <c r="AL42" s="67">
        <v>0</v>
      </c>
      <c r="AM42" s="67">
        <v>2163</v>
      </c>
      <c r="AN42" s="67">
        <v>2164</v>
      </c>
      <c r="AO42" s="4">
        <f t="shared" si="0"/>
        <v>4609</v>
      </c>
      <c r="AP42" s="68">
        <f t="shared" si="9"/>
        <v>4609</v>
      </c>
      <c r="AQ42" s="4" t="str">
        <f>AQ3</f>
        <v>W-3.6</v>
      </c>
      <c r="AR42" s="4" t="s">
        <v>77</v>
      </c>
      <c r="AS42" s="4"/>
      <c r="AT42" s="4">
        <v>4416</v>
      </c>
      <c r="AU42" s="4">
        <v>6</v>
      </c>
      <c r="AV42" s="4">
        <v>0</v>
      </c>
      <c r="AW42" s="4">
        <v>100</v>
      </c>
      <c r="AX42" s="12">
        <f t="shared" si="1"/>
        <v>0</v>
      </c>
      <c r="AY42" s="12">
        <f t="shared" si="2"/>
        <v>4609</v>
      </c>
      <c r="AZ42" s="70">
        <f t="shared" si="13"/>
        <v>0</v>
      </c>
      <c r="BA42" s="70">
        <f t="shared" si="25"/>
        <v>0</v>
      </c>
      <c r="BB42" s="36">
        <f t="shared" si="3"/>
        <v>0</v>
      </c>
      <c r="BC42" s="36">
        <f t="shared" si="3"/>
        <v>0</v>
      </c>
      <c r="BD42" s="36">
        <f t="shared" si="4"/>
        <v>0</v>
      </c>
      <c r="BE42" s="4">
        <f>BE3</f>
        <v>0</v>
      </c>
      <c r="BF42" s="10">
        <f t="shared" si="5"/>
        <v>0</v>
      </c>
      <c r="BG42" s="10">
        <f t="shared" si="18"/>
        <v>0</v>
      </c>
      <c r="BH42" s="10">
        <f t="shared" si="6"/>
        <v>0</v>
      </c>
      <c r="BI42" s="4">
        <f>BI41</f>
        <v>3.8999999999999998E-3</v>
      </c>
      <c r="BJ42" s="10">
        <f t="shared" si="10"/>
        <v>17.975099999999998</v>
      </c>
      <c r="BK42" s="4">
        <f>BK3</f>
        <v>42.23</v>
      </c>
      <c r="BL42" s="10">
        <f t="shared" si="26"/>
        <v>253.38</v>
      </c>
      <c r="BM42" s="4">
        <f>BM3</f>
        <v>4.419E-2</v>
      </c>
      <c r="BN42" s="10">
        <f t="shared" si="8"/>
        <v>203.67170999999999</v>
      </c>
      <c r="BO42" s="5">
        <f t="shared" si="11"/>
        <v>475.02680999999995</v>
      </c>
    </row>
    <row r="43" spans="1:67">
      <c r="A43" s="4">
        <f t="shared" si="22"/>
        <v>40</v>
      </c>
      <c r="B43" s="4">
        <v>184</v>
      </c>
      <c r="C43" s="4" t="s">
        <v>0</v>
      </c>
      <c r="D43" s="4" t="s">
        <v>1866</v>
      </c>
      <c r="E43" s="35" t="s">
        <v>1867</v>
      </c>
      <c r="F43" s="4" t="s">
        <v>1868</v>
      </c>
      <c r="G43" s="4" t="s">
        <v>1869</v>
      </c>
      <c r="H43" s="4" t="s">
        <v>252</v>
      </c>
      <c r="I43" s="35" t="s">
        <v>1870</v>
      </c>
      <c r="J43" s="4"/>
      <c r="K43" s="35" t="s">
        <v>1871</v>
      </c>
      <c r="L43" s="4" t="s">
        <v>1866</v>
      </c>
      <c r="M43" s="35" t="s">
        <v>1867</v>
      </c>
      <c r="N43" s="4" t="s">
        <v>1868</v>
      </c>
      <c r="O43" s="4" t="s">
        <v>1869</v>
      </c>
      <c r="P43" s="4" t="s">
        <v>252</v>
      </c>
      <c r="Q43" s="35" t="s">
        <v>1870</v>
      </c>
      <c r="R43" s="4"/>
      <c r="S43" s="4" t="s">
        <v>12</v>
      </c>
      <c r="T43" s="4" t="s">
        <v>13</v>
      </c>
      <c r="U43" s="4" t="s">
        <v>11</v>
      </c>
      <c r="V43" s="4" t="s">
        <v>29</v>
      </c>
      <c r="W43" s="35" t="s">
        <v>2417</v>
      </c>
      <c r="X43" s="35"/>
      <c r="Y43" s="4" t="s">
        <v>15</v>
      </c>
      <c r="Z43" s="4" t="s">
        <v>1872</v>
      </c>
      <c r="AA43" s="35" t="s">
        <v>1867</v>
      </c>
      <c r="AB43" s="4" t="s">
        <v>1868</v>
      </c>
      <c r="AC43" s="4" t="s">
        <v>1869</v>
      </c>
      <c r="AD43" s="4" t="s">
        <v>252</v>
      </c>
      <c r="AE43" s="35" t="s">
        <v>1870</v>
      </c>
      <c r="AF43" s="4"/>
      <c r="AG43" s="35" t="s">
        <v>1873</v>
      </c>
      <c r="AH43" s="35" t="s">
        <v>1874</v>
      </c>
      <c r="AI43" s="67">
        <v>0</v>
      </c>
      <c r="AJ43" s="67">
        <v>170</v>
      </c>
      <c r="AK43" s="67">
        <v>0</v>
      </c>
      <c r="AL43" s="67">
        <v>864</v>
      </c>
      <c r="AM43" s="67">
        <v>0</v>
      </c>
      <c r="AN43" s="67">
        <v>5272</v>
      </c>
      <c r="AO43" s="4">
        <f t="shared" si="0"/>
        <v>6306</v>
      </c>
      <c r="AP43" s="68">
        <f t="shared" si="9"/>
        <v>6306</v>
      </c>
      <c r="AQ43" s="4" t="str">
        <f>AQ3</f>
        <v>W-3.6</v>
      </c>
      <c r="AR43" s="4" t="s">
        <v>77</v>
      </c>
      <c r="AS43" s="4"/>
      <c r="AT43" s="4">
        <v>4416</v>
      </c>
      <c r="AU43" s="4">
        <v>6</v>
      </c>
      <c r="AV43" s="4">
        <v>100</v>
      </c>
      <c r="AW43" s="4">
        <v>0</v>
      </c>
      <c r="AX43" s="12">
        <f t="shared" si="1"/>
        <v>6306</v>
      </c>
      <c r="AY43" s="12">
        <f t="shared" si="2"/>
        <v>0</v>
      </c>
      <c r="AZ43" s="70">
        <f t="shared" si="13"/>
        <v>0</v>
      </c>
      <c r="BA43" s="70">
        <f t="shared" si="25"/>
        <v>0</v>
      </c>
      <c r="BB43" s="36">
        <f t="shared" si="3"/>
        <v>0</v>
      </c>
      <c r="BC43" s="36">
        <f t="shared" si="3"/>
        <v>0</v>
      </c>
      <c r="BD43" s="36">
        <f t="shared" si="4"/>
        <v>0</v>
      </c>
      <c r="BE43" s="4">
        <f>BE3</f>
        <v>0</v>
      </c>
      <c r="BF43" s="10">
        <f t="shared" si="5"/>
        <v>0</v>
      </c>
      <c r="BG43" s="10">
        <f t="shared" si="18"/>
        <v>0</v>
      </c>
      <c r="BH43" s="10">
        <f t="shared" si="6"/>
        <v>0</v>
      </c>
      <c r="BI43" s="4"/>
      <c r="BJ43" s="10">
        <f t="shared" si="10"/>
        <v>0</v>
      </c>
      <c r="BK43" s="4">
        <f>BK3</f>
        <v>42.23</v>
      </c>
      <c r="BL43" s="10">
        <f t="shared" si="26"/>
        <v>253.38</v>
      </c>
      <c r="BM43" s="4">
        <f>BM3</f>
        <v>4.419E-2</v>
      </c>
      <c r="BN43" s="10">
        <f t="shared" si="8"/>
        <v>278.66214000000002</v>
      </c>
      <c r="BO43" s="5">
        <f t="shared" si="11"/>
        <v>532.04214000000002</v>
      </c>
    </row>
    <row r="44" spans="1:67">
      <c r="A44" s="4">
        <f t="shared" si="22"/>
        <v>41</v>
      </c>
      <c r="B44" s="4">
        <v>184</v>
      </c>
      <c r="C44" s="4" t="s">
        <v>32</v>
      </c>
      <c r="D44" s="4" t="s">
        <v>1866</v>
      </c>
      <c r="E44" s="35" t="s">
        <v>1867</v>
      </c>
      <c r="F44" s="4" t="s">
        <v>1868</v>
      </c>
      <c r="G44" s="4" t="s">
        <v>1869</v>
      </c>
      <c r="H44" s="4" t="s">
        <v>252</v>
      </c>
      <c r="I44" s="35" t="s">
        <v>1870</v>
      </c>
      <c r="J44" s="4"/>
      <c r="K44" s="35" t="s">
        <v>1871</v>
      </c>
      <c r="L44" s="4" t="s">
        <v>1866</v>
      </c>
      <c r="M44" s="35" t="s">
        <v>1867</v>
      </c>
      <c r="N44" s="4" t="s">
        <v>1868</v>
      </c>
      <c r="O44" s="4" t="s">
        <v>1869</v>
      </c>
      <c r="P44" s="4" t="s">
        <v>252</v>
      </c>
      <c r="Q44" s="35" t="s">
        <v>1870</v>
      </c>
      <c r="R44" s="4"/>
      <c r="S44" s="4" t="s">
        <v>12</v>
      </c>
      <c r="T44" s="4" t="s">
        <v>13</v>
      </c>
      <c r="U44" s="4" t="s">
        <v>11</v>
      </c>
      <c r="V44" s="4" t="s">
        <v>29</v>
      </c>
      <c r="W44" s="35" t="s">
        <v>2417</v>
      </c>
      <c r="X44" s="35"/>
      <c r="Y44" s="4" t="s">
        <v>15</v>
      </c>
      <c r="Z44" s="4" t="s">
        <v>1875</v>
      </c>
      <c r="AA44" s="35" t="s">
        <v>1867</v>
      </c>
      <c r="AB44" s="4" t="s">
        <v>1868</v>
      </c>
      <c r="AC44" s="4" t="s">
        <v>1869</v>
      </c>
      <c r="AD44" s="4" t="s">
        <v>252</v>
      </c>
      <c r="AE44" s="35" t="s">
        <v>1870</v>
      </c>
      <c r="AF44" s="4"/>
      <c r="AG44" s="35" t="s">
        <v>1876</v>
      </c>
      <c r="AH44" s="35" t="s">
        <v>1877</v>
      </c>
      <c r="AI44" s="67">
        <v>68</v>
      </c>
      <c r="AJ44" s="67">
        <v>1676</v>
      </c>
      <c r="AK44" s="67">
        <v>2352</v>
      </c>
      <c r="AL44" s="67">
        <v>7446</v>
      </c>
      <c r="AM44" s="67">
        <v>10843</v>
      </c>
      <c r="AN44" s="67">
        <v>17862</v>
      </c>
      <c r="AO44" s="4">
        <f t="shared" si="0"/>
        <v>40247</v>
      </c>
      <c r="AP44" s="68">
        <f t="shared" si="9"/>
        <v>40247</v>
      </c>
      <c r="AQ44" s="4" t="str">
        <f>AQ4</f>
        <v>W-4</v>
      </c>
      <c r="AR44" s="4" t="s">
        <v>77</v>
      </c>
      <c r="AS44" s="4"/>
      <c r="AT44" s="4">
        <v>4416</v>
      </c>
      <c r="AU44" s="4">
        <v>6</v>
      </c>
      <c r="AV44" s="4">
        <v>100</v>
      </c>
      <c r="AW44" s="4">
        <v>0</v>
      </c>
      <c r="AX44" s="12">
        <f t="shared" si="1"/>
        <v>40247</v>
      </c>
      <c r="AY44" s="12">
        <f t="shared" si="2"/>
        <v>0</v>
      </c>
      <c r="AZ44" s="70">
        <f t="shared" si="13"/>
        <v>0</v>
      </c>
      <c r="BA44" s="70">
        <f t="shared" si="25"/>
        <v>0</v>
      </c>
      <c r="BB44" s="36">
        <f t="shared" si="3"/>
        <v>0</v>
      </c>
      <c r="BC44" s="36">
        <f t="shared" si="3"/>
        <v>0</v>
      </c>
      <c r="BD44" s="36">
        <f t="shared" si="4"/>
        <v>0</v>
      </c>
      <c r="BE44" s="4">
        <f>BE4</f>
        <v>0</v>
      </c>
      <c r="BF44" s="10">
        <f t="shared" si="5"/>
        <v>0</v>
      </c>
      <c r="BG44" s="10">
        <f t="shared" si="18"/>
        <v>0</v>
      </c>
      <c r="BH44" s="10">
        <f t="shared" si="6"/>
        <v>0</v>
      </c>
      <c r="BI44" s="4"/>
      <c r="BJ44" s="10">
        <f t="shared" si="10"/>
        <v>0</v>
      </c>
      <c r="BK44" s="4">
        <f>BK4</f>
        <v>227.58</v>
      </c>
      <c r="BL44" s="10">
        <f t="shared" si="26"/>
        <v>1365.48</v>
      </c>
      <c r="BM44" s="4">
        <f>BM4</f>
        <v>4.1950000000000001E-2</v>
      </c>
      <c r="BN44" s="10">
        <f t="shared" si="8"/>
        <v>1688.3616500000001</v>
      </c>
      <c r="BO44" s="5">
        <f t="shared" si="11"/>
        <v>3053.8416500000003</v>
      </c>
    </row>
    <row r="45" spans="1:67">
      <c r="A45" s="4">
        <f t="shared" si="22"/>
        <v>42</v>
      </c>
      <c r="B45" s="4">
        <v>236</v>
      </c>
      <c r="C45" s="4" t="s">
        <v>0</v>
      </c>
      <c r="D45" s="4" t="s">
        <v>2274</v>
      </c>
      <c r="E45" s="35" t="s">
        <v>2275</v>
      </c>
      <c r="F45" s="4"/>
      <c r="G45" s="4" t="s">
        <v>2276</v>
      </c>
      <c r="H45" s="4" t="s">
        <v>2277</v>
      </c>
      <c r="I45" s="35" t="s">
        <v>295</v>
      </c>
      <c r="J45" s="4"/>
      <c r="K45" s="35" t="s">
        <v>2278</v>
      </c>
      <c r="L45" s="4" t="s">
        <v>2274</v>
      </c>
      <c r="M45" s="35" t="s">
        <v>2275</v>
      </c>
      <c r="N45" s="4" t="s">
        <v>2279</v>
      </c>
      <c r="O45" s="4" t="s">
        <v>2279</v>
      </c>
      <c r="P45" s="4" t="s">
        <v>2277</v>
      </c>
      <c r="Q45" s="35" t="s">
        <v>295</v>
      </c>
      <c r="R45" s="4"/>
      <c r="S45" s="4" t="s">
        <v>12</v>
      </c>
      <c r="T45" s="4" t="s">
        <v>13</v>
      </c>
      <c r="U45" s="4" t="s">
        <v>11</v>
      </c>
      <c r="V45" s="4" t="s">
        <v>29</v>
      </c>
      <c r="W45" s="35" t="s">
        <v>2417</v>
      </c>
      <c r="X45" s="35"/>
      <c r="Y45" s="4" t="s">
        <v>15</v>
      </c>
      <c r="Z45" s="4" t="s">
        <v>2280</v>
      </c>
      <c r="AA45" s="35" t="s">
        <v>2275</v>
      </c>
      <c r="AB45" s="4" t="s">
        <v>2279</v>
      </c>
      <c r="AC45" s="4" t="s">
        <v>2279</v>
      </c>
      <c r="AD45" s="4" t="s">
        <v>2277</v>
      </c>
      <c r="AE45" s="35" t="s">
        <v>295</v>
      </c>
      <c r="AF45" s="4"/>
      <c r="AG45" s="35" t="s">
        <v>2281</v>
      </c>
      <c r="AH45" s="35" t="s">
        <v>2282</v>
      </c>
      <c r="AI45" s="67">
        <v>473</v>
      </c>
      <c r="AJ45" s="67">
        <v>80</v>
      </c>
      <c r="AK45" s="67">
        <v>288</v>
      </c>
      <c r="AL45" s="67">
        <v>980</v>
      </c>
      <c r="AM45" s="67">
        <v>948</v>
      </c>
      <c r="AN45" s="67">
        <v>3070</v>
      </c>
      <c r="AO45" s="4">
        <f t="shared" si="0"/>
        <v>5839</v>
      </c>
      <c r="AP45" s="68">
        <f t="shared" si="9"/>
        <v>5839</v>
      </c>
      <c r="AQ45" s="4" t="str">
        <f>AQ3</f>
        <v>W-3.6</v>
      </c>
      <c r="AR45" s="4" t="s">
        <v>77</v>
      </c>
      <c r="AS45" s="4"/>
      <c r="AT45" s="4">
        <v>4416</v>
      </c>
      <c r="AU45" s="4">
        <v>6</v>
      </c>
      <c r="AV45" s="4">
        <v>100</v>
      </c>
      <c r="AW45" s="4">
        <v>0</v>
      </c>
      <c r="AX45" s="12">
        <f t="shared" si="1"/>
        <v>5839</v>
      </c>
      <c r="AY45" s="12">
        <f t="shared" si="2"/>
        <v>0</v>
      </c>
      <c r="AZ45" s="70">
        <f t="shared" si="13"/>
        <v>0</v>
      </c>
      <c r="BA45" s="70">
        <f t="shared" si="25"/>
        <v>0</v>
      </c>
      <c r="BB45" s="36">
        <f t="shared" si="3"/>
        <v>0</v>
      </c>
      <c r="BC45" s="36">
        <f t="shared" si="3"/>
        <v>0</v>
      </c>
      <c r="BD45" s="36">
        <f t="shared" si="4"/>
        <v>0</v>
      </c>
      <c r="BE45" s="4">
        <f>BE3</f>
        <v>0</v>
      </c>
      <c r="BF45" s="10">
        <f t="shared" si="5"/>
        <v>0</v>
      </c>
      <c r="BG45" s="10">
        <f t="shared" si="18"/>
        <v>0</v>
      </c>
      <c r="BH45" s="10">
        <f t="shared" si="6"/>
        <v>0</v>
      </c>
      <c r="BI45" s="4"/>
      <c r="BJ45" s="10">
        <f t="shared" si="10"/>
        <v>0</v>
      </c>
      <c r="BK45" s="4">
        <f>BK3</f>
        <v>42.23</v>
      </c>
      <c r="BL45" s="10">
        <f t="shared" si="26"/>
        <v>253.38</v>
      </c>
      <c r="BM45" s="4">
        <f>BM3</f>
        <v>4.419E-2</v>
      </c>
      <c r="BN45" s="10">
        <f t="shared" si="8"/>
        <v>258.02541000000002</v>
      </c>
      <c r="BO45" s="5">
        <f t="shared" si="11"/>
        <v>511.40541000000002</v>
      </c>
    </row>
    <row r="46" spans="1:67">
      <c r="AP46" s="1">
        <f>SUM(AP3:AP45)</f>
        <v>1478743</v>
      </c>
      <c r="AX46" s="45">
        <f>SUM(AX3:AX45)</f>
        <v>1451635.8328</v>
      </c>
      <c r="AY46" s="45">
        <f>SUM(AY3:AY45)</f>
        <v>27107.167199999996</v>
      </c>
      <c r="BL46" s="51"/>
      <c r="BN46" s="51"/>
      <c r="BO46" s="3">
        <f>SUM(BO3:BO45)</f>
        <v>101711.99795999999</v>
      </c>
    </row>
    <row r="47" spans="1:67">
      <c r="AY47" s="1">
        <f>SUM(AX46:AY46)</f>
        <v>1478743</v>
      </c>
      <c r="BL47" s="51"/>
      <c r="BN47" s="51"/>
    </row>
    <row r="48" spans="1:67">
      <c r="AY48" s="1">
        <f>AP46-AY47</f>
        <v>0</v>
      </c>
      <c r="BL48" s="51"/>
      <c r="BN48" s="51"/>
    </row>
  </sheetData>
  <mergeCells count="6">
    <mergeCell ref="AI1:AN1"/>
    <mergeCell ref="AO1:BO1"/>
    <mergeCell ref="C1:K1"/>
    <mergeCell ref="L1:R1"/>
    <mergeCell ref="S1:Y1"/>
    <mergeCell ref="Z1:A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98"/>
  <sheetViews>
    <sheetView topLeftCell="A61" zoomScale="55" zoomScaleNormal="55" workbookViewId="0">
      <selection activeCell="AX83" sqref="AX83"/>
    </sheetView>
  </sheetViews>
  <sheetFormatPr defaultColWidth="9" defaultRowHeight="12.75"/>
  <cols>
    <col min="1" max="1" width="4.625" style="1" customWidth="1"/>
    <col min="2" max="2" width="4.125" style="1" customWidth="1"/>
    <col min="3" max="3" width="4.625" style="1" customWidth="1"/>
    <col min="4" max="4" width="27.625" style="1" customWidth="1"/>
    <col min="5" max="5" width="7.125" style="1" customWidth="1"/>
    <col min="6" max="6" width="10" style="1" customWidth="1"/>
    <col min="7" max="7" width="19.625" style="1" customWidth="1"/>
    <col min="8" max="8" width="19.875" style="1" customWidth="1"/>
    <col min="9" max="9" width="9" style="1" customWidth="1"/>
    <col min="10" max="10" width="8.5" style="1" customWidth="1"/>
    <col min="11" max="11" width="11.625" style="1" customWidth="1"/>
    <col min="12" max="12" width="20.625" style="1" customWidth="1"/>
    <col min="13" max="13" width="10.625" style="1" customWidth="1"/>
    <col min="14" max="14" width="18.375" style="1" customWidth="1"/>
    <col min="15" max="15" width="18" style="1" customWidth="1"/>
    <col min="16" max="16" width="19.875" style="1" customWidth="1"/>
    <col min="17" max="18" width="10" style="1" customWidth="1"/>
    <col min="19" max="19" width="21.625" style="1" customWidth="1"/>
    <col min="20" max="20" width="10.125" style="1" customWidth="1"/>
    <col min="21" max="21" width="14.375" style="1" customWidth="1"/>
    <col min="22" max="22" width="40.125" style="1" customWidth="1"/>
    <col min="23" max="23" width="11.125" style="1" customWidth="1"/>
    <col min="24" max="24" width="11.625" style="1" customWidth="1"/>
    <col min="25" max="25" width="12.125" style="1" customWidth="1"/>
    <col min="26" max="26" width="37.625" style="1" customWidth="1"/>
    <col min="27" max="27" width="14.125" style="1" customWidth="1"/>
    <col min="28" max="28" width="20.125" style="1" customWidth="1"/>
    <col min="29" max="29" width="24.625" style="1" customWidth="1"/>
    <col min="30" max="30" width="30.5" style="1" customWidth="1"/>
    <col min="31" max="31" width="9.625" style="1" customWidth="1"/>
    <col min="32" max="32" width="10.625" style="1" customWidth="1"/>
    <col min="33" max="33" width="35.875" style="1" customWidth="1"/>
    <col min="34" max="34" width="31" style="1" customWidth="1"/>
    <col min="35" max="40" width="9.625" style="1" customWidth="1"/>
    <col min="41" max="41" width="10.5" style="1" customWidth="1"/>
    <col min="42" max="42" width="13" style="1" customWidth="1"/>
    <col min="43" max="43" width="8.875" style="1" customWidth="1"/>
    <col min="44" max="44" width="10.625" style="1" customWidth="1"/>
    <col min="45" max="47" width="9.875" style="1" customWidth="1"/>
    <col min="48" max="48" width="11.5" style="1" customWidth="1"/>
    <col min="49" max="49" width="12.625" style="1" customWidth="1"/>
    <col min="50" max="50" width="14.875" style="1" customWidth="1"/>
    <col min="51" max="51" width="10.375" style="1" customWidth="1"/>
    <col min="52" max="52" width="15.875" style="1" customWidth="1"/>
    <col min="53" max="53" width="16.125" style="1" customWidth="1"/>
    <col min="54" max="54" width="14.375" style="1" customWidth="1"/>
    <col min="55" max="55" width="12.375" style="1" customWidth="1"/>
    <col min="56" max="57" width="12.125" style="1" customWidth="1"/>
    <col min="58" max="58" width="12.375" style="1" customWidth="1"/>
    <col min="59" max="59" width="12" style="1" customWidth="1"/>
    <col min="60" max="62" width="12.625" style="1" customWidth="1"/>
    <col min="63" max="63" width="11.5" style="1" customWidth="1"/>
    <col min="64" max="64" width="11.125" style="1" customWidth="1"/>
    <col min="65" max="65" width="11.625" style="1" customWidth="1"/>
    <col min="66" max="66" width="12" style="1" customWidth="1"/>
    <col min="67" max="67" width="14.375" style="1" customWidth="1"/>
    <col min="68" max="16384" width="9" style="1"/>
  </cols>
  <sheetData>
    <row r="1" spans="1:67" s="18" customFormat="1">
      <c r="A1" s="12"/>
      <c r="B1" s="12"/>
      <c r="C1" s="122" t="s">
        <v>2322</v>
      </c>
      <c r="D1" s="122"/>
      <c r="E1" s="122"/>
      <c r="F1" s="122"/>
      <c r="G1" s="122"/>
      <c r="H1" s="122"/>
      <c r="I1" s="122"/>
      <c r="J1" s="122"/>
      <c r="K1" s="122"/>
      <c r="L1" s="120" t="s">
        <v>2323</v>
      </c>
      <c r="M1" s="120"/>
      <c r="N1" s="120"/>
      <c r="O1" s="120"/>
      <c r="P1" s="120"/>
      <c r="Q1" s="120"/>
      <c r="R1" s="120"/>
      <c r="S1" s="122" t="s">
        <v>2324</v>
      </c>
      <c r="T1" s="122"/>
      <c r="U1" s="122"/>
      <c r="V1" s="122"/>
      <c r="W1" s="122"/>
      <c r="X1" s="122"/>
      <c r="Y1" s="122"/>
      <c r="Z1" s="120" t="s">
        <v>2325</v>
      </c>
      <c r="AA1" s="120"/>
      <c r="AB1" s="120"/>
      <c r="AC1" s="120"/>
      <c r="AD1" s="120"/>
      <c r="AE1" s="120"/>
      <c r="AF1" s="120"/>
      <c r="AG1" s="120"/>
      <c r="AH1" s="120"/>
      <c r="AI1" s="120" t="s">
        <v>2409</v>
      </c>
      <c r="AJ1" s="120"/>
      <c r="AK1" s="120"/>
      <c r="AL1" s="120"/>
      <c r="AM1" s="120"/>
      <c r="AN1" s="120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</row>
    <row r="2" spans="1:67" s="18" customFormat="1" ht="90.75" customHeight="1">
      <c r="A2" s="12" t="s">
        <v>2326</v>
      </c>
      <c r="B2" s="12" t="s">
        <v>2368</v>
      </c>
      <c r="C2" s="12" t="s">
        <v>2369</v>
      </c>
      <c r="D2" s="12" t="s">
        <v>2370</v>
      </c>
      <c r="E2" s="12" t="s">
        <v>2327</v>
      </c>
      <c r="F2" s="12" t="s">
        <v>2328</v>
      </c>
      <c r="G2" s="12" t="s">
        <v>2329</v>
      </c>
      <c r="H2" s="12" t="s">
        <v>2330</v>
      </c>
      <c r="I2" s="19" t="s">
        <v>2331</v>
      </c>
      <c r="J2" s="20" t="s">
        <v>2332</v>
      </c>
      <c r="K2" s="20" t="s">
        <v>2333</v>
      </c>
      <c r="L2" s="21" t="s">
        <v>2334</v>
      </c>
      <c r="M2" s="21" t="s">
        <v>2327</v>
      </c>
      <c r="N2" s="21" t="s">
        <v>2328</v>
      </c>
      <c r="O2" s="21" t="s">
        <v>2329</v>
      </c>
      <c r="P2" s="21" t="s">
        <v>2330</v>
      </c>
      <c r="Q2" s="22" t="s">
        <v>2331</v>
      </c>
      <c r="R2" s="23" t="s">
        <v>2332</v>
      </c>
      <c r="S2" s="24" t="s">
        <v>2335</v>
      </c>
      <c r="T2" s="25" t="s">
        <v>2336</v>
      </c>
      <c r="U2" s="25" t="s">
        <v>2337</v>
      </c>
      <c r="V2" s="25" t="s">
        <v>2338</v>
      </c>
      <c r="W2" s="24" t="s">
        <v>2339</v>
      </c>
      <c r="X2" s="24" t="s">
        <v>2340</v>
      </c>
      <c r="Y2" s="24" t="s">
        <v>2341</v>
      </c>
      <c r="Z2" s="26" t="s">
        <v>2342</v>
      </c>
      <c r="AA2" s="26" t="s">
        <v>2327</v>
      </c>
      <c r="AB2" s="26" t="s">
        <v>2328</v>
      </c>
      <c r="AC2" s="26" t="s">
        <v>2329</v>
      </c>
      <c r="AD2" s="26" t="s">
        <v>2330</v>
      </c>
      <c r="AE2" s="27" t="s">
        <v>2331</v>
      </c>
      <c r="AF2" s="28" t="s">
        <v>2332</v>
      </c>
      <c r="AG2" s="26" t="s">
        <v>2343</v>
      </c>
      <c r="AH2" s="26" t="s">
        <v>2344</v>
      </c>
      <c r="AI2" s="29" t="s">
        <v>2410</v>
      </c>
      <c r="AJ2" s="29" t="s">
        <v>2411</v>
      </c>
      <c r="AK2" s="29" t="s">
        <v>2412</v>
      </c>
      <c r="AL2" s="29" t="s">
        <v>2413</v>
      </c>
      <c r="AM2" s="29" t="s">
        <v>2414</v>
      </c>
      <c r="AN2" s="29" t="s">
        <v>2415</v>
      </c>
      <c r="AO2" s="29" t="s">
        <v>2345</v>
      </c>
      <c r="AP2" s="29" t="s">
        <v>2345</v>
      </c>
      <c r="AQ2" s="28" t="s">
        <v>2346</v>
      </c>
      <c r="AR2" s="28" t="s">
        <v>2371</v>
      </c>
      <c r="AS2" s="30" t="s">
        <v>2347</v>
      </c>
      <c r="AT2" s="2" t="s">
        <v>2348</v>
      </c>
      <c r="AU2" s="2" t="s">
        <v>2349</v>
      </c>
      <c r="AV2" s="2" t="s">
        <v>2350</v>
      </c>
      <c r="AW2" s="2" t="s">
        <v>2351</v>
      </c>
      <c r="AX2" s="31" t="s">
        <v>2352</v>
      </c>
      <c r="AY2" s="31" t="s">
        <v>2353</v>
      </c>
      <c r="AZ2" s="2" t="s">
        <v>2354</v>
      </c>
      <c r="BA2" s="2" t="s">
        <v>2355</v>
      </c>
      <c r="BB2" s="32" t="s">
        <v>2356</v>
      </c>
      <c r="BC2" s="32" t="s">
        <v>2357</v>
      </c>
      <c r="BD2" s="32" t="s">
        <v>2358</v>
      </c>
      <c r="BE2" s="2" t="s">
        <v>2359</v>
      </c>
      <c r="BF2" s="32" t="s">
        <v>2360</v>
      </c>
      <c r="BG2" s="2" t="s">
        <v>2361</v>
      </c>
      <c r="BH2" s="32" t="s">
        <v>2362</v>
      </c>
      <c r="BI2" s="2" t="s">
        <v>2395</v>
      </c>
      <c r="BJ2" s="32" t="s">
        <v>2396</v>
      </c>
      <c r="BK2" s="2" t="s">
        <v>2363</v>
      </c>
      <c r="BL2" s="40" t="s">
        <v>2364</v>
      </c>
      <c r="BM2" s="2" t="s">
        <v>2365</v>
      </c>
      <c r="BN2" s="41" t="s">
        <v>2366</v>
      </c>
      <c r="BO2" s="2" t="s">
        <v>2367</v>
      </c>
    </row>
    <row r="3" spans="1:67" ht="13.5">
      <c r="A3" s="4">
        <v>1</v>
      </c>
      <c r="B3" s="4">
        <v>103</v>
      </c>
      <c r="C3" s="4" t="s">
        <v>0</v>
      </c>
      <c r="D3" s="4" t="s">
        <v>1230</v>
      </c>
      <c r="E3" s="35" t="s">
        <v>1231</v>
      </c>
      <c r="F3" s="4"/>
      <c r="G3" s="4" t="s">
        <v>1232</v>
      </c>
      <c r="H3" s="4" t="s">
        <v>1233</v>
      </c>
      <c r="I3" s="35" t="s">
        <v>52</v>
      </c>
      <c r="J3" s="4"/>
      <c r="K3" s="35" t="s">
        <v>1234</v>
      </c>
      <c r="L3" s="4" t="s">
        <v>1230</v>
      </c>
      <c r="M3" s="35" t="s">
        <v>1231</v>
      </c>
      <c r="N3" s="4" t="s">
        <v>1232</v>
      </c>
      <c r="O3" s="4" t="s">
        <v>1232</v>
      </c>
      <c r="P3" s="4" t="s">
        <v>1233</v>
      </c>
      <c r="Q3" s="35" t="s">
        <v>52</v>
      </c>
      <c r="R3" s="4"/>
      <c r="S3" s="4" t="s">
        <v>12</v>
      </c>
      <c r="T3" s="4" t="s">
        <v>13</v>
      </c>
      <c r="U3" s="4" t="s">
        <v>28</v>
      </c>
      <c r="V3" s="4" t="s">
        <v>29</v>
      </c>
      <c r="W3" s="35" t="s">
        <v>991</v>
      </c>
      <c r="X3" s="35"/>
      <c r="Y3" s="4" t="s">
        <v>15</v>
      </c>
      <c r="Z3" s="4" t="s">
        <v>1235</v>
      </c>
      <c r="AA3" s="35" t="s">
        <v>1231</v>
      </c>
      <c r="AB3" s="4" t="s">
        <v>1232</v>
      </c>
      <c r="AC3" s="4" t="s">
        <v>1232</v>
      </c>
      <c r="AD3" s="4" t="s">
        <v>1233</v>
      </c>
      <c r="AE3" s="35" t="s">
        <v>52</v>
      </c>
      <c r="AF3" s="4"/>
      <c r="AG3" s="35" t="s">
        <v>1236</v>
      </c>
      <c r="AH3" s="35" t="s">
        <v>1237</v>
      </c>
      <c r="AI3" s="73">
        <v>1822</v>
      </c>
      <c r="AJ3" s="73">
        <v>3416</v>
      </c>
      <c r="AK3" s="73">
        <v>3762</v>
      </c>
      <c r="AL3" s="73">
        <v>12973</v>
      </c>
      <c r="AM3" s="73">
        <v>16133</v>
      </c>
      <c r="AN3" s="73">
        <v>27956</v>
      </c>
      <c r="AO3" s="74">
        <f t="shared" ref="AO3:AO34" si="0">SUM(AI3:AN3)</f>
        <v>66062</v>
      </c>
      <c r="AP3" s="75">
        <f>AO3</f>
        <v>66062</v>
      </c>
      <c r="AQ3" s="4" t="s">
        <v>47</v>
      </c>
      <c r="AR3" s="4" t="s">
        <v>1076</v>
      </c>
      <c r="AS3" s="4"/>
      <c r="AT3" s="4">
        <v>4416</v>
      </c>
      <c r="AU3" s="4">
        <v>6</v>
      </c>
      <c r="AV3" s="4">
        <v>100</v>
      </c>
      <c r="AW3" s="4">
        <v>0</v>
      </c>
      <c r="AX3" s="12">
        <f t="shared" ref="AX3:AX66" si="1">AV3*AP3/100</f>
        <v>66062</v>
      </c>
      <c r="AY3" s="12">
        <f t="shared" ref="AY3:AY66" si="2">AW3*AP3/100</f>
        <v>0</v>
      </c>
      <c r="AZ3" s="70">
        <f>'dane do formularza ofertowego'!D13</f>
        <v>0</v>
      </c>
      <c r="BA3" s="72">
        <f>'dane do formularza ofertowego'!D14</f>
        <v>0</v>
      </c>
      <c r="BB3" s="36">
        <f t="shared" ref="BB3:BC23" si="3">AX3*AZ3</f>
        <v>0</v>
      </c>
      <c r="BC3" s="36">
        <f t="shared" si="3"/>
        <v>0</v>
      </c>
      <c r="BD3" s="36">
        <f t="shared" ref="BD3:BD66" si="4">SUM(BB3:BC3)</f>
        <v>0</v>
      </c>
      <c r="BE3" s="10">
        <f>'dane do formularza ofertowego'!G6</f>
        <v>0</v>
      </c>
      <c r="BF3" s="10">
        <f t="shared" ref="BF3:BF66" si="5">BE3*AU3*AV3/100</f>
        <v>0</v>
      </c>
      <c r="BG3" s="10">
        <f>'dane do formularza ofertowego'!G7</f>
        <v>0</v>
      </c>
      <c r="BH3" s="10">
        <f t="shared" ref="BH3:BH66" si="6">BG3*AU3*AW3/100</f>
        <v>0</v>
      </c>
      <c r="BI3" s="71">
        <v>3.8999999999999998E-3</v>
      </c>
      <c r="BJ3" s="10">
        <f>BI3*AP3</f>
        <v>257.64179999999999</v>
      </c>
      <c r="BK3" s="10">
        <v>211.47</v>
      </c>
      <c r="BL3" s="10">
        <f t="shared" ref="BL3:BL12" si="7">BK3*AU3</f>
        <v>1268.82</v>
      </c>
      <c r="BM3" s="57">
        <v>4.0640000000000003E-2</v>
      </c>
      <c r="BN3" s="10">
        <f t="shared" ref="BN3:BN66" si="8">BM3*AP3</f>
        <v>2684.7596800000001</v>
      </c>
      <c r="BO3" s="5">
        <f>BN3+BL3+BH3+BF3+BD3+BJ3</f>
        <v>4211.2214800000002</v>
      </c>
    </row>
    <row r="4" spans="1:67">
      <c r="A4" s="4">
        <f>A3+1</f>
        <v>2</v>
      </c>
      <c r="B4" s="4">
        <v>104</v>
      </c>
      <c r="C4" s="4" t="s">
        <v>0</v>
      </c>
      <c r="D4" s="4" t="s">
        <v>1238</v>
      </c>
      <c r="E4" s="35" t="s">
        <v>1239</v>
      </c>
      <c r="F4" s="4"/>
      <c r="G4" s="4" t="s">
        <v>1240</v>
      </c>
      <c r="H4" s="4" t="s">
        <v>1241</v>
      </c>
      <c r="I4" s="35" t="s">
        <v>1077</v>
      </c>
      <c r="J4" s="4"/>
      <c r="K4" s="35" t="s">
        <v>1242</v>
      </c>
      <c r="L4" s="4" t="s">
        <v>1238</v>
      </c>
      <c r="M4" s="35" t="s">
        <v>1239</v>
      </c>
      <c r="N4" s="4"/>
      <c r="O4" s="4" t="s">
        <v>1240</v>
      </c>
      <c r="P4" s="4" t="s">
        <v>1241</v>
      </c>
      <c r="Q4" s="35" t="s">
        <v>1077</v>
      </c>
      <c r="R4" s="4"/>
      <c r="S4" s="4" t="s">
        <v>12</v>
      </c>
      <c r="T4" s="4" t="s">
        <v>13</v>
      </c>
      <c r="U4" s="4" t="s">
        <v>11</v>
      </c>
      <c r="V4" s="4" t="s">
        <v>29</v>
      </c>
      <c r="W4" s="35" t="s">
        <v>991</v>
      </c>
      <c r="X4" s="35"/>
      <c r="Y4" s="4" t="s">
        <v>15</v>
      </c>
      <c r="Z4" s="4" t="s">
        <v>1243</v>
      </c>
      <c r="AA4" s="35" t="s">
        <v>1239</v>
      </c>
      <c r="AB4" s="4" t="s">
        <v>1244</v>
      </c>
      <c r="AC4" s="4" t="s">
        <v>1240</v>
      </c>
      <c r="AD4" s="4" t="s">
        <v>1241</v>
      </c>
      <c r="AE4" s="35" t="s">
        <v>1077</v>
      </c>
      <c r="AF4" s="4"/>
      <c r="AG4" s="35" t="s">
        <v>1245</v>
      </c>
      <c r="AH4" s="35" t="s">
        <v>1246</v>
      </c>
      <c r="AI4" s="73">
        <v>0</v>
      </c>
      <c r="AJ4" s="73">
        <v>262</v>
      </c>
      <c r="AK4" s="73">
        <v>0</v>
      </c>
      <c r="AL4" s="73">
        <v>5265</v>
      </c>
      <c r="AM4" s="73">
        <v>0</v>
      </c>
      <c r="AN4" s="73">
        <v>20187</v>
      </c>
      <c r="AO4" s="74">
        <f t="shared" si="0"/>
        <v>25714</v>
      </c>
      <c r="AP4" s="75">
        <f t="shared" ref="AP4:AP67" si="9">AO4</f>
        <v>25714</v>
      </c>
      <c r="AQ4" s="4" t="s">
        <v>16</v>
      </c>
      <c r="AR4" s="4" t="s">
        <v>1076</v>
      </c>
      <c r="AS4" s="4"/>
      <c r="AT4" s="4">
        <v>4416</v>
      </c>
      <c r="AU4" s="4">
        <v>6</v>
      </c>
      <c r="AV4" s="4">
        <v>100</v>
      </c>
      <c r="AW4" s="4">
        <v>0</v>
      </c>
      <c r="AX4" s="12">
        <f t="shared" si="1"/>
        <v>25714</v>
      </c>
      <c r="AY4" s="12">
        <f t="shared" si="2"/>
        <v>0</v>
      </c>
      <c r="AZ4" s="70">
        <f>AZ3</f>
        <v>0</v>
      </c>
      <c r="BA4" s="72">
        <f>BA3</f>
        <v>0</v>
      </c>
      <c r="BB4" s="36">
        <f t="shared" si="3"/>
        <v>0</v>
      </c>
      <c r="BC4" s="36">
        <f t="shared" si="3"/>
        <v>0</v>
      </c>
      <c r="BD4" s="36">
        <f t="shared" si="4"/>
        <v>0</v>
      </c>
      <c r="BE4" s="10">
        <f>'dane do formularza ofertowego'!E6</f>
        <v>0</v>
      </c>
      <c r="BF4" s="10">
        <f t="shared" si="5"/>
        <v>0</v>
      </c>
      <c r="BG4" s="10">
        <f>'dane do formularza ofertowego'!E7</f>
        <v>0</v>
      </c>
      <c r="BH4" s="10">
        <f t="shared" si="6"/>
        <v>0</v>
      </c>
      <c r="BI4" s="4"/>
      <c r="BJ4" s="10">
        <f t="shared" ref="BJ4:BJ67" si="10">BI4*AP4</f>
        <v>0</v>
      </c>
      <c r="BK4" s="10">
        <v>38.19</v>
      </c>
      <c r="BL4" s="10">
        <f t="shared" si="7"/>
        <v>229.14</v>
      </c>
      <c r="BM4" s="57">
        <v>4.2540000000000001E-2</v>
      </c>
      <c r="BN4" s="10">
        <f t="shared" si="8"/>
        <v>1093.87356</v>
      </c>
      <c r="BO4" s="5">
        <f t="shared" ref="BO4:BO67" si="11">BN4+BL4+BH4+BF4+BD4+BJ4</f>
        <v>1323.0135599999999</v>
      </c>
    </row>
    <row r="5" spans="1:67">
      <c r="A5" s="4">
        <f t="shared" ref="A5:A68" si="12">A4+1</f>
        <v>3</v>
      </c>
      <c r="B5" s="4">
        <v>104</v>
      </c>
      <c r="C5" s="4" t="s">
        <v>32</v>
      </c>
      <c r="D5" s="4" t="s">
        <v>1238</v>
      </c>
      <c r="E5" s="35" t="s">
        <v>1239</v>
      </c>
      <c r="F5" s="4"/>
      <c r="G5" s="4" t="s">
        <v>1240</v>
      </c>
      <c r="H5" s="4" t="s">
        <v>1241</v>
      </c>
      <c r="I5" s="35" t="s">
        <v>1077</v>
      </c>
      <c r="J5" s="4"/>
      <c r="K5" s="35" t="s">
        <v>1242</v>
      </c>
      <c r="L5" s="4" t="s">
        <v>1238</v>
      </c>
      <c r="M5" s="35" t="s">
        <v>1239</v>
      </c>
      <c r="N5" s="4"/>
      <c r="O5" s="4" t="s">
        <v>1240</v>
      </c>
      <c r="P5" s="4" t="s">
        <v>1241</v>
      </c>
      <c r="Q5" s="35" t="s">
        <v>1077</v>
      </c>
      <c r="R5" s="4"/>
      <c r="S5" s="4" t="s">
        <v>12</v>
      </c>
      <c r="T5" s="4" t="s">
        <v>13</v>
      </c>
      <c r="U5" s="4" t="s">
        <v>11</v>
      </c>
      <c r="V5" s="4" t="s">
        <v>29</v>
      </c>
      <c r="W5" s="35" t="s">
        <v>991</v>
      </c>
      <c r="X5" s="35"/>
      <c r="Y5" s="4" t="s">
        <v>15</v>
      </c>
      <c r="Z5" s="4" t="s">
        <v>1247</v>
      </c>
      <c r="AA5" s="35" t="s">
        <v>1239</v>
      </c>
      <c r="AB5" s="4"/>
      <c r="AC5" s="4" t="s">
        <v>1240</v>
      </c>
      <c r="AD5" s="4" t="s">
        <v>1248</v>
      </c>
      <c r="AE5" s="35" t="s">
        <v>74</v>
      </c>
      <c r="AF5" s="35" t="s">
        <v>187</v>
      </c>
      <c r="AG5" s="35" t="s">
        <v>1249</v>
      </c>
      <c r="AH5" s="35" t="s">
        <v>1250</v>
      </c>
      <c r="AI5" s="73">
        <v>0</v>
      </c>
      <c r="AJ5" s="73">
        <v>0</v>
      </c>
      <c r="AK5" s="73">
        <v>0</v>
      </c>
      <c r="AL5" s="73">
        <v>0</v>
      </c>
      <c r="AM5" s="73">
        <v>0</v>
      </c>
      <c r="AN5" s="73">
        <v>3935</v>
      </c>
      <c r="AO5" s="74">
        <f t="shared" si="0"/>
        <v>3935</v>
      </c>
      <c r="AP5" s="75">
        <f t="shared" si="9"/>
        <v>3935</v>
      </c>
      <c r="AQ5" s="4" t="s">
        <v>130</v>
      </c>
      <c r="AR5" s="4" t="s">
        <v>1076</v>
      </c>
      <c r="AS5" s="4"/>
      <c r="AT5" s="4">
        <v>4416</v>
      </c>
      <c r="AU5" s="4">
        <v>6</v>
      </c>
      <c r="AV5" s="4">
        <v>100</v>
      </c>
      <c r="AW5" s="4">
        <v>0</v>
      </c>
      <c r="AX5" s="12">
        <f t="shared" si="1"/>
        <v>3935</v>
      </c>
      <c r="AY5" s="12">
        <f t="shared" si="2"/>
        <v>0</v>
      </c>
      <c r="AZ5" s="70">
        <f t="shared" ref="AZ5:BA20" si="13">AZ4</f>
        <v>0</v>
      </c>
      <c r="BA5" s="72">
        <f t="shared" si="13"/>
        <v>0</v>
      </c>
      <c r="BB5" s="36">
        <f t="shared" si="3"/>
        <v>0</v>
      </c>
      <c r="BC5" s="36">
        <f t="shared" si="3"/>
        <v>0</v>
      </c>
      <c r="BD5" s="36">
        <f t="shared" si="4"/>
        <v>0</v>
      </c>
      <c r="BE5" s="10">
        <f>'dane do formularza ofertowego'!D6</f>
        <v>0</v>
      </c>
      <c r="BF5" s="10">
        <f t="shared" si="5"/>
        <v>0</v>
      </c>
      <c r="BG5" s="10">
        <f>'dane do formularza ofertowego'!D7</f>
        <v>0</v>
      </c>
      <c r="BH5" s="10">
        <f t="shared" si="6"/>
        <v>0</v>
      </c>
      <c r="BI5" s="4"/>
      <c r="BJ5" s="10">
        <f t="shared" si="10"/>
        <v>0</v>
      </c>
      <c r="BK5" s="10">
        <v>11.64</v>
      </c>
      <c r="BL5" s="10">
        <f t="shared" si="7"/>
        <v>69.84</v>
      </c>
      <c r="BM5" s="57">
        <v>4.3929999999999997E-2</v>
      </c>
      <c r="BN5" s="10">
        <f t="shared" si="8"/>
        <v>172.86454999999998</v>
      </c>
      <c r="BO5" s="5">
        <f t="shared" si="11"/>
        <v>242.70454999999998</v>
      </c>
    </row>
    <row r="6" spans="1:67">
      <c r="A6" s="4">
        <f t="shared" si="12"/>
        <v>4</v>
      </c>
      <c r="B6" s="4">
        <v>104</v>
      </c>
      <c r="C6" s="4" t="s">
        <v>62</v>
      </c>
      <c r="D6" s="4" t="s">
        <v>1238</v>
      </c>
      <c r="E6" s="35" t="s">
        <v>1239</v>
      </c>
      <c r="F6" s="4"/>
      <c r="G6" s="4" t="s">
        <v>1240</v>
      </c>
      <c r="H6" s="4" t="s">
        <v>1241</v>
      </c>
      <c r="I6" s="35" t="s">
        <v>1077</v>
      </c>
      <c r="J6" s="4"/>
      <c r="K6" s="35" t="s">
        <v>1242</v>
      </c>
      <c r="L6" s="4" t="s">
        <v>1238</v>
      </c>
      <c r="M6" s="35" t="s">
        <v>1239</v>
      </c>
      <c r="N6" s="4"/>
      <c r="O6" s="4" t="s">
        <v>1240</v>
      </c>
      <c r="P6" s="4" t="s">
        <v>1241</v>
      </c>
      <c r="Q6" s="35" t="s">
        <v>1077</v>
      </c>
      <c r="R6" s="4"/>
      <c r="S6" s="4" t="s">
        <v>12</v>
      </c>
      <c r="T6" s="4" t="s">
        <v>13</v>
      </c>
      <c r="U6" s="4" t="s">
        <v>11</v>
      </c>
      <c r="V6" s="4" t="s">
        <v>29</v>
      </c>
      <c r="W6" s="35" t="s">
        <v>991</v>
      </c>
      <c r="X6" s="35"/>
      <c r="Y6" s="4" t="s">
        <v>15</v>
      </c>
      <c r="Z6" s="4" t="s">
        <v>1251</v>
      </c>
      <c r="AA6" s="35" t="s">
        <v>1239</v>
      </c>
      <c r="AB6" s="4"/>
      <c r="AC6" s="4" t="s">
        <v>1240</v>
      </c>
      <c r="AD6" s="4" t="s">
        <v>1248</v>
      </c>
      <c r="AE6" s="35" t="s">
        <v>187</v>
      </c>
      <c r="AF6" s="35" t="s">
        <v>187</v>
      </c>
      <c r="AG6" s="35" t="s">
        <v>1252</v>
      </c>
      <c r="AH6" s="35" t="s">
        <v>1253</v>
      </c>
      <c r="AI6" s="73">
        <v>0</v>
      </c>
      <c r="AJ6" s="73">
        <v>0</v>
      </c>
      <c r="AK6" s="73">
        <v>0</v>
      </c>
      <c r="AL6" s="73">
        <v>0</v>
      </c>
      <c r="AM6" s="73">
        <v>0</v>
      </c>
      <c r="AN6" s="73">
        <v>5023</v>
      </c>
      <c r="AO6" s="74">
        <f t="shared" si="0"/>
        <v>5023</v>
      </c>
      <c r="AP6" s="75">
        <f t="shared" si="9"/>
        <v>5023</v>
      </c>
      <c r="AQ6" s="4" t="s">
        <v>130</v>
      </c>
      <c r="AR6" s="4" t="s">
        <v>1076</v>
      </c>
      <c r="AS6" s="4"/>
      <c r="AT6" s="4">
        <v>4416</v>
      </c>
      <c r="AU6" s="4">
        <v>6</v>
      </c>
      <c r="AV6" s="4">
        <v>100</v>
      </c>
      <c r="AW6" s="4">
        <v>0</v>
      </c>
      <c r="AX6" s="12">
        <f t="shared" si="1"/>
        <v>5023</v>
      </c>
      <c r="AY6" s="12">
        <f t="shared" si="2"/>
        <v>0</v>
      </c>
      <c r="AZ6" s="70">
        <f t="shared" si="13"/>
        <v>0</v>
      </c>
      <c r="BA6" s="72">
        <f t="shared" si="13"/>
        <v>0</v>
      </c>
      <c r="BB6" s="36">
        <f t="shared" si="3"/>
        <v>0</v>
      </c>
      <c r="BC6" s="36">
        <f t="shared" si="3"/>
        <v>0</v>
      </c>
      <c r="BD6" s="36">
        <f t="shared" si="4"/>
        <v>0</v>
      </c>
      <c r="BE6" s="10">
        <f>BE5</f>
        <v>0</v>
      </c>
      <c r="BF6" s="10">
        <f t="shared" si="5"/>
        <v>0</v>
      </c>
      <c r="BG6" s="10">
        <f>BG5</f>
        <v>0</v>
      </c>
      <c r="BH6" s="10">
        <f t="shared" si="6"/>
        <v>0</v>
      </c>
      <c r="BI6" s="4"/>
      <c r="BJ6" s="10">
        <f t="shared" si="10"/>
        <v>0</v>
      </c>
      <c r="BK6" s="10">
        <f>BK5</f>
        <v>11.64</v>
      </c>
      <c r="BL6" s="10">
        <f t="shared" si="7"/>
        <v>69.84</v>
      </c>
      <c r="BM6" s="57">
        <f>BM5</f>
        <v>4.3929999999999997E-2</v>
      </c>
      <c r="BN6" s="10">
        <f t="shared" si="8"/>
        <v>220.66038999999998</v>
      </c>
      <c r="BO6" s="5">
        <f t="shared" si="11"/>
        <v>290.50038999999998</v>
      </c>
    </row>
    <row r="7" spans="1:67">
      <c r="A7" s="4">
        <f t="shared" si="12"/>
        <v>5</v>
      </c>
      <c r="B7" s="4">
        <v>105</v>
      </c>
      <c r="C7" s="4" t="s">
        <v>0</v>
      </c>
      <c r="D7" s="4" t="s">
        <v>1254</v>
      </c>
      <c r="E7" s="35" t="s">
        <v>1255</v>
      </c>
      <c r="F7" s="4"/>
      <c r="G7" s="4" t="s">
        <v>1256</v>
      </c>
      <c r="H7" s="4" t="s">
        <v>1257</v>
      </c>
      <c r="I7" s="35" t="s">
        <v>59</v>
      </c>
      <c r="J7" s="4"/>
      <c r="K7" s="35" t="s">
        <v>1258</v>
      </c>
      <c r="L7" s="4" t="s">
        <v>1254</v>
      </c>
      <c r="M7" s="35" t="s">
        <v>1255</v>
      </c>
      <c r="N7" s="4" t="s">
        <v>1259</v>
      </c>
      <c r="O7" s="4" t="s">
        <v>1256</v>
      </c>
      <c r="P7" s="4" t="s">
        <v>1257</v>
      </c>
      <c r="Q7" s="35" t="s">
        <v>59</v>
      </c>
      <c r="R7" s="4"/>
      <c r="S7" s="4" t="s">
        <v>12</v>
      </c>
      <c r="T7" s="4" t="s">
        <v>13</v>
      </c>
      <c r="U7" s="4" t="str">
        <f>U3</f>
        <v>Opał poza zwolnieniem</v>
      </c>
      <c r="V7" s="4" t="s">
        <v>29</v>
      </c>
      <c r="W7" s="35" t="s">
        <v>991</v>
      </c>
      <c r="X7" s="35"/>
      <c r="Y7" s="4" t="s">
        <v>15</v>
      </c>
      <c r="Z7" s="4" t="s">
        <v>1260</v>
      </c>
      <c r="AA7" s="35" t="s">
        <v>1255</v>
      </c>
      <c r="AB7" s="4" t="s">
        <v>1256</v>
      </c>
      <c r="AC7" s="4" t="s">
        <v>1256</v>
      </c>
      <c r="AD7" s="4" t="s">
        <v>1257</v>
      </c>
      <c r="AE7" s="35" t="s">
        <v>59</v>
      </c>
      <c r="AF7" s="4"/>
      <c r="AG7" s="35" t="s">
        <v>1261</v>
      </c>
      <c r="AH7" s="35" t="s">
        <v>1262</v>
      </c>
      <c r="AI7" s="73">
        <v>752</v>
      </c>
      <c r="AJ7" s="73">
        <v>638</v>
      </c>
      <c r="AK7" s="73">
        <v>585</v>
      </c>
      <c r="AL7" s="73">
        <v>9403</v>
      </c>
      <c r="AM7" s="73">
        <v>8310</v>
      </c>
      <c r="AN7" s="73">
        <v>12851</v>
      </c>
      <c r="AO7" s="74">
        <f t="shared" si="0"/>
        <v>32539</v>
      </c>
      <c r="AP7" s="75">
        <f t="shared" si="9"/>
        <v>32539</v>
      </c>
      <c r="AQ7" s="4" t="s">
        <v>47</v>
      </c>
      <c r="AR7" s="4" t="s">
        <v>1076</v>
      </c>
      <c r="AS7" s="4"/>
      <c r="AT7" s="4">
        <v>4416</v>
      </c>
      <c r="AU7" s="4">
        <v>6</v>
      </c>
      <c r="AV7" s="4">
        <v>100</v>
      </c>
      <c r="AW7" s="4">
        <v>0</v>
      </c>
      <c r="AX7" s="12">
        <f t="shared" si="1"/>
        <v>32539</v>
      </c>
      <c r="AY7" s="12">
        <f t="shared" si="2"/>
        <v>0</v>
      </c>
      <c r="AZ7" s="70">
        <f t="shared" si="13"/>
        <v>0</v>
      </c>
      <c r="BA7" s="72">
        <f t="shared" si="13"/>
        <v>0</v>
      </c>
      <c r="BB7" s="36">
        <f t="shared" si="3"/>
        <v>0</v>
      </c>
      <c r="BC7" s="36">
        <f t="shared" si="3"/>
        <v>0</v>
      </c>
      <c r="BD7" s="36">
        <f t="shared" si="4"/>
        <v>0</v>
      </c>
      <c r="BE7" s="10">
        <f>BE3</f>
        <v>0</v>
      </c>
      <c r="BF7" s="10">
        <f t="shared" si="5"/>
        <v>0</v>
      </c>
      <c r="BG7" s="10">
        <f>BG3</f>
        <v>0</v>
      </c>
      <c r="BH7" s="10">
        <f t="shared" si="6"/>
        <v>0</v>
      </c>
      <c r="BI7" s="4">
        <f>BI3</f>
        <v>3.8999999999999998E-3</v>
      </c>
      <c r="BJ7" s="10">
        <f t="shared" si="10"/>
        <v>126.90209999999999</v>
      </c>
      <c r="BK7" s="10">
        <f>BK3</f>
        <v>211.47</v>
      </c>
      <c r="BL7" s="10">
        <f t="shared" si="7"/>
        <v>1268.82</v>
      </c>
      <c r="BM7" s="57">
        <f>BM3</f>
        <v>4.0640000000000003E-2</v>
      </c>
      <c r="BN7" s="10">
        <f t="shared" si="8"/>
        <v>1322.3849600000001</v>
      </c>
      <c r="BO7" s="5">
        <f t="shared" si="11"/>
        <v>2718.1070599999998</v>
      </c>
    </row>
    <row r="8" spans="1:67">
      <c r="A8" s="4">
        <f t="shared" si="12"/>
        <v>6</v>
      </c>
      <c r="B8" s="4">
        <v>106</v>
      </c>
      <c r="C8" s="4" t="s">
        <v>0</v>
      </c>
      <c r="D8" s="4" t="s">
        <v>1263</v>
      </c>
      <c r="E8" s="35" t="s">
        <v>1264</v>
      </c>
      <c r="F8" s="4"/>
      <c r="G8" s="4" t="s">
        <v>1265</v>
      </c>
      <c r="H8" s="4" t="s">
        <v>1266</v>
      </c>
      <c r="I8" s="35" t="s">
        <v>1267</v>
      </c>
      <c r="J8" s="4"/>
      <c r="K8" s="35" t="s">
        <v>1268</v>
      </c>
      <c r="L8" s="4" t="s">
        <v>1263</v>
      </c>
      <c r="M8" s="35" t="s">
        <v>1264</v>
      </c>
      <c r="N8" s="4"/>
      <c r="O8" s="4" t="s">
        <v>1265</v>
      </c>
      <c r="P8" s="4" t="s">
        <v>1266</v>
      </c>
      <c r="Q8" s="35" t="s">
        <v>1267</v>
      </c>
      <c r="R8" s="4"/>
      <c r="S8" s="4" t="s">
        <v>12</v>
      </c>
      <c r="T8" s="4" t="s">
        <v>13</v>
      </c>
      <c r="U8" s="4" t="str">
        <f>U7</f>
        <v>Opał poza zwolnieniem</v>
      </c>
      <c r="V8" s="4" t="s">
        <v>29</v>
      </c>
      <c r="W8" s="35" t="s">
        <v>991</v>
      </c>
      <c r="X8" s="35"/>
      <c r="Y8" s="4" t="s">
        <v>15</v>
      </c>
      <c r="Z8" s="4" t="s">
        <v>25</v>
      </c>
      <c r="AA8" s="35" t="s">
        <v>1264</v>
      </c>
      <c r="AB8" s="4"/>
      <c r="AC8" s="4" t="s">
        <v>1265</v>
      </c>
      <c r="AD8" s="4" t="s">
        <v>1266</v>
      </c>
      <c r="AE8" s="35" t="s">
        <v>1267</v>
      </c>
      <c r="AF8" s="4"/>
      <c r="AG8" s="35" t="s">
        <v>1269</v>
      </c>
      <c r="AH8" s="35" t="s">
        <v>1270</v>
      </c>
      <c r="AI8" s="73">
        <v>0</v>
      </c>
      <c r="AJ8" s="73">
        <v>0</v>
      </c>
      <c r="AK8" s="73">
        <v>0</v>
      </c>
      <c r="AL8" s="73">
        <v>3602</v>
      </c>
      <c r="AM8" s="73">
        <v>0</v>
      </c>
      <c r="AN8" s="73">
        <v>21842</v>
      </c>
      <c r="AO8" s="74">
        <f t="shared" si="0"/>
        <v>25444</v>
      </c>
      <c r="AP8" s="75">
        <f t="shared" si="9"/>
        <v>25444</v>
      </c>
      <c r="AQ8" s="4" t="s">
        <v>16</v>
      </c>
      <c r="AR8" s="4" t="s">
        <v>1076</v>
      </c>
      <c r="AS8" s="4"/>
      <c r="AT8" s="4">
        <v>4416</v>
      </c>
      <c r="AU8" s="4">
        <v>6</v>
      </c>
      <c r="AV8" s="4">
        <v>100</v>
      </c>
      <c r="AW8" s="4">
        <v>0</v>
      </c>
      <c r="AX8" s="12">
        <f t="shared" si="1"/>
        <v>25444</v>
      </c>
      <c r="AY8" s="12">
        <f t="shared" si="2"/>
        <v>0</v>
      </c>
      <c r="AZ8" s="70">
        <f t="shared" si="13"/>
        <v>0</v>
      </c>
      <c r="BA8" s="72">
        <f t="shared" si="13"/>
        <v>0</v>
      </c>
      <c r="BB8" s="36">
        <f t="shared" si="3"/>
        <v>0</v>
      </c>
      <c r="BC8" s="36">
        <f t="shared" si="3"/>
        <v>0</v>
      </c>
      <c r="BD8" s="36">
        <f t="shared" si="4"/>
        <v>0</v>
      </c>
      <c r="BE8" s="10">
        <f>BE4</f>
        <v>0</v>
      </c>
      <c r="BF8" s="10">
        <f t="shared" si="5"/>
        <v>0</v>
      </c>
      <c r="BG8" s="10">
        <f>BG4</f>
        <v>0</v>
      </c>
      <c r="BH8" s="10">
        <f t="shared" si="6"/>
        <v>0</v>
      </c>
      <c r="BI8" s="4">
        <f>BI7</f>
        <v>3.8999999999999998E-3</v>
      </c>
      <c r="BJ8" s="10">
        <f t="shared" si="10"/>
        <v>99.2316</v>
      </c>
      <c r="BK8" s="10">
        <f>BK4</f>
        <v>38.19</v>
      </c>
      <c r="BL8" s="10">
        <f t="shared" si="7"/>
        <v>229.14</v>
      </c>
      <c r="BM8" s="57">
        <f>BM4</f>
        <v>4.2540000000000001E-2</v>
      </c>
      <c r="BN8" s="10">
        <f t="shared" si="8"/>
        <v>1082.3877600000001</v>
      </c>
      <c r="BO8" s="5">
        <f t="shared" si="11"/>
        <v>1410.75936</v>
      </c>
    </row>
    <row r="9" spans="1:67">
      <c r="A9" s="4">
        <f t="shared" si="12"/>
        <v>7</v>
      </c>
      <c r="B9" s="4">
        <v>107</v>
      </c>
      <c r="C9" s="4" t="s">
        <v>0</v>
      </c>
      <c r="D9" s="4" t="s">
        <v>1271</v>
      </c>
      <c r="E9" s="35" t="s">
        <v>1272</v>
      </c>
      <c r="F9" s="4"/>
      <c r="G9" s="4" t="s">
        <v>1273</v>
      </c>
      <c r="H9" s="4" t="s">
        <v>1274</v>
      </c>
      <c r="I9" s="35" t="s">
        <v>1067</v>
      </c>
      <c r="J9" s="4"/>
      <c r="K9" s="35" t="s">
        <v>1275</v>
      </c>
      <c r="L9" s="4" t="s">
        <v>1271</v>
      </c>
      <c r="M9" s="35" t="s">
        <v>1272</v>
      </c>
      <c r="N9" s="4" t="s">
        <v>1273</v>
      </c>
      <c r="O9" s="4" t="s">
        <v>1273</v>
      </c>
      <c r="P9" s="4" t="s">
        <v>1274</v>
      </c>
      <c r="Q9" s="35" t="s">
        <v>1067</v>
      </c>
      <c r="R9" s="4"/>
      <c r="S9" s="4" t="s">
        <v>12</v>
      </c>
      <c r="T9" s="4" t="s">
        <v>13</v>
      </c>
      <c r="U9" s="4" t="s">
        <v>11</v>
      </c>
      <c r="V9" s="4" t="s">
        <v>29</v>
      </c>
      <c r="W9" s="35" t="s">
        <v>991</v>
      </c>
      <c r="X9" s="35"/>
      <c r="Y9" s="4" t="s">
        <v>15</v>
      </c>
      <c r="Z9" s="4" t="s">
        <v>1276</v>
      </c>
      <c r="AA9" s="35" t="s">
        <v>1272</v>
      </c>
      <c r="AB9" s="4" t="s">
        <v>1273</v>
      </c>
      <c r="AC9" s="4" t="s">
        <v>1273</v>
      </c>
      <c r="AD9" s="4" t="s">
        <v>1274</v>
      </c>
      <c r="AE9" s="35" t="s">
        <v>1067</v>
      </c>
      <c r="AF9" s="4"/>
      <c r="AG9" s="35" t="s">
        <v>1277</v>
      </c>
      <c r="AH9" s="35" t="s">
        <v>1278</v>
      </c>
      <c r="AI9" s="73">
        <v>551</v>
      </c>
      <c r="AJ9" s="73">
        <v>0</v>
      </c>
      <c r="AK9" s="73">
        <v>2476</v>
      </c>
      <c r="AL9" s="73">
        <v>0</v>
      </c>
      <c r="AM9" s="73">
        <v>14005</v>
      </c>
      <c r="AN9" s="73">
        <v>0</v>
      </c>
      <c r="AO9" s="74">
        <f t="shared" si="0"/>
        <v>17032</v>
      </c>
      <c r="AP9" s="75">
        <f t="shared" si="9"/>
        <v>17032</v>
      </c>
      <c r="AQ9" s="4" t="s">
        <v>16</v>
      </c>
      <c r="AR9" s="4" t="s">
        <v>1076</v>
      </c>
      <c r="AS9" s="4"/>
      <c r="AT9" s="4">
        <v>4416</v>
      </c>
      <c r="AU9" s="4">
        <v>6</v>
      </c>
      <c r="AV9" s="4">
        <v>100</v>
      </c>
      <c r="AW9" s="4">
        <v>0</v>
      </c>
      <c r="AX9" s="12">
        <f t="shared" si="1"/>
        <v>17032</v>
      </c>
      <c r="AY9" s="12">
        <f t="shared" si="2"/>
        <v>0</v>
      </c>
      <c r="AZ9" s="70">
        <f t="shared" si="13"/>
        <v>0</v>
      </c>
      <c r="BA9" s="72">
        <f t="shared" si="13"/>
        <v>0</v>
      </c>
      <c r="BB9" s="36">
        <f t="shared" si="3"/>
        <v>0</v>
      </c>
      <c r="BC9" s="36">
        <f t="shared" si="3"/>
        <v>0</v>
      </c>
      <c r="BD9" s="36">
        <f t="shared" si="4"/>
        <v>0</v>
      </c>
      <c r="BE9" s="10">
        <f>BE4</f>
        <v>0</v>
      </c>
      <c r="BF9" s="10">
        <f t="shared" si="5"/>
        <v>0</v>
      </c>
      <c r="BG9" s="10">
        <f>BG4</f>
        <v>0</v>
      </c>
      <c r="BH9" s="10">
        <f t="shared" si="6"/>
        <v>0</v>
      </c>
      <c r="BI9" s="4"/>
      <c r="BJ9" s="10">
        <f t="shared" si="10"/>
        <v>0</v>
      </c>
      <c r="BK9" s="10">
        <f>BK4</f>
        <v>38.19</v>
      </c>
      <c r="BL9" s="10">
        <f t="shared" si="7"/>
        <v>229.14</v>
      </c>
      <c r="BM9" s="57">
        <f>BM4</f>
        <v>4.2540000000000001E-2</v>
      </c>
      <c r="BN9" s="10">
        <f t="shared" si="8"/>
        <v>724.54128000000003</v>
      </c>
      <c r="BO9" s="5">
        <f t="shared" si="11"/>
        <v>953.68128000000002</v>
      </c>
    </row>
    <row r="10" spans="1:67">
      <c r="A10" s="4">
        <f t="shared" si="12"/>
        <v>8</v>
      </c>
      <c r="B10" s="4">
        <v>108</v>
      </c>
      <c r="C10" s="4" t="s">
        <v>0</v>
      </c>
      <c r="D10" s="4" t="s">
        <v>1279</v>
      </c>
      <c r="E10" s="35" t="s">
        <v>1280</v>
      </c>
      <c r="F10" s="4"/>
      <c r="G10" s="4" t="s">
        <v>1281</v>
      </c>
      <c r="H10" s="4"/>
      <c r="I10" s="35" t="s">
        <v>1282</v>
      </c>
      <c r="J10" s="4"/>
      <c r="K10" s="35" t="s">
        <v>1283</v>
      </c>
      <c r="L10" s="4" t="s">
        <v>1279</v>
      </c>
      <c r="M10" s="35" t="s">
        <v>1280</v>
      </c>
      <c r="N10" s="4"/>
      <c r="O10" s="4" t="s">
        <v>1281</v>
      </c>
      <c r="P10" s="4"/>
      <c r="Q10" s="35" t="s">
        <v>1282</v>
      </c>
      <c r="R10" s="4"/>
      <c r="S10" s="4" t="s">
        <v>12</v>
      </c>
      <c r="T10" s="4" t="s">
        <v>13</v>
      </c>
      <c r="U10" s="4" t="str">
        <f>U8</f>
        <v>Opał poza zwolnieniem</v>
      </c>
      <c r="V10" s="4" t="s">
        <v>29</v>
      </c>
      <c r="W10" s="35" t="s">
        <v>991</v>
      </c>
      <c r="X10" s="35"/>
      <c r="Y10" s="4" t="s">
        <v>15</v>
      </c>
      <c r="Z10" s="4"/>
      <c r="AA10" s="35" t="s">
        <v>1280</v>
      </c>
      <c r="AB10" s="4"/>
      <c r="AC10" s="4" t="s">
        <v>1281</v>
      </c>
      <c r="AD10" s="4"/>
      <c r="AE10" s="35" t="s">
        <v>1282</v>
      </c>
      <c r="AF10" s="4"/>
      <c r="AG10" s="35" t="s">
        <v>1284</v>
      </c>
      <c r="AH10" s="35" t="s">
        <v>1285</v>
      </c>
      <c r="AI10" s="73">
        <v>0</v>
      </c>
      <c r="AJ10" s="73">
        <v>22</v>
      </c>
      <c r="AK10" s="73">
        <v>0</v>
      </c>
      <c r="AL10" s="73">
        <v>3803</v>
      </c>
      <c r="AM10" s="73">
        <v>0</v>
      </c>
      <c r="AN10" s="73">
        <v>15480</v>
      </c>
      <c r="AO10" s="74">
        <f t="shared" si="0"/>
        <v>19305</v>
      </c>
      <c r="AP10" s="75">
        <f t="shared" si="9"/>
        <v>19305</v>
      </c>
      <c r="AQ10" s="4" t="s">
        <v>16</v>
      </c>
      <c r="AR10" s="4" t="s">
        <v>1076</v>
      </c>
      <c r="AS10" s="4"/>
      <c r="AT10" s="4">
        <v>4416</v>
      </c>
      <c r="AU10" s="4">
        <v>6</v>
      </c>
      <c r="AV10" s="4">
        <v>100</v>
      </c>
      <c r="AW10" s="4">
        <v>0</v>
      </c>
      <c r="AX10" s="12">
        <f t="shared" si="1"/>
        <v>19305</v>
      </c>
      <c r="AY10" s="12">
        <f t="shared" si="2"/>
        <v>0</v>
      </c>
      <c r="AZ10" s="70">
        <f t="shared" si="13"/>
        <v>0</v>
      </c>
      <c r="BA10" s="72">
        <f t="shared" si="13"/>
        <v>0</v>
      </c>
      <c r="BB10" s="36">
        <f t="shared" si="3"/>
        <v>0</v>
      </c>
      <c r="BC10" s="36">
        <f t="shared" si="3"/>
        <v>0</v>
      </c>
      <c r="BD10" s="36">
        <f t="shared" si="4"/>
        <v>0</v>
      </c>
      <c r="BE10" s="10">
        <f>BE4</f>
        <v>0</v>
      </c>
      <c r="BF10" s="10">
        <f t="shared" si="5"/>
        <v>0</v>
      </c>
      <c r="BG10" s="10">
        <f>BG4</f>
        <v>0</v>
      </c>
      <c r="BH10" s="10">
        <f t="shared" si="6"/>
        <v>0</v>
      </c>
      <c r="BI10" s="4">
        <f>BI8</f>
        <v>3.8999999999999998E-3</v>
      </c>
      <c r="BJ10" s="10">
        <f t="shared" si="10"/>
        <v>75.28949999999999</v>
      </c>
      <c r="BK10" s="10">
        <f>BK4</f>
        <v>38.19</v>
      </c>
      <c r="BL10" s="10">
        <f t="shared" si="7"/>
        <v>229.14</v>
      </c>
      <c r="BM10" s="57">
        <f>BM4</f>
        <v>4.2540000000000001E-2</v>
      </c>
      <c r="BN10" s="10">
        <f t="shared" si="8"/>
        <v>821.23469999999998</v>
      </c>
      <c r="BO10" s="5">
        <f t="shared" si="11"/>
        <v>1125.6641999999999</v>
      </c>
    </row>
    <row r="11" spans="1:67">
      <c r="A11" s="4">
        <f t="shared" si="12"/>
        <v>9</v>
      </c>
      <c r="B11" s="4">
        <v>109</v>
      </c>
      <c r="C11" s="4" t="s">
        <v>0</v>
      </c>
      <c r="D11" s="4" t="s">
        <v>1286</v>
      </c>
      <c r="E11" s="35" t="s">
        <v>1287</v>
      </c>
      <c r="F11" s="4"/>
      <c r="G11" s="4" t="s">
        <v>1288</v>
      </c>
      <c r="H11" s="4" t="s">
        <v>1289</v>
      </c>
      <c r="I11" s="35" t="s">
        <v>187</v>
      </c>
      <c r="J11" s="4"/>
      <c r="K11" s="35" t="s">
        <v>1290</v>
      </c>
      <c r="L11" s="4" t="s">
        <v>1286</v>
      </c>
      <c r="M11" s="35" t="s">
        <v>1287</v>
      </c>
      <c r="N11" s="4" t="s">
        <v>1288</v>
      </c>
      <c r="O11" s="4" t="s">
        <v>1288</v>
      </c>
      <c r="P11" s="4" t="s">
        <v>1289</v>
      </c>
      <c r="Q11" s="35" t="s">
        <v>187</v>
      </c>
      <c r="R11" s="4"/>
      <c r="S11" s="4" t="s">
        <v>12</v>
      </c>
      <c r="T11" s="4" t="s">
        <v>13</v>
      </c>
      <c r="U11" s="4" t="s">
        <v>11</v>
      </c>
      <c r="V11" s="4" t="s">
        <v>29</v>
      </c>
      <c r="W11" s="35" t="s">
        <v>991</v>
      </c>
      <c r="X11" s="35"/>
      <c r="Y11" s="4" t="s">
        <v>15</v>
      </c>
      <c r="Z11" s="4" t="s">
        <v>1291</v>
      </c>
      <c r="AA11" s="35" t="s">
        <v>1287</v>
      </c>
      <c r="AB11" s="4" t="s">
        <v>1288</v>
      </c>
      <c r="AC11" s="4" t="s">
        <v>1288</v>
      </c>
      <c r="AD11" s="4" t="s">
        <v>1289</v>
      </c>
      <c r="AE11" s="35" t="s">
        <v>187</v>
      </c>
      <c r="AF11" s="4"/>
      <c r="AG11" s="35" t="s">
        <v>2489</v>
      </c>
      <c r="AH11" s="35" t="s">
        <v>1292</v>
      </c>
      <c r="AI11" s="73">
        <v>0</v>
      </c>
      <c r="AJ11" s="73">
        <v>0</v>
      </c>
      <c r="AK11" s="73">
        <v>972</v>
      </c>
      <c r="AL11" s="73">
        <v>2566</v>
      </c>
      <c r="AM11" s="73">
        <v>11303</v>
      </c>
      <c r="AN11" s="73">
        <v>19034</v>
      </c>
      <c r="AO11" s="74">
        <f t="shared" si="0"/>
        <v>33875</v>
      </c>
      <c r="AP11" s="75">
        <f t="shared" si="9"/>
        <v>33875</v>
      </c>
      <c r="AQ11" s="4" t="s">
        <v>47</v>
      </c>
      <c r="AR11" s="4" t="s">
        <v>1076</v>
      </c>
      <c r="AS11" s="4"/>
      <c r="AT11" s="4">
        <v>4416</v>
      </c>
      <c r="AU11" s="4">
        <v>6</v>
      </c>
      <c r="AV11" s="4">
        <v>100</v>
      </c>
      <c r="AW11" s="4">
        <v>0</v>
      </c>
      <c r="AX11" s="12">
        <f t="shared" si="1"/>
        <v>33875</v>
      </c>
      <c r="AY11" s="12">
        <f t="shared" si="2"/>
        <v>0</v>
      </c>
      <c r="AZ11" s="70">
        <f t="shared" si="13"/>
        <v>0</v>
      </c>
      <c r="BA11" s="72">
        <f t="shared" si="13"/>
        <v>0</v>
      </c>
      <c r="BB11" s="36">
        <f t="shared" si="3"/>
        <v>0</v>
      </c>
      <c r="BC11" s="36">
        <f t="shared" si="3"/>
        <v>0</v>
      </c>
      <c r="BD11" s="36">
        <f t="shared" si="4"/>
        <v>0</v>
      </c>
      <c r="BE11" s="10">
        <f>BE3</f>
        <v>0</v>
      </c>
      <c r="BF11" s="10">
        <f t="shared" si="5"/>
        <v>0</v>
      </c>
      <c r="BG11" s="10">
        <f>BG3</f>
        <v>0</v>
      </c>
      <c r="BH11" s="10">
        <f t="shared" si="6"/>
        <v>0</v>
      </c>
      <c r="BI11" s="4"/>
      <c r="BJ11" s="10">
        <f t="shared" si="10"/>
        <v>0</v>
      </c>
      <c r="BK11" s="10">
        <f>BK3</f>
        <v>211.47</v>
      </c>
      <c r="BL11" s="10">
        <f t="shared" si="7"/>
        <v>1268.82</v>
      </c>
      <c r="BM11" s="57">
        <f>BM3</f>
        <v>4.0640000000000003E-2</v>
      </c>
      <c r="BN11" s="10">
        <f t="shared" si="8"/>
        <v>1376.68</v>
      </c>
      <c r="BO11" s="5">
        <f t="shared" si="11"/>
        <v>2645.5</v>
      </c>
    </row>
    <row r="12" spans="1:67">
      <c r="A12" s="4">
        <f t="shared" si="12"/>
        <v>10</v>
      </c>
      <c r="B12" s="4">
        <v>110</v>
      </c>
      <c r="C12" s="4" t="s">
        <v>0</v>
      </c>
      <c r="D12" s="4" t="s">
        <v>1293</v>
      </c>
      <c r="E12" s="35" t="s">
        <v>1294</v>
      </c>
      <c r="F12" s="4"/>
      <c r="G12" s="4" t="s">
        <v>1295</v>
      </c>
      <c r="H12" s="4" t="s">
        <v>1296</v>
      </c>
      <c r="I12" s="35" t="s">
        <v>59</v>
      </c>
      <c r="J12" s="4"/>
      <c r="K12" s="35" t="s">
        <v>1297</v>
      </c>
      <c r="L12" s="4" t="s">
        <v>1293</v>
      </c>
      <c r="M12" s="35" t="s">
        <v>1294</v>
      </c>
      <c r="N12" s="4"/>
      <c r="O12" s="4" t="s">
        <v>1295</v>
      </c>
      <c r="P12" s="4" t="s">
        <v>1296</v>
      </c>
      <c r="Q12" s="35" t="s">
        <v>59</v>
      </c>
      <c r="R12" s="4"/>
      <c r="S12" s="4" t="s">
        <v>12</v>
      </c>
      <c r="T12" s="4" t="s">
        <v>13</v>
      </c>
      <c r="U12" s="4" t="s">
        <v>11</v>
      </c>
      <c r="V12" s="4" t="s">
        <v>29</v>
      </c>
      <c r="W12" s="35" t="s">
        <v>991</v>
      </c>
      <c r="X12" s="35"/>
      <c r="Y12" s="4" t="s">
        <v>15</v>
      </c>
      <c r="Z12" s="4" t="s">
        <v>1298</v>
      </c>
      <c r="AA12" s="35" t="s">
        <v>1294</v>
      </c>
      <c r="AB12" s="4"/>
      <c r="AC12" s="4" t="s">
        <v>1295</v>
      </c>
      <c r="AD12" s="4" t="s">
        <v>1296</v>
      </c>
      <c r="AE12" s="35" t="s">
        <v>59</v>
      </c>
      <c r="AF12" s="4"/>
      <c r="AG12" s="35" t="s">
        <v>1299</v>
      </c>
      <c r="AH12" s="35" t="s">
        <v>1300</v>
      </c>
      <c r="AI12" s="73">
        <v>877</v>
      </c>
      <c r="AJ12" s="73">
        <v>1041</v>
      </c>
      <c r="AK12" s="73">
        <v>3141</v>
      </c>
      <c r="AL12" s="73">
        <v>9657</v>
      </c>
      <c r="AM12" s="73">
        <v>13161</v>
      </c>
      <c r="AN12" s="73">
        <v>20857</v>
      </c>
      <c r="AO12" s="74">
        <f t="shared" si="0"/>
        <v>48734</v>
      </c>
      <c r="AP12" s="75">
        <f t="shared" si="9"/>
        <v>48734</v>
      </c>
      <c r="AQ12" s="4" t="s">
        <v>47</v>
      </c>
      <c r="AR12" s="4" t="s">
        <v>1076</v>
      </c>
      <c r="AS12" s="4"/>
      <c r="AT12" s="4">
        <v>4416</v>
      </c>
      <c r="AU12" s="4">
        <v>6</v>
      </c>
      <c r="AV12" s="4">
        <v>100</v>
      </c>
      <c r="AW12" s="4">
        <v>0</v>
      </c>
      <c r="AX12" s="12">
        <f t="shared" si="1"/>
        <v>48734</v>
      </c>
      <c r="AY12" s="12">
        <f t="shared" si="2"/>
        <v>0</v>
      </c>
      <c r="AZ12" s="70">
        <f t="shared" si="13"/>
        <v>0</v>
      </c>
      <c r="BA12" s="72">
        <f t="shared" si="13"/>
        <v>0</v>
      </c>
      <c r="BB12" s="36">
        <f t="shared" si="3"/>
        <v>0</v>
      </c>
      <c r="BC12" s="36">
        <f t="shared" si="3"/>
        <v>0</v>
      </c>
      <c r="BD12" s="36">
        <f t="shared" si="4"/>
        <v>0</v>
      </c>
      <c r="BE12" s="10">
        <f>BE3</f>
        <v>0</v>
      </c>
      <c r="BF12" s="10">
        <f t="shared" si="5"/>
        <v>0</v>
      </c>
      <c r="BG12" s="10">
        <f>BG3</f>
        <v>0</v>
      </c>
      <c r="BH12" s="10">
        <f t="shared" si="6"/>
        <v>0</v>
      </c>
      <c r="BI12" s="4"/>
      <c r="BJ12" s="10">
        <f t="shared" si="10"/>
        <v>0</v>
      </c>
      <c r="BK12" s="10">
        <f>BK3</f>
        <v>211.47</v>
      </c>
      <c r="BL12" s="10">
        <f t="shared" si="7"/>
        <v>1268.82</v>
      </c>
      <c r="BM12" s="57">
        <f>BM3</f>
        <v>4.0640000000000003E-2</v>
      </c>
      <c r="BN12" s="10">
        <f t="shared" si="8"/>
        <v>1980.5497600000001</v>
      </c>
      <c r="BO12" s="5">
        <f t="shared" si="11"/>
        <v>3249.36976</v>
      </c>
    </row>
    <row r="13" spans="1:67">
      <c r="A13" s="4">
        <f t="shared" si="12"/>
        <v>11</v>
      </c>
      <c r="B13" s="4">
        <v>111</v>
      </c>
      <c r="C13" s="4" t="s">
        <v>0</v>
      </c>
      <c r="D13" s="4" t="s">
        <v>1301</v>
      </c>
      <c r="E13" s="35" t="s">
        <v>1302</v>
      </c>
      <c r="F13" s="4"/>
      <c r="G13" s="4" t="s">
        <v>1303</v>
      </c>
      <c r="H13" s="4" t="s">
        <v>1304</v>
      </c>
      <c r="I13" s="35" t="s">
        <v>135</v>
      </c>
      <c r="J13" s="4"/>
      <c r="K13" s="35" t="s">
        <v>1305</v>
      </c>
      <c r="L13" s="4" t="s">
        <v>1301</v>
      </c>
      <c r="M13" s="35" t="s">
        <v>1302</v>
      </c>
      <c r="N13" s="4"/>
      <c r="O13" s="4" t="s">
        <v>1303</v>
      </c>
      <c r="P13" s="4" t="s">
        <v>1304</v>
      </c>
      <c r="Q13" s="35" t="s">
        <v>135</v>
      </c>
      <c r="R13" s="4"/>
      <c r="S13" s="4" t="s">
        <v>12</v>
      </c>
      <c r="T13" s="4" t="s">
        <v>13</v>
      </c>
      <c r="U13" s="4" t="str">
        <f>U10</f>
        <v>Opał poza zwolnieniem</v>
      </c>
      <c r="V13" s="4" t="s">
        <v>29</v>
      </c>
      <c r="W13" s="35" t="s">
        <v>991</v>
      </c>
      <c r="X13" s="35"/>
      <c r="Y13" s="4" t="s">
        <v>15</v>
      </c>
      <c r="Z13" s="4" t="s">
        <v>1306</v>
      </c>
      <c r="AA13" s="35" t="s">
        <v>1307</v>
      </c>
      <c r="AB13" s="4"/>
      <c r="AC13" s="4" t="s">
        <v>1308</v>
      </c>
      <c r="AD13" s="4" t="s">
        <v>1309</v>
      </c>
      <c r="AE13" s="35" t="s">
        <v>187</v>
      </c>
      <c r="AF13" s="4"/>
      <c r="AG13" s="35" t="s">
        <v>1310</v>
      </c>
      <c r="AH13" s="4"/>
      <c r="AI13" s="73">
        <v>10723</v>
      </c>
      <c r="AJ13" s="73">
        <v>11556</v>
      </c>
      <c r="AK13" s="73">
        <v>11326</v>
      </c>
      <c r="AL13" s="73">
        <v>10171</v>
      </c>
      <c r="AM13" s="73">
        <v>19214</v>
      </c>
      <c r="AN13" s="73">
        <v>21982</v>
      </c>
      <c r="AO13" s="74">
        <f t="shared" si="0"/>
        <v>84972</v>
      </c>
      <c r="AP13" s="75">
        <f t="shared" si="9"/>
        <v>84972</v>
      </c>
      <c r="AQ13" s="4" t="s">
        <v>31</v>
      </c>
      <c r="AR13" s="4" t="s">
        <v>1076</v>
      </c>
      <c r="AS13" s="4">
        <v>150</v>
      </c>
      <c r="AT13" s="4">
        <v>4416</v>
      </c>
      <c r="AU13" s="4">
        <v>6</v>
      </c>
      <c r="AV13" s="4">
        <v>100</v>
      </c>
      <c r="AW13" s="4">
        <v>0</v>
      </c>
      <c r="AX13" s="12">
        <f t="shared" si="1"/>
        <v>84972</v>
      </c>
      <c r="AY13" s="12">
        <f t="shared" si="2"/>
        <v>0</v>
      </c>
      <c r="AZ13" s="70">
        <f t="shared" si="13"/>
        <v>0</v>
      </c>
      <c r="BA13" s="72">
        <f>'dane do formularza ofertowego'!D15</f>
        <v>0</v>
      </c>
      <c r="BB13" s="36">
        <f t="shared" si="3"/>
        <v>0</v>
      </c>
      <c r="BC13" s="36">
        <f t="shared" si="3"/>
        <v>0</v>
      </c>
      <c r="BD13" s="36">
        <f t="shared" si="4"/>
        <v>0</v>
      </c>
      <c r="BE13" s="10">
        <f>'dane do formularza ofertowego'!H6</f>
        <v>0</v>
      </c>
      <c r="BF13" s="10">
        <f t="shared" si="5"/>
        <v>0</v>
      </c>
      <c r="BG13" s="10">
        <f>'dane do formularza ofertowego'!H7</f>
        <v>0</v>
      </c>
      <c r="BH13" s="10">
        <f t="shared" si="6"/>
        <v>0</v>
      </c>
      <c r="BI13" s="4">
        <f>BI10</f>
        <v>3.8999999999999998E-3</v>
      </c>
      <c r="BJ13" s="10">
        <f t="shared" si="10"/>
        <v>331.39080000000001</v>
      </c>
      <c r="BK13" s="57">
        <v>6.0299999999999998E-3</v>
      </c>
      <c r="BL13" s="10">
        <f>BK13*AS13*AT13</f>
        <v>3994.2719999999999</v>
      </c>
      <c r="BM13" s="57">
        <v>2.4709999999999999E-2</v>
      </c>
      <c r="BN13" s="10">
        <f t="shared" si="8"/>
        <v>2099.6581200000001</v>
      </c>
      <c r="BO13" s="5">
        <f t="shared" si="11"/>
        <v>6425.3209200000001</v>
      </c>
    </row>
    <row r="14" spans="1:67">
      <c r="A14" s="4">
        <f t="shared" si="12"/>
        <v>12</v>
      </c>
      <c r="B14" s="4">
        <v>111</v>
      </c>
      <c r="C14" s="4" t="s">
        <v>32</v>
      </c>
      <c r="D14" s="4" t="s">
        <v>1301</v>
      </c>
      <c r="E14" s="35" t="s">
        <v>1302</v>
      </c>
      <c r="F14" s="4"/>
      <c r="G14" s="4" t="s">
        <v>1303</v>
      </c>
      <c r="H14" s="4" t="s">
        <v>1304</v>
      </c>
      <c r="I14" s="35" t="s">
        <v>135</v>
      </c>
      <c r="J14" s="4"/>
      <c r="K14" s="35" t="s">
        <v>1305</v>
      </c>
      <c r="L14" s="4" t="s">
        <v>1301</v>
      </c>
      <c r="M14" s="35" t="s">
        <v>1302</v>
      </c>
      <c r="N14" s="4"/>
      <c r="O14" s="4" t="s">
        <v>1303</v>
      </c>
      <c r="P14" s="4" t="s">
        <v>1304</v>
      </c>
      <c r="Q14" s="35" t="s">
        <v>135</v>
      </c>
      <c r="R14" s="4"/>
      <c r="S14" s="4" t="s">
        <v>12</v>
      </c>
      <c r="T14" s="4" t="s">
        <v>13</v>
      </c>
      <c r="U14" s="4" t="s">
        <v>11</v>
      </c>
      <c r="V14" s="4" t="s">
        <v>29</v>
      </c>
      <c r="W14" s="35" t="s">
        <v>991</v>
      </c>
      <c r="X14" s="35"/>
      <c r="Y14" s="4" t="s">
        <v>15</v>
      </c>
      <c r="Z14" s="4" t="s">
        <v>1311</v>
      </c>
      <c r="AA14" s="35" t="s">
        <v>1312</v>
      </c>
      <c r="AB14" s="4"/>
      <c r="AC14" s="4" t="s">
        <v>1313</v>
      </c>
      <c r="AD14" s="4" t="s">
        <v>1314</v>
      </c>
      <c r="AE14" s="35" t="s">
        <v>74</v>
      </c>
      <c r="AF14" s="4"/>
      <c r="AG14" s="35" t="s">
        <v>1315</v>
      </c>
      <c r="AH14" s="35" t="s">
        <v>1316</v>
      </c>
      <c r="AI14" s="73">
        <v>0</v>
      </c>
      <c r="AJ14" s="73">
        <v>33</v>
      </c>
      <c r="AK14" s="73">
        <v>11</v>
      </c>
      <c r="AL14" s="73">
        <v>11</v>
      </c>
      <c r="AM14" s="73">
        <v>0</v>
      </c>
      <c r="AN14" s="73">
        <v>0</v>
      </c>
      <c r="AO14" s="74">
        <f t="shared" si="0"/>
        <v>55</v>
      </c>
      <c r="AP14" s="75">
        <f t="shared" si="9"/>
        <v>55</v>
      </c>
      <c r="AQ14" s="4" t="s">
        <v>16</v>
      </c>
      <c r="AR14" s="4" t="s">
        <v>1076</v>
      </c>
      <c r="AS14" s="4"/>
      <c r="AT14" s="4">
        <v>4416</v>
      </c>
      <c r="AU14" s="4">
        <v>6</v>
      </c>
      <c r="AV14" s="4">
        <v>100</v>
      </c>
      <c r="AW14" s="4">
        <v>0</v>
      </c>
      <c r="AX14" s="12">
        <f t="shared" si="1"/>
        <v>55</v>
      </c>
      <c r="AY14" s="12">
        <f t="shared" si="2"/>
        <v>0</v>
      </c>
      <c r="AZ14" s="70">
        <f t="shared" si="13"/>
        <v>0</v>
      </c>
      <c r="BA14" s="72">
        <f>BA12</f>
        <v>0</v>
      </c>
      <c r="BB14" s="36">
        <f t="shared" si="3"/>
        <v>0</v>
      </c>
      <c r="BC14" s="36">
        <f t="shared" si="3"/>
        <v>0</v>
      </c>
      <c r="BD14" s="36">
        <f t="shared" si="4"/>
        <v>0</v>
      </c>
      <c r="BE14" s="10">
        <f>BE4</f>
        <v>0</v>
      </c>
      <c r="BF14" s="10">
        <f t="shared" si="5"/>
        <v>0</v>
      </c>
      <c r="BG14" s="10">
        <f>BG4</f>
        <v>0</v>
      </c>
      <c r="BH14" s="10">
        <f t="shared" si="6"/>
        <v>0</v>
      </c>
      <c r="BI14" s="4"/>
      <c r="BJ14" s="10">
        <f t="shared" si="10"/>
        <v>0</v>
      </c>
      <c r="BK14" s="10">
        <f>BK4</f>
        <v>38.19</v>
      </c>
      <c r="BL14" s="10">
        <f t="shared" ref="BL14:BL23" si="14">BK14*AU14</f>
        <v>229.14</v>
      </c>
      <c r="BM14" s="57">
        <f>BM4</f>
        <v>4.2540000000000001E-2</v>
      </c>
      <c r="BN14" s="10">
        <f t="shared" si="8"/>
        <v>2.3397000000000001</v>
      </c>
      <c r="BO14" s="5">
        <f t="shared" si="11"/>
        <v>231.47969999999998</v>
      </c>
    </row>
    <row r="15" spans="1:67">
      <c r="A15" s="4">
        <f t="shared" si="12"/>
        <v>13</v>
      </c>
      <c r="B15" s="4">
        <v>112</v>
      </c>
      <c r="C15" s="4" t="s">
        <v>0</v>
      </c>
      <c r="D15" s="4" t="s">
        <v>1317</v>
      </c>
      <c r="E15" s="35" t="s">
        <v>1318</v>
      </c>
      <c r="F15" s="4"/>
      <c r="G15" s="4" t="s">
        <v>1319</v>
      </c>
      <c r="H15" s="4" t="s">
        <v>1320</v>
      </c>
      <c r="I15" s="35" t="s">
        <v>785</v>
      </c>
      <c r="J15" s="4"/>
      <c r="K15" s="35" t="s">
        <v>1321</v>
      </c>
      <c r="L15" s="4" t="s">
        <v>1317</v>
      </c>
      <c r="M15" s="35" t="s">
        <v>1318</v>
      </c>
      <c r="N15" s="4" t="s">
        <v>1322</v>
      </c>
      <c r="O15" s="4" t="s">
        <v>1319</v>
      </c>
      <c r="P15" s="4" t="s">
        <v>1320</v>
      </c>
      <c r="Q15" s="35" t="s">
        <v>785</v>
      </c>
      <c r="R15" s="4"/>
      <c r="S15" s="4" t="s">
        <v>12</v>
      </c>
      <c r="T15" s="4" t="s">
        <v>13</v>
      </c>
      <c r="U15" s="4" t="s">
        <v>11</v>
      </c>
      <c r="V15" s="4" t="s">
        <v>29</v>
      </c>
      <c r="W15" s="35" t="s">
        <v>991</v>
      </c>
      <c r="X15" s="35"/>
      <c r="Y15" s="4" t="s">
        <v>15</v>
      </c>
      <c r="Z15" s="4" t="s">
        <v>1323</v>
      </c>
      <c r="AA15" s="35" t="s">
        <v>1318</v>
      </c>
      <c r="AB15" s="4" t="s">
        <v>1322</v>
      </c>
      <c r="AC15" s="4" t="s">
        <v>1319</v>
      </c>
      <c r="AD15" s="4" t="s">
        <v>1324</v>
      </c>
      <c r="AE15" s="35" t="s">
        <v>187</v>
      </c>
      <c r="AF15" s="4"/>
      <c r="AG15" s="35" t="s">
        <v>1325</v>
      </c>
      <c r="AH15" s="35" t="s">
        <v>1326</v>
      </c>
      <c r="AI15" s="73">
        <v>0</v>
      </c>
      <c r="AJ15" s="73">
        <v>2078</v>
      </c>
      <c r="AK15" s="73">
        <v>0</v>
      </c>
      <c r="AL15" s="73">
        <v>3415</v>
      </c>
      <c r="AM15" s="73">
        <v>0</v>
      </c>
      <c r="AN15" s="73">
        <v>13520</v>
      </c>
      <c r="AO15" s="74">
        <f t="shared" si="0"/>
        <v>19013</v>
      </c>
      <c r="AP15" s="75">
        <f t="shared" si="9"/>
        <v>19013</v>
      </c>
      <c r="AQ15" s="4" t="s">
        <v>16</v>
      </c>
      <c r="AR15" s="4" t="s">
        <v>1076</v>
      </c>
      <c r="AS15" s="4"/>
      <c r="AT15" s="4">
        <v>4416</v>
      </c>
      <c r="AU15" s="4">
        <v>6</v>
      </c>
      <c r="AV15" s="4">
        <v>100</v>
      </c>
      <c r="AW15" s="4">
        <v>0</v>
      </c>
      <c r="AX15" s="12">
        <f t="shared" si="1"/>
        <v>19013</v>
      </c>
      <c r="AY15" s="12">
        <f t="shared" si="2"/>
        <v>0</v>
      </c>
      <c r="AZ15" s="70">
        <f t="shared" si="13"/>
        <v>0</v>
      </c>
      <c r="BA15" s="72">
        <f>BA14</f>
        <v>0</v>
      </c>
      <c r="BB15" s="36">
        <f t="shared" si="3"/>
        <v>0</v>
      </c>
      <c r="BC15" s="36">
        <f t="shared" si="3"/>
        <v>0</v>
      </c>
      <c r="BD15" s="36">
        <f t="shared" si="4"/>
        <v>0</v>
      </c>
      <c r="BE15" s="10">
        <f>BE4</f>
        <v>0</v>
      </c>
      <c r="BF15" s="10">
        <f t="shared" si="5"/>
        <v>0</v>
      </c>
      <c r="BG15" s="10">
        <f>BG4</f>
        <v>0</v>
      </c>
      <c r="BH15" s="10">
        <f t="shared" si="6"/>
        <v>0</v>
      </c>
      <c r="BI15" s="4"/>
      <c r="BJ15" s="10">
        <f t="shared" si="10"/>
        <v>0</v>
      </c>
      <c r="BK15" s="10">
        <f>BK4</f>
        <v>38.19</v>
      </c>
      <c r="BL15" s="10">
        <f t="shared" si="14"/>
        <v>229.14</v>
      </c>
      <c r="BM15" s="57">
        <f>BM4</f>
        <v>4.2540000000000001E-2</v>
      </c>
      <c r="BN15" s="10">
        <f t="shared" si="8"/>
        <v>808.81302000000005</v>
      </c>
      <c r="BO15" s="5">
        <f t="shared" si="11"/>
        <v>1037.9530199999999</v>
      </c>
    </row>
    <row r="16" spans="1:67">
      <c r="A16" s="4">
        <f t="shared" si="12"/>
        <v>14</v>
      </c>
      <c r="B16" s="4">
        <v>112</v>
      </c>
      <c r="C16" s="4" t="s">
        <v>32</v>
      </c>
      <c r="D16" s="4" t="s">
        <v>1317</v>
      </c>
      <c r="E16" s="35" t="s">
        <v>1318</v>
      </c>
      <c r="F16" s="4"/>
      <c r="G16" s="4" t="s">
        <v>1319</v>
      </c>
      <c r="H16" s="4" t="s">
        <v>1320</v>
      </c>
      <c r="I16" s="35" t="s">
        <v>785</v>
      </c>
      <c r="J16" s="4"/>
      <c r="K16" s="35" t="s">
        <v>1321</v>
      </c>
      <c r="L16" s="4" t="s">
        <v>1317</v>
      </c>
      <c r="M16" s="35" t="s">
        <v>1318</v>
      </c>
      <c r="N16" s="4" t="s">
        <v>1322</v>
      </c>
      <c r="O16" s="4" t="s">
        <v>1319</v>
      </c>
      <c r="P16" s="4" t="s">
        <v>1320</v>
      </c>
      <c r="Q16" s="35" t="s">
        <v>785</v>
      </c>
      <c r="R16" s="4"/>
      <c r="S16" s="4" t="s">
        <v>12</v>
      </c>
      <c r="T16" s="4" t="s">
        <v>13</v>
      </c>
      <c r="U16" s="4" t="s">
        <v>11</v>
      </c>
      <c r="V16" s="4" t="s">
        <v>29</v>
      </c>
      <c r="W16" s="35" t="s">
        <v>991</v>
      </c>
      <c r="X16" s="35"/>
      <c r="Y16" s="4" t="s">
        <v>15</v>
      </c>
      <c r="Z16" s="4" t="s">
        <v>1327</v>
      </c>
      <c r="AA16" s="35" t="s">
        <v>1318</v>
      </c>
      <c r="AB16" s="4" t="s">
        <v>1322</v>
      </c>
      <c r="AC16" s="4" t="s">
        <v>1319</v>
      </c>
      <c r="AD16" s="4" t="s">
        <v>1320</v>
      </c>
      <c r="AE16" s="35" t="s">
        <v>785</v>
      </c>
      <c r="AF16" s="4"/>
      <c r="AG16" s="35" t="s">
        <v>1328</v>
      </c>
      <c r="AH16" s="35" t="s">
        <v>1329</v>
      </c>
      <c r="AI16" s="73">
        <v>1956</v>
      </c>
      <c r="AJ16" s="73">
        <v>2267</v>
      </c>
      <c r="AK16" s="73">
        <v>4388</v>
      </c>
      <c r="AL16" s="73">
        <v>15010</v>
      </c>
      <c r="AM16" s="73">
        <v>20041</v>
      </c>
      <c r="AN16" s="73">
        <v>28253</v>
      </c>
      <c r="AO16" s="74">
        <f t="shared" si="0"/>
        <v>71915</v>
      </c>
      <c r="AP16" s="75">
        <f t="shared" si="9"/>
        <v>71915</v>
      </c>
      <c r="AQ16" s="4" t="s">
        <v>47</v>
      </c>
      <c r="AR16" s="4" t="s">
        <v>1076</v>
      </c>
      <c r="AS16" s="4"/>
      <c r="AT16" s="4">
        <v>4416</v>
      </c>
      <c r="AU16" s="4">
        <v>6</v>
      </c>
      <c r="AV16" s="4">
        <v>100</v>
      </c>
      <c r="AW16" s="4">
        <v>0</v>
      </c>
      <c r="AX16" s="12">
        <f t="shared" si="1"/>
        <v>71915</v>
      </c>
      <c r="AY16" s="12">
        <f t="shared" si="2"/>
        <v>0</v>
      </c>
      <c r="AZ16" s="70">
        <f t="shared" si="13"/>
        <v>0</v>
      </c>
      <c r="BA16" s="72">
        <f t="shared" si="13"/>
        <v>0</v>
      </c>
      <c r="BB16" s="36">
        <f t="shared" si="3"/>
        <v>0</v>
      </c>
      <c r="BC16" s="36">
        <f t="shared" si="3"/>
        <v>0</v>
      </c>
      <c r="BD16" s="36">
        <f t="shared" si="4"/>
        <v>0</v>
      </c>
      <c r="BE16" s="10">
        <f>BE3</f>
        <v>0</v>
      </c>
      <c r="BF16" s="10">
        <f t="shared" si="5"/>
        <v>0</v>
      </c>
      <c r="BG16" s="10">
        <f>BG3</f>
        <v>0</v>
      </c>
      <c r="BH16" s="10">
        <f t="shared" si="6"/>
        <v>0</v>
      </c>
      <c r="BI16" s="4"/>
      <c r="BJ16" s="10">
        <f t="shared" si="10"/>
        <v>0</v>
      </c>
      <c r="BK16" s="10">
        <f>BK3</f>
        <v>211.47</v>
      </c>
      <c r="BL16" s="10">
        <f t="shared" si="14"/>
        <v>1268.82</v>
      </c>
      <c r="BM16" s="57">
        <f>BM3</f>
        <v>4.0640000000000003E-2</v>
      </c>
      <c r="BN16" s="10">
        <f t="shared" si="8"/>
        <v>2922.6256000000003</v>
      </c>
      <c r="BO16" s="5">
        <f t="shared" si="11"/>
        <v>4191.4456</v>
      </c>
    </row>
    <row r="17" spans="1:67">
      <c r="A17" s="4">
        <f t="shared" si="12"/>
        <v>15</v>
      </c>
      <c r="B17" s="4">
        <v>113</v>
      </c>
      <c r="C17" s="4" t="s">
        <v>0</v>
      </c>
      <c r="D17" s="4" t="s">
        <v>1330</v>
      </c>
      <c r="E17" s="35" t="s">
        <v>1331</v>
      </c>
      <c r="F17" s="4"/>
      <c r="G17" s="4" t="s">
        <v>1332</v>
      </c>
      <c r="H17" s="4" t="s">
        <v>1333</v>
      </c>
      <c r="I17" s="35" t="s">
        <v>187</v>
      </c>
      <c r="J17" s="4"/>
      <c r="K17" s="35" t="s">
        <v>1334</v>
      </c>
      <c r="L17" s="4" t="s">
        <v>1330</v>
      </c>
      <c r="M17" s="35" t="s">
        <v>1331</v>
      </c>
      <c r="N17" s="4"/>
      <c r="O17" s="4" t="s">
        <v>1332</v>
      </c>
      <c r="P17" s="4" t="s">
        <v>1333</v>
      </c>
      <c r="Q17" s="35" t="s">
        <v>187</v>
      </c>
      <c r="R17" s="4"/>
      <c r="S17" s="4" t="s">
        <v>12</v>
      </c>
      <c r="T17" s="4" t="s">
        <v>13</v>
      </c>
      <c r="U17" s="4" t="str">
        <f>U13</f>
        <v>Opał poza zwolnieniem</v>
      </c>
      <c r="V17" s="4" t="s">
        <v>29</v>
      </c>
      <c r="W17" s="35" t="s">
        <v>991</v>
      </c>
      <c r="X17" s="35"/>
      <c r="Y17" s="4" t="s">
        <v>15</v>
      </c>
      <c r="Z17" s="4" t="s">
        <v>1335</v>
      </c>
      <c r="AA17" s="35" t="s">
        <v>1331</v>
      </c>
      <c r="AB17" s="4" t="s">
        <v>1332</v>
      </c>
      <c r="AC17" s="4" t="s">
        <v>1333</v>
      </c>
      <c r="AD17" s="4"/>
      <c r="AE17" s="35" t="s">
        <v>187</v>
      </c>
      <c r="AF17" s="4"/>
      <c r="AG17" s="35" t="s">
        <v>1336</v>
      </c>
      <c r="AH17" s="35" t="s">
        <v>1337</v>
      </c>
      <c r="AI17" s="73">
        <v>8383</v>
      </c>
      <c r="AJ17" s="73">
        <v>0</v>
      </c>
      <c r="AK17" s="73">
        <v>315</v>
      </c>
      <c r="AL17" s="73">
        <v>0</v>
      </c>
      <c r="AM17" s="73">
        <v>3248</v>
      </c>
      <c r="AN17" s="73">
        <v>14533</v>
      </c>
      <c r="AO17" s="74">
        <f t="shared" si="0"/>
        <v>26479</v>
      </c>
      <c r="AP17" s="75">
        <f t="shared" si="9"/>
        <v>26479</v>
      </c>
      <c r="AQ17" s="4" t="s">
        <v>16</v>
      </c>
      <c r="AR17" s="4" t="s">
        <v>1076</v>
      </c>
      <c r="AS17" s="4"/>
      <c r="AT17" s="4">
        <v>4416</v>
      </c>
      <c r="AU17" s="4">
        <v>6</v>
      </c>
      <c r="AV17" s="4">
        <v>100</v>
      </c>
      <c r="AW17" s="4">
        <v>0</v>
      </c>
      <c r="AX17" s="12">
        <f t="shared" si="1"/>
        <v>26479</v>
      </c>
      <c r="AY17" s="12">
        <f t="shared" si="2"/>
        <v>0</v>
      </c>
      <c r="AZ17" s="70">
        <f t="shared" si="13"/>
        <v>0</v>
      </c>
      <c r="BA17" s="72">
        <f t="shared" si="13"/>
        <v>0</v>
      </c>
      <c r="BB17" s="36">
        <f t="shared" si="3"/>
        <v>0</v>
      </c>
      <c r="BC17" s="36">
        <f t="shared" si="3"/>
        <v>0</v>
      </c>
      <c r="BD17" s="36">
        <f t="shared" si="4"/>
        <v>0</v>
      </c>
      <c r="BE17" s="10">
        <f>BE4</f>
        <v>0</v>
      </c>
      <c r="BF17" s="10">
        <f t="shared" si="5"/>
        <v>0</v>
      </c>
      <c r="BG17" s="10">
        <f>BG4</f>
        <v>0</v>
      </c>
      <c r="BH17" s="10">
        <f t="shared" si="6"/>
        <v>0</v>
      </c>
      <c r="BI17" s="4">
        <f>BI13</f>
        <v>3.8999999999999998E-3</v>
      </c>
      <c r="BJ17" s="10">
        <f t="shared" si="10"/>
        <v>103.26809999999999</v>
      </c>
      <c r="BK17" s="10">
        <f>BK4</f>
        <v>38.19</v>
      </c>
      <c r="BL17" s="10">
        <f t="shared" si="14"/>
        <v>229.14</v>
      </c>
      <c r="BM17" s="57">
        <f>BM4</f>
        <v>4.2540000000000001E-2</v>
      </c>
      <c r="BN17" s="10">
        <f t="shared" si="8"/>
        <v>1126.4166600000001</v>
      </c>
      <c r="BO17" s="5">
        <f t="shared" si="11"/>
        <v>1458.8247600000002</v>
      </c>
    </row>
    <row r="18" spans="1:67">
      <c r="A18" s="4">
        <f t="shared" si="12"/>
        <v>16</v>
      </c>
      <c r="B18" s="4">
        <v>114</v>
      </c>
      <c r="C18" s="4" t="s">
        <v>0</v>
      </c>
      <c r="D18" s="4" t="s">
        <v>1338</v>
      </c>
      <c r="E18" s="35" t="s">
        <v>1339</v>
      </c>
      <c r="F18" s="4"/>
      <c r="G18" s="4" t="s">
        <v>1340</v>
      </c>
      <c r="H18" s="4"/>
      <c r="I18" s="35" t="s">
        <v>74</v>
      </c>
      <c r="J18" s="4"/>
      <c r="K18" s="35" t="s">
        <v>1341</v>
      </c>
      <c r="L18" s="4" t="s">
        <v>1338</v>
      </c>
      <c r="M18" s="35" t="s">
        <v>1339</v>
      </c>
      <c r="N18" s="4"/>
      <c r="O18" s="4" t="s">
        <v>1340</v>
      </c>
      <c r="P18" s="4"/>
      <c r="Q18" s="35" t="s">
        <v>74</v>
      </c>
      <c r="R18" s="4"/>
      <c r="S18" s="4" t="s">
        <v>12</v>
      </c>
      <c r="T18" s="4" t="s">
        <v>13</v>
      </c>
      <c r="U18" s="4" t="s">
        <v>11</v>
      </c>
      <c r="V18" s="4" t="s">
        <v>29</v>
      </c>
      <c r="W18" s="35" t="s">
        <v>991</v>
      </c>
      <c r="X18" s="35"/>
      <c r="Y18" s="4" t="s">
        <v>15</v>
      </c>
      <c r="Z18" s="4"/>
      <c r="AA18" s="35" t="s">
        <v>1339</v>
      </c>
      <c r="AB18" s="4"/>
      <c r="AC18" s="4" t="s">
        <v>1340</v>
      </c>
      <c r="AD18" s="4"/>
      <c r="AE18" s="35" t="s">
        <v>231</v>
      </c>
      <c r="AF18" s="4"/>
      <c r="AG18" s="35" t="s">
        <v>1342</v>
      </c>
      <c r="AH18" s="4"/>
      <c r="AI18" s="73">
        <v>76</v>
      </c>
      <c r="AJ18" s="73">
        <v>76</v>
      </c>
      <c r="AK18" s="73">
        <v>76</v>
      </c>
      <c r="AL18" s="73">
        <v>76</v>
      </c>
      <c r="AM18" s="73">
        <v>76</v>
      </c>
      <c r="AN18" s="73">
        <v>76</v>
      </c>
      <c r="AO18" s="74">
        <f t="shared" si="0"/>
        <v>456</v>
      </c>
      <c r="AP18" s="75">
        <f t="shared" si="9"/>
        <v>456</v>
      </c>
      <c r="AQ18" s="4" t="s">
        <v>37</v>
      </c>
      <c r="AR18" s="4" t="s">
        <v>1076</v>
      </c>
      <c r="AS18" s="4"/>
      <c r="AT18" s="4">
        <v>4416</v>
      </c>
      <c r="AU18" s="4">
        <v>6</v>
      </c>
      <c r="AV18" s="4">
        <v>100</v>
      </c>
      <c r="AW18" s="4">
        <v>0</v>
      </c>
      <c r="AX18" s="12">
        <f t="shared" si="1"/>
        <v>456</v>
      </c>
      <c r="AY18" s="12">
        <f t="shared" si="2"/>
        <v>0</v>
      </c>
      <c r="AZ18" s="70">
        <f t="shared" si="13"/>
        <v>0</v>
      </c>
      <c r="BA18" s="72">
        <f t="shared" si="13"/>
        <v>0</v>
      </c>
      <c r="BB18" s="36">
        <f t="shared" si="3"/>
        <v>0</v>
      </c>
      <c r="BC18" s="36">
        <f t="shared" si="3"/>
        <v>0</v>
      </c>
      <c r="BD18" s="36">
        <f t="shared" si="4"/>
        <v>0</v>
      </c>
      <c r="BE18" s="10">
        <f>'dane do formularza ofertowego'!C6</f>
        <v>0</v>
      </c>
      <c r="BF18" s="10">
        <f t="shared" si="5"/>
        <v>0</v>
      </c>
      <c r="BG18" s="10">
        <f>'dane do formularza ofertowego'!C7</f>
        <v>0</v>
      </c>
      <c r="BH18" s="10">
        <f t="shared" si="6"/>
        <v>0</v>
      </c>
      <c r="BI18" s="4"/>
      <c r="BJ18" s="10">
        <f t="shared" si="10"/>
        <v>0</v>
      </c>
      <c r="BK18" s="10">
        <v>5.04</v>
      </c>
      <c r="BL18" s="10">
        <f t="shared" si="14"/>
        <v>30.240000000000002</v>
      </c>
      <c r="BM18" s="57">
        <v>5.8259999999999999E-2</v>
      </c>
      <c r="BN18" s="10">
        <f t="shared" si="8"/>
        <v>26.566559999999999</v>
      </c>
      <c r="BO18" s="5">
        <f t="shared" si="11"/>
        <v>56.806560000000005</v>
      </c>
    </row>
    <row r="19" spans="1:67">
      <c r="A19" s="4">
        <f t="shared" si="12"/>
        <v>17</v>
      </c>
      <c r="B19" s="4">
        <v>114</v>
      </c>
      <c r="C19" s="4" t="s">
        <v>32</v>
      </c>
      <c r="D19" s="4" t="s">
        <v>1338</v>
      </c>
      <c r="E19" s="35" t="s">
        <v>1339</v>
      </c>
      <c r="F19" s="4"/>
      <c r="G19" s="4" t="s">
        <v>1340</v>
      </c>
      <c r="H19" s="4"/>
      <c r="I19" s="35" t="s">
        <v>74</v>
      </c>
      <c r="J19" s="4"/>
      <c r="K19" s="35" t="s">
        <v>1341</v>
      </c>
      <c r="L19" s="4" t="s">
        <v>1338</v>
      </c>
      <c r="M19" s="35" t="s">
        <v>1339</v>
      </c>
      <c r="N19" s="4"/>
      <c r="O19" s="4" t="s">
        <v>1340</v>
      </c>
      <c r="P19" s="4"/>
      <c r="Q19" s="35" t="s">
        <v>74</v>
      </c>
      <c r="R19" s="4"/>
      <c r="S19" s="4" t="s">
        <v>12</v>
      </c>
      <c r="T19" s="4" t="s">
        <v>13</v>
      </c>
      <c r="U19" s="4" t="s">
        <v>11</v>
      </c>
      <c r="V19" s="4" t="s">
        <v>29</v>
      </c>
      <c r="W19" s="35" t="s">
        <v>991</v>
      </c>
      <c r="X19" s="35"/>
      <c r="Y19" s="4" t="s">
        <v>15</v>
      </c>
      <c r="Z19" s="4"/>
      <c r="AA19" s="35" t="s">
        <v>1339</v>
      </c>
      <c r="AB19" s="4" t="s">
        <v>1343</v>
      </c>
      <c r="AC19" s="4" t="s">
        <v>1340</v>
      </c>
      <c r="AD19" s="4"/>
      <c r="AE19" s="35" t="s">
        <v>74</v>
      </c>
      <c r="AF19" s="4"/>
      <c r="AG19" s="35" t="s">
        <v>1344</v>
      </c>
      <c r="AH19" s="4"/>
      <c r="AI19" s="73">
        <v>3738</v>
      </c>
      <c r="AJ19" s="73">
        <v>4016</v>
      </c>
      <c r="AK19" s="73">
        <v>5339</v>
      </c>
      <c r="AL19" s="73">
        <v>9969</v>
      </c>
      <c r="AM19" s="73">
        <v>14375</v>
      </c>
      <c r="AN19" s="73">
        <v>24185</v>
      </c>
      <c r="AO19" s="74">
        <f t="shared" si="0"/>
        <v>61622</v>
      </c>
      <c r="AP19" s="75">
        <f t="shared" si="9"/>
        <v>61622</v>
      </c>
      <c r="AQ19" s="4" t="s">
        <v>47</v>
      </c>
      <c r="AR19" s="4" t="s">
        <v>1076</v>
      </c>
      <c r="AS19" s="4"/>
      <c r="AT19" s="4">
        <v>4416</v>
      </c>
      <c r="AU19" s="4">
        <v>6</v>
      </c>
      <c r="AV19" s="4">
        <v>100</v>
      </c>
      <c r="AW19" s="4">
        <v>0</v>
      </c>
      <c r="AX19" s="12">
        <f t="shared" si="1"/>
        <v>61622</v>
      </c>
      <c r="AY19" s="12">
        <f t="shared" si="2"/>
        <v>0</v>
      </c>
      <c r="AZ19" s="70">
        <f t="shared" si="13"/>
        <v>0</v>
      </c>
      <c r="BA19" s="72">
        <f t="shared" si="13"/>
        <v>0</v>
      </c>
      <c r="BB19" s="36">
        <f t="shared" si="3"/>
        <v>0</v>
      </c>
      <c r="BC19" s="36">
        <f t="shared" si="3"/>
        <v>0</v>
      </c>
      <c r="BD19" s="36">
        <f t="shared" si="4"/>
        <v>0</v>
      </c>
      <c r="BE19" s="10">
        <f>BE3</f>
        <v>0</v>
      </c>
      <c r="BF19" s="10">
        <f t="shared" si="5"/>
        <v>0</v>
      </c>
      <c r="BG19" s="10">
        <f>BG3</f>
        <v>0</v>
      </c>
      <c r="BH19" s="10">
        <f t="shared" si="6"/>
        <v>0</v>
      </c>
      <c r="BI19" s="4"/>
      <c r="BJ19" s="10">
        <f t="shared" si="10"/>
        <v>0</v>
      </c>
      <c r="BK19" s="10">
        <f>BK3</f>
        <v>211.47</v>
      </c>
      <c r="BL19" s="10">
        <f t="shared" si="14"/>
        <v>1268.82</v>
      </c>
      <c r="BM19" s="57">
        <f>BM3</f>
        <v>4.0640000000000003E-2</v>
      </c>
      <c r="BN19" s="10">
        <f t="shared" si="8"/>
        <v>2504.31808</v>
      </c>
      <c r="BO19" s="5">
        <f t="shared" si="11"/>
        <v>3773.1380799999997</v>
      </c>
    </row>
    <row r="20" spans="1:67">
      <c r="A20" s="4">
        <f t="shared" si="12"/>
        <v>18</v>
      </c>
      <c r="B20" s="4">
        <v>114</v>
      </c>
      <c r="C20" s="4" t="s">
        <v>62</v>
      </c>
      <c r="D20" s="4" t="s">
        <v>1338</v>
      </c>
      <c r="E20" s="35" t="s">
        <v>1339</v>
      </c>
      <c r="F20" s="4"/>
      <c r="G20" s="4" t="s">
        <v>1340</v>
      </c>
      <c r="H20" s="4"/>
      <c r="I20" s="35" t="s">
        <v>74</v>
      </c>
      <c r="J20" s="4"/>
      <c r="K20" s="35" t="s">
        <v>1341</v>
      </c>
      <c r="L20" s="4" t="s">
        <v>1338</v>
      </c>
      <c r="M20" s="35" t="s">
        <v>1339</v>
      </c>
      <c r="N20" s="4"/>
      <c r="O20" s="4" t="s">
        <v>1340</v>
      </c>
      <c r="P20" s="4"/>
      <c r="Q20" s="35" t="s">
        <v>74</v>
      </c>
      <c r="R20" s="4"/>
      <c r="S20" s="4" t="s">
        <v>12</v>
      </c>
      <c r="T20" s="4" t="s">
        <v>13</v>
      </c>
      <c r="U20" s="4" t="s">
        <v>11</v>
      </c>
      <c r="V20" s="4" t="s">
        <v>29</v>
      </c>
      <c r="W20" s="35" t="s">
        <v>991</v>
      </c>
      <c r="X20" s="35"/>
      <c r="Y20" s="4" t="s">
        <v>15</v>
      </c>
      <c r="Z20" s="4"/>
      <c r="AA20" s="35" t="s">
        <v>1339</v>
      </c>
      <c r="AB20" s="4"/>
      <c r="AC20" s="4" t="s">
        <v>1340</v>
      </c>
      <c r="AD20" s="4"/>
      <c r="AE20" s="35" t="s">
        <v>74</v>
      </c>
      <c r="AF20" s="35" t="s">
        <v>59</v>
      </c>
      <c r="AG20" s="35" t="s">
        <v>1345</v>
      </c>
      <c r="AH20" s="4"/>
      <c r="AI20" s="73">
        <v>26</v>
      </c>
      <c r="AJ20" s="73">
        <v>27</v>
      </c>
      <c r="AK20" s="73">
        <v>26</v>
      </c>
      <c r="AL20" s="73">
        <v>27</v>
      </c>
      <c r="AM20" s="73">
        <v>27</v>
      </c>
      <c r="AN20" s="73">
        <v>0</v>
      </c>
      <c r="AO20" s="74">
        <f t="shared" si="0"/>
        <v>133</v>
      </c>
      <c r="AP20" s="75">
        <f t="shared" si="9"/>
        <v>133</v>
      </c>
      <c r="AQ20" s="4" t="s">
        <v>37</v>
      </c>
      <c r="AR20" s="4" t="s">
        <v>1076</v>
      </c>
      <c r="AS20" s="4"/>
      <c r="AT20" s="4">
        <v>4416</v>
      </c>
      <c r="AU20" s="4">
        <v>6</v>
      </c>
      <c r="AV20" s="4">
        <v>100</v>
      </c>
      <c r="AW20" s="4">
        <v>0</v>
      </c>
      <c r="AX20" s="12">
        <f t="shared" si="1"/>
        <v>133</v>
      </c>
      <c r="AY20" s="12">
        <f t="shared" si="2"/>
        <v>0</v>
      </c>
      <c r="AZ20" s="70">
        <f t="shared" si="13"/>
        <v>0</v>
      </c>
      <c r="BA20" s="72">
        <f t="shared" si="13"/>
        <v>0</v>
      </c>
      <c r="BB20" s="36">
        <f t="shared" si="3"/>
        <v>0</v>
      </c>
      <c r="BC20" s="36">
        <f t="shared" si="3"/>
        <v>0</v>
      </c>
      <c r="BD20" s="36">
        <f t="shared" si="4"/>
        <v>0</v>
      </c>
      <c r="BE20" s="10">
        <f>BE18</f>
        <v>0</v>
      </c>
      <c r="BF20" s="10">
        <f t="shared" si="5"/>
        <v>0</v>
      </c>
      <c r="BG20" s="10">
        <f>BG18</f>
        <v>0</v>
      </c>
      <c r="BH20" s="10">
        <f t="shared" si="6"/>
        <v>0</v>
      </c>
      <c r="BI20" s="4"/>
      <c r="BJ20" s="10">
        <f t="shared" si="10"/>
        <v>0</v>
      </c>
      <c r="BK20" s="10">
        <f>BK18</f>
        <v>5.04</v>
      </c>
      <c r="BL20" s="10">
        <f t="shared" si="14"/>
        <v>30.240000000000002</v>
      </c>
      <c r="BM20" s="57">
        <f>BM18</f>
        <v>5.8259999999999999E-2</v>
      </c>
      <c r="BN20" s="10">
        <f t="shared" si="8"/>
        <v>7.7485799999999996</v>
      </c>
      <c r="BO20" s="5">
        <f t="shared" si="11"/>
        <v>37.988579999999999</v>
      </c>
    </row>
    <row r="21" spans="1:67">
      <c r="A21" s="4">
        <f t="shared" si="12"/>
        <v>19</v>
      </c>
      <c r="B21" s="4">
        <v>115</v>
      </c>
      <c r="C21" s="4" t="s">
        <v>0</v>
      </c>
      <c r="D21" s="4" t="s">
        <v>1346</v>
      </c>
      <c r="E21" s="35" t="s">
        <v>1347</v>
      </c>
      <c r="F21" s="4"/>
      <c r="G21" s="4" t="s">
        <v>1348</v>
      </c>
      <c r="H21" s="4" t="s">
        <v>1349</v>
      </c>
      <c r="I21" s="35" t="s">
        <v>1350</v>
      </c>
      <c r="J21" s="4"/>
      <c r="K21" s="35" t="s">
        <v>1351</v>
      </c>
      <c r="L21" s="4" t="s">
        <v>1346</v>
      </c>
      <c r="M21" s="35" t="s">
        <v>1347</v>
      </c>
      <c r="N21" s="4"/>
      <c r="O21" s="4" t="s">
        <v>1348</v>
      </c>
      <c r="P21" s="4" t="s">
        <v>1349</v>
      </c>
      <c r="Q21" s="35" t="s">
        <v>1350</v>
      </c>
      <c r="R21" s="4"/>
      <c r="S21" s="4" t="s">
        <v>12</v>
      </c>
      <c r="T21" s="4" t="s">
        <v>13</v>
      </c>
      <c r="U21" s="4" t="s">
        <v>11</v>
      </c>
      <c r="V21" s="4" t="s">
        <v>29</v>
      </c>
      <c r="W21" s="35" t="s">
        <v>991</v>
      </c>
      <c r="X21" s="35"/>
      <c r="Y21" s="4" t="s">
        <v>15</v>
      </c>
      <c r="Z21" s="4" t="s">
        <v>1352</v>
      </c>
      <c r="AA21" s="35" t="s">
        <v>1347</v>
      </c>
      <c r="AB21" s="4" t="s">
        <v>1348</v>
      </c>
      <c r="AC21" s="4" t="s">
        <v>1348</v>
      </c>
      <c r="AD21" s="4" t="s">
        <v>1349</v>
      </c>
      <c r="AE21" s="35" t="s">
        <v>1350</v>
      </c>
      <c r="AF21" s="4"/>
      <c r="AG21" s="35" t="s">
        <v>1353</v>
      </c>
      <c r="AH21" s="35" t="s">
        <v>1354</v>
      </c>
      <c r="AI21" s="73">
        <v>0</v>
      </c>
      <c r="AJ21" s="73">
        <v>0</v>
      </c>
      <c r="AK21" s="73">
        <v>616</v>
      </c>
      <c r="AL21" s="73">
        <v>10415</v>
      </c>
      <c r="AM21" s="73">
        <v>12335</v>
      </c>
      <c r="AN21" s="73">
        <v>17108</v>
      </c>
      <c r="AO21" s="74">
        <f t="shared" si="0"/>
        <v>40474</v>
      </c>
      <c r="AP21" s="75">
        <f t="shared" si="9"/>
        <v>40474</v>
      </c>
      <c r="AQ21" s="4" t="s">
        <v>47</v>
      </c>
      <c r="AR21" s="4" t="s">
        <v>1076</v>
      </c>
      <c r="AS21" s="4"/>
      <c r="AT21" s="4">
        <v>4416</v>
      </c>
      <c r="AU21" s="4">
        <v>6</v>
      </c>
      <c r="AV21" s="4">
        <v>100</v>
      </c>
      <c r="AW21" s="4">
        <v>0</v>
      </c>
      <c r="AX21" s="12">
        <f t="shared" si="1"/>
        <v>40474</v>
      </c>
      <c r="AY21" s="12">
        <f t="shared" si="2"/>
        <v>0</v>
      </c>
      <c r="AZ21" s="70">
        <f t="shared" ref="AZ21:BA36" si="15">AZ20</f>
        <v>0</v>
      </c>
      <c r="BA21" s="72">
        <f t="shared" si="15"/>
        <v>0</v>
      </c>
      <c r="BB21" s="36">
        <f t="shared" si="3"/>
        <v>0</v>
      </c>
      <c r="BC21" s="36">
        <f t="shared" si="3"/>
        <v>0</v>
      </c>
      <c r="BD21" s="36">
        <f t="shared" si="4"/>
        <v>0</v>
      </c>
      <c r="BE21" s="10">
        <f>BE3</f>
        <v>0</v>
      </c>
      <c r="BF21" s="10">
        <f t="shared" si="5"/>
        <v>0</v>
      </c>
      <c r="BG21" s="10">
        <f>BG3</f>
        <v>0</v>
      </c>
      <c r="BH21" s="10">
        <f t="shared" si="6"/>
        <v>0</v>
      </c>
      <c r="BI21" s="4"/>
      <c r="BJ21" s="10">
        <f t="shared" si="10"/>
        <v>0</v>
      </c>
      <c r="BK21" s="10">
        <f>BK3</f>
        <v>211.47</v>
      </c>
      <c r="BL21" s="10">
        <f t="shared" si="14"/>
        <v>1268.82</v>
      </c>
      <c r="BM21" s="57">
        <f>BM3</f>
        <v>4.0640000000000003E-2</v>
      </c>
      <c r="BN21" s="10">
        <f t="shared" si="8"/>
        <v>1644.8633600000001</v>
      </c>
      <c r="BO21" s="5">
        <f t="shared" si="11"/>
        <v>2913.68336</v>
      </c>
    </row>
    <row r="22" spans="1:67">
      <c r="A22" s="4">
        <f t="shared" si="12"/>
        <v>20</v>
      </c>
      <c r="B22" s="4">
        <v>119</v>
      </c>
      <c r="C22" s="4" t="s">
        <v>0</v>
      </c>
      <c r="D22" s="4" t="s">
        <v>1386</v>
      </c>
      <c r="E22" s="35" t="s">
        <v>1387</v>
      </c>
      <c r="F22" s="4"/>
      <c r="G22" s="4" t="s">
        <v>1388</v>
      </c>
      <c r="H22" s="4" t="s">
        <v>1389</v>
      </c>
      <c r="I22" s="35" t="s">
        <v>1390</v>
      </c>
      <c r="J22" s="4"/>
      <c r="K22" s="35" t="s">
        <v>1391</v>
      </c>
      <c r="L22" s="4" t="s">
        <v>1392</v>
      </c>
      <c r="M22" s="35" t="s">
        <v>1387</v>
      </c>
      <c r="N22" s="4" t="s">
        <v>1393</v>
      </c>
      <c r="O22" s="4" t="s">
        <v>1388</v>
      </c>
      <c r="P22" s="4" t="s">
        <v>1389</v>
      </c>
      <c r="Q22" s="35" t="s">
        <v>1390</v>
      </c>
      <c r="R22" s="4"/>
      <c r="S22" s="4" t="s">
        <v>12</v>
      </c>
      <c r="T22" s="4" t="s">
        <v>13</v>
      </c>
      <c r="U22" s="4" t="str">
        <f>U17</f>
        <v>Opał poza zwolnieniem</v>
      </c>
      <c r="V22" s="4" t="s">
        <v>29</v>
      </c>
      <c r="W22" s="35" t="s">
        <v>991</v>
      </c>
      <c r="X22" s="35"/>
      <c r="Y22" s="4" t="s">
        <v>15</v>
      </c>
      <c r="Z22" s="4" t="s">
        <v>1394</v>
      </c>
      <c r="AA22" s="35" t="s">
        <v>1387</v>
      </c>
      <c r="AB22" s="4" t="s">
        <v>1393</v>
      </c>
      <c r="AC22" s="4" t="s">
        <v>1388</v>
      </c>
      <c r="AD22" s="4" t="s">
        <v>1389</v>
      </c>
      <c r="AE22" s="35" t="s">
        <v>1390</v>
      </c>
      <c r="AF22" s="4"/>
      <c r="AG22" s="35" t="s">
        <v>1395</v>
      </c>
      <c r="AH22" s="35" t="s">
        <v>1396</v>
      </c>
      <c r="AI22" s="73">
        <v>0</v>
      </c>
      <c r="AJ22" s="73">
        <v>0</v>
      </c>
      <c r="AK22" s="73">
        <v>10294</v>
      </c>
      <c r="AL22" s="73">
        <v>0</v>
      </c>
      <c r="AM22" s="73">
        <v>0</v>
      </c>
      <c r="AN22" s="73">
        <v>0</v>
      </c>
      <c r="AO22" s="74">
        <f t="shared" si="0"/>
        <v>10294</v>
      </c>
      <c r="AP22" s="75">
        <f t="shared" si="9"/>
        <v>10294</v>
      </c>
      <c r="AQ22" s="4" t="s">
        <v>130</v>
      </c>
      <c r="AR22" s="4" t="s">
        <v>1076</v>
      </c>
      <c r="AS22" s="4"/>
      <c r="AT22" s="4">
        <v>4416</v>
      </c>
      <c r="AU22" s="4">
        <v>6</v>
      </c>
      <c r="AV22" s="4">
        <v>100</v>
      </c>
      <c r="AW22" s="4">
        <v>0</v>
      </c>
      <c r="AX22" s="12">
        <f t="shared" si="1"/>
        <v>10294</v>
      </c>
      <c r="AY22" s="12">
        <f t="shared" si="2"/>
        <v>0</v>
      </c>
      <c r="AZ22" s="70">
        <f t="shared" si="15"/>
        <v>0</v>
      </c>
      <c r="BA22" s="72">
        <f t="shared" si="15"/>
        <v>0</v>
      </c>
      <c r="BB22" s="36">
        <f t="shared" si="3"/>
        <v>0</v>
      </c>
      <c r="BC22" s="36">
        <f t="shared" si="3"/>
        <v>0</v>
      </c>
      <c r="BD22" s="36">
        <f t="shared" si="4"/>
        <v>0</v>
      </c>
      <c r="BE22" s="10">
        <f>BE5</f>
        <v>0</v>
      </c>
      <c r="BF22" s="10">
        <f t="shared" si="5"/>
        <v>0</v>
      </c>
      <c r="BG22" s="10">
        <f>BG5</f>
        <v>0</v>
      </c>
      <c r="BH22" s="10">
        <f t="shared" si="6"/>
        <v>0</v>
      </c>
      <c r="BI22" s="4">
        <f>BI17</f>
        <v>3.8999999999999998E-3</v>
      </c>
      <c r="BJ22" s="10">
        <f t="shared" si="10"/>
        <v>40.146599999999999</v>
      </c>
      <c r="BK22" s="10">
        <f>BK5</f>
        <v>11.64</v>
      </c>
      <c r="BL22" s="10">
        <f t="shared" si="14"/>
        <v>69.84</v>
      </c>
      <c r="BM22" s="57">
        <f>BM5</f>
        <v>4.3929999999999997E-2</v>
      </c>
      <c r="BN22" s="10">
        <f t="shared" si="8"/>
        <v>452.21541999999999</v>
      </c>
      <c r="BO22" s="5">
        <f t="shared" si="11"/>
        <v>562.20202000000006</v>
      </c>
    </row>
    <row r="23" spans="1:67">
      <c r="A23" s="4">
        <f t="shared" si="12"/>
        <v>21</v>
      </c>
      <c r="B23" s="4">
        <v>121</v>
      </c>
      <c r="C23" s="4" t="s">
        <v>32</v>
      </c>
      <c r="D23" s="4" t="s">
        <v>1417</v>
      </c>
      <c r="E23" s="35" t="s">
        <v>1418</v>
      </c>
      <c r="F23" s="4"/>
      <c r="G23" s="4" t="s">
        <v>1419</v>
      </c>
      <c r="H23" s="4" t="s">
        <v>1420</v>
      </c>
      <c r="I23" s="35" t="s">
        <v>187</v>
      </c>
      <c r="J23" s="4"/>
      <c r="K23" s="35" t="s">
        <v>1421</v>
      </c>
      <c r="L23" s="4" t="s">
        <v>1422</v>
      </c>
      <c r="M23" s="35" t="s">
        <v>1418</v>
      </c>
      <c r="N23" s="4" t="s">
        <v>1419</v>
      </c>
      <c r="O23" s="4" t="s">
        <v>1419</v>
      </c>
      <c r="P23" s="4" t="s">
        <v>1420</v>
      </c>
      <c r="Q23" s="35" t="s">
        <v>187</v>
      </c>
      <c r="R23" s="4"/>
      <c r="S23" s="4" t="s">
        <v>1427</v>
      </c>
      <c r="T23" s="4" t="s">
        <v>13</v>
      </c>
      <c r="U23" s="4" t="s">
        <v>11</v>
      </c>
      <c r="V23" s="4" t="s">
        <v>29</v>
      </c>
      <c r="W23" s="35" t="s">
        <v>991</v>
      </c>
      <c r="X23" s="35"/>
      <c r="Y23" s="4" t="s">
        <v>15</v>
      </c>
      <c r="Z23" s="4" t="s">
        <v>1424</v>
      </c>
      <c r="AA23" s="35" t="s">
        <v>1425</v>
      </c>
      <c r="AB23" s="4" t="s">
        <v>1419</v>
      </c>
      <c r="AC23" s="4" t="s">
        <v>1419</v>
      </c>
      <c r="AD23" s="4" t="s">
        <v>1420</v>
      </c>
      <c r="AE23" s="35" t="s">
        <v>187</v>
      </c>
      <c r="AF23" s="4"/>
      <c r="AG23" s="35" t="s">
        <v>1423</v>
      </c>
      <c r="AH23" s="35" t="s">
        <v>1426</v>
      </c>
      <c r="AI23" s="73">
        <v>0</v>
      </c>
      <c r="AJ23" s="73">
        <v>0</v>
      </c>
      <c r="AK23" s="73">
        <v>0</v>
      </c>
      <c r="AL23" s="73">
        <v>7555</v>
      </c>
      <c r="AM23" s="73">
        <v>11928</v>
      </c>
      <c r="AN23" s="73">
        <v>18395</v>
      </c>
      <c r="AO23" s="74">
        <f t="shared" si="0"/>
        <v>37878</v>
      </c>
      <c r="AP23" s="75">
        <f t="shared" si="9"/>
        <v>37878</v>
      </c>
      <c r="AQ23" s="4" t="s">
        <v>16</v>
      </c>
      <c r="AR23" s="4" t="s">
        <v>1076</v>
      </c>
      <c r="AS23" s="4"/>
      <c r="AT23" s="4">
        <v>4416</v>
      </c>
      <c r="AU23" s="4">
        <v>6</v>
      </c>
      <c r="AV23" s="4">
        <v>100</v>
      </c>
      <c r="AW23" s="4">
        <v>0</v>
      </c>
      <c r="AX23" s="12">
        <f t="shared" si="1"/>
        <v>37878</v>
      </c>
      <c r="AY23" s="12">
        <f t="shared" si="2"/>
        <v>0</v>
      </c>
      <c r="AZ23" s="70">
        <f t="shared" si="15"/>
        <v>0</v>
      </c>
      <c r="BA23" s="72">
        <f t="shared" si="15"/>
        <v>0</v>
      </c>
      <c r="BB23" s="36">
        <f t="shared" si="3"/>
        <v>0</v>
      </c>
      <c r="BC23" s="36">
        <f t="shared" si="3"/>
        <v>0</v>
      </c>
      <c r="BD23" s="36">
        <f t="shared" si="4"/>
        <v>0</v>
      </c>
      <c r="BE23" s="10">
        <f>BE4</f>
        <v>0</v>
      </c>
      <c r="BF23" s="10">
        <f t="shared" si="5"/>
        <v>0</v>
      </c>
      <c r="BG23" s="10">
        <f>BG4</f>
        <v>0</v>
      </c>
      <c r="BH23" s="10">
        <f t="shared" si="6"/>
        <v>0</v>
      </c>
      <c r="BI23" s="4"/>
      <c r="BJ23" s="10">
        <f t="shared" si="10"/>
        <v>0</v>
      </c>
      <c r="BK23" s="10">
        <f>BK4</f>
        <v>38.19</v>
      </c>
      <c r="BL23" s="10">
        <f t="shared" si="14"/>
        <v>229.14</v>
      </c>
      <c r="BM23" s="57">
        <f>BM4</f>
        <v>4.2540000000000001E-2</v>
      </c>
      <c r="BN23" s="10">
        <f t="shared" si="8"/>
        <v>1611.3301200000001</v>
      </c>
      <c r="BO23" s="5">
        <f t="shared" si="11"/>
        <v>1840.47012</v>
      </c>
    </row>
    <row r="24" spans="1:67">
      <c r="A24" s="4">
        <f t="shared" si="12"/>
        <v>22</v>
      </c>
      <c r="B24" s="4">
        <v>124</v>
      </c>
      <c r="C24" s="4" t="s">
        <v>0</v>
      </c>
      <c r="D24" s="4" t="s">
        <v>1454</v>
      </c>
      <c r="E24" s="35" t="s">
        <v>1455</v>
      </c>
      <c r="F24" s="4"/>
      <c r="G24" s="4" t="s">
        <v>1456</v>
      </c>
      <c r="H24" s="4" t="s">
        <v>1420</v>
      </c>
      <c r="I24" s="35" t="s">
        <v>59</v>
      </c>
      <c r="J24" s="4"/>
      <c r="K24" s="35" t="s">
        <v>1457</v>
      </c>
      <c r="L24" s="4" t="s">
        <v>1454</v>
      </c>
      <c r="M24" s="35" t="s">
        <v>1455</v>
      </c>
      <c r="N24" s="4"/>
      <c r="O24" s="4" t="s">
        <v>1456</v>
      </c>
      <c r="P24" s="4" t="s">
        <v>1420</v>
      </c>
      <c r="Q24" s="35" t="s">
        <v>59</v>
      </c>
      <c r="R24" s="4"/>
      <c r="S24" s="4" t="s">
        <v>12</v>
      </c>
      <c r="T24" s="4" t="s">
        <v>13</v>
      </c>
      <c r="U24" s="4" t="s">
        <v>11</v>
      </c>
      <c r="V24" s="4" t="s">
        <v>29</v>
      </c>
      <c r="W24" s="35" t="s">
        <v>991</v>
      </c>
      <c r="X24" s="35"/>
      <c r="Y24" s="4" t="s">
        <v>15</v>
      </c>
      <c r="Z24" s="4" t="s">
        <v>1127</v>
      </c>
      <c r="AA24" s="35" t="s">
        <v>1455</v>
      </c>
      <c r="AB24" s="4"/>
      <c r="AC24" s="4" t="s">
        <v>1456</v>
      </c>
      <c r="AD24" s="4" t="s">
        <v>1420</v>
      </c>
      <c r="AE24" s="35" t="s">
        <v>59</v>
      </c>
      <c r="AF24" s="4"/>
      <c r="AG24" s="35" t="s">
        <v>1458</v>
      </c>
      <c r="AH24" s="4"/>
      <c r="AI24" s="73">
        <v>2714</v>
      </c>
      <c r="AJ24" s="73">
        <v>2824</v>
      </c>
      <c r="AK24" s="73">
        <v>6262</v>
      </c>
      <c r="AL24" s="73">
        <v>13266</v>
      </c>
      <c r="AM24" s="73">
        <v>22080</v>
      </c>
      <c r="AN24" s="73">
        <v>28988</v>
      </c>
      <c r="AO24" s="74">
        <f t="shared" si="0"/>
        <v>76134</v>
      </c>
      <c r="AP24" s="75">
        <f t="shared" si="9"/>
        <v>76134</v>
      </c>
      <c r="AQ24" s="4" t="s">
        <v>31</v>
      </c>
      <c r="AR24" s="4" t="s">
        <v>1076</v>
      </c>
      <c r="AS24" s="4">
        <v>111</v>
      </c>
      <c r="AT24" s="4">
        <v>4416</v>
      </c>
      <c r="AU24" s="4">
        <v>6</v>
      </c>
      <c r="AV24" s="4">
        <v>100</v>
      </c>
      <c r="AW24" s="4">
        <v>0</v>
      </c>
      <c r="AX24" s="12">
        <f t="shared" si="1"/>
        <v>76134</v>
      </c>
      <c r="AY24" s="12">
        <f t="shared" si="2"/>
        <v>0</v>
      </c>
      <c r="AZ24" s="70">
        <f t="shared" si="15"/>
        <v>0</v>
      </c>
      <c r="BA24" s="72">
        <f>BA13</f>
        <v>0</v>
      </c>
      <c r="BB24" s="36">
        <f t="shared" ref="BB24:BC52" si="16">AX24*AZ24</f>
        <v>0</v>
      </c>
      <c r="BC24" s="36">
        <f t="shared" si="16"/>
        <v>0</v>
      </c>
      <c r="BD24" s="36">
        <f t="shared" si="4"/>
        <v>0</v>
      </c>
      <c r="BE24" s="10">
        <f>BE13</f>
        <v>0</v>
      </c>
      <c r="BF24" s="10">
        <f t="shared" si="5"/>
        <v>0</v>
      </c>
      <c r="BG24" s="10">
        <f>BG13</f>
        <v>0</v>
      </c>
      <c r="BH24" s="10">
        <f t="shared" si="6"/>
        <v>0</v>
      </c>
      <c r="BI24" s="4"/>
      <c r="BJ24" s="10">
        <f t="shared" si="10"/>
        <v>0</v>
      </c>
      <c r="BK24" s="10">
        <f>BK13</f>
        <v>6.0299999999999998E-3</v>
      </c>
      <c r="BL24" s="10">
        <f>BK24*AS24*AT24</f>
        <v>2955.7612799999997</v>
      </c>
      <c r="BM24" s="57">
        <f>BM13</f>
        <v>2.4709999999999999E-2</v>
      </c>
      <c r="BN24" s="10">
        <f t="shared" si="8"/>
        <v>1881.2711400000001</v>
      </c>
      <c r="BO24" s="5">
        <f t="shared" si="11"/>
        <v>4837.0324199999995</v>
      </c>
    </row>
    <row r="25" spans="1:67">
      <c r="A25" s="4">
        <f t="shared" si="12"/>
        <v>23</v>
      </c>
      <c r="B25" s="4">
        <v>124</v>
      </c>
      <c r="C25" s="4" t="s">
        <v>32</v>
      </c>
      <c r="D25" s="4" t="s">
        <v>1454</v>
      </c>
      <c r="E25" s="35" t="s">
        <v>1455</v>
      </c>
      <c r="F25" s="4"/>
      <c r="G25" s="4" t="s">
        <v>1456</v>
      </c>
      <c r="H25" s="4" t="s">
        <v>1420</v>
      </c>
      <c r="I25" s="35" t="s">
        <v>59</v>
      </c>
      <c r="J25" s="4"/>
      <c r="K25" s="35" t="s">
        <v>1457</v>
      </c>
      <c r="L25" s="4" t="s">
        <v>1454</v>
      </c>
      <c r="M25" s="35" t="s">
        <v>1455</v>
      </c>
      <c r="N25" s="4"/>
      <c r="O25" s="4" t="s">
        <v>1456</v>
      </c>
      <c r="P25" s="4" t="s">
        <v>1420</v>
      </c>
      <c r="Q25" s="35" t="s">
        <v>59</v>
      </c>
      <c r="R25" s="4"/>
      <c r="S25" s="4" t="s">
        <v>12</v>
      </c>
      <c r="T25" s="4" t="s">
        <v>13</v>
      </c>
      <c r="U25" s="4" t="s">
        <v>11</v>
      </c>
      <c r="V25" s="4" t="s">
        <v>29</v>
      </c>
      <c r="W25" s="35" t="s">
        <v>991</v>
      </c>
      <c r="X25" s="35"/>
      <c r="Y25" s="4" t="s">
        <v>15</v>
      </c>
      <c r="Z25" s="4" t="s">
        <v>1459</v>
      </c>
      <c r="AA25" s="35" t="s">
        <v>1455</v>
      </c>
      <c r="AB25" s="4"/>
      <c r="AC25" s="4" t="s">
        <v>1456</v>
      </c>
      <c r="AD25" s="4" t="s">
        <v>1420</v>
      </c>
      <c r="AE25" s="35" t="s">
        <v>59</v>
      </c>
      <c r="AF25" s="4"/>
      <c r="AG25" s="35" t="s">
        <v>1460</v>
      </c>
      <c r="AH25" s="4"/>
      <c r="AI25" s="73">
        <v>1288</v>
      </c>
      <c r="AJ25" s="73">
        <v>0</v>
      </c>
      <c r="AK25" s="73">
        <v>11</v>
      </c>
      <c r="AL25" s="73">
        <v>0</v>
      </c>
      <c r="AM25" s="73">
        <v>0</v>
      </c>
      <c r="AN25" s="73">
        <v>566</v>
      </c>
      <c r="AO25" s="74">
        <f t="shared" si="0"/>
        <v>1865</v>
      </c>
      <c r="AP25" s="75">
        <f t="shared" si="9"/>
        <v>1865</v>
      </c>
      <c r="AQ25" s="4" t="s">
        <v>16</v>
      </c>
      <c r="AR25" s="4" t="s">
        <v>1076</v>
      </c>
      <c r="AS25" s="4"/>
      <c r="AT25" s="4">
        <v>4416</v>
      </c>
      <c r="AU25" s="4">
        <v>6</v>
      </c>
      <c r="AV25" s="4">
        <v>100</v>
      </c>
      <c r="AW25" s="4">
        <v>0</v>
      </c>
      <c r="AX25" s="12">
        <f t="shared" si="1"/>
        <v>1865</v>
      </c>
      <c r="AY25" s="12">
        <f t="shared" si="2"/>
        <v>0</v>
      </c>
      <c r="AZ25" s="70">
        <f t="shared" si="15"/>
        <v>0</v>
      </c>
      <c r="BA25" s="72">
        <f>BA23</f>
        <v>0</v>
      </c>
      <c r="BB25" s="36">
        <f t="shared" si="16"/>
        <v>0</v>
      </c>
      <c r="BC25" s="36">
        <f t="shared" si="16"/>
        <v>0</v>
      </c>
      <c r="BD25" s="36">
        <f t="shared" si="4"/>
        <v>0</v>
      </c>
      <c r="BE25" s="10">
        <f>BE4</f>
        <v>0</v>
      </c>
      <c r="BF25" s="10">
        <f t="shared" si="5"/>
        <v>0</v>
      </c>
      <c r="BG25" s="10">
        <f>BG4</f>
        <v>0</v>
      </c>
      <c r="BH25" s="10">
        <f t="shared" si="6"/>
        <v>0</v>
      </c>
      <c r="BI25" s="4"/>
      <c r="BJ25" s="10">
        <f t="shared" si="10"/>
        <v>0</v>
      </c>
      <c r="BK25" s="10">
        <f>BK4</f>
        <v>38.19</v>
      </c>
      <c r="BL25" s="10">
        <f t="shared" ref="BL25:BL57" si="17">BK25*AU25</f>
        <v>229.14</v>
      </c>
      <c r="BM25" s="57">
        <f>BM4</f>
        <v>4.2540000000000001E-2</v>
      </c>
      <c r="BN25" s="10">
        <f t="shared" si="8"/>
        <v>79.337100000000007</v>
      </c>
      <c r="BO25" s="5">
        <f t="shared" si="11"/>
        <v>308.47710000000001</v>
      </c>
    </row>
    <row r="26" spans="1:67">
      <c r="A26" s="4">
        <f t="shared" si="12"/>
        <v>24</v>
      </c>
      <c r="B26" s="4">
        <v>124</v>
      </c>
      <c r="C26" s="4" t="s">
        <v>62</v>
      </c>
      <c r="D26" s="4" t="s">
        <v>1454</v>
      </c>
      <c r="E26" s="35" t="s">
        <v>1455</v>
      </c>
      <c r="F26" s="4"/>
      <c r="G26" s="4" t="s">
        <v>1456</v>
      </c>
      <c r="H26" s="4" t="s">
        <v>1420</v>
      </c>
      <c r="I26" s="35" t="s">
        <v>59</v>
      </c>
      <c r="J26" s="4"/>
      <c r="K26" s="35" t="s">
        <v>1457</v>
      </c>
      <c r="L26" s="4" t="s">
        <v>1454</v>
      </c>
      <c r="M26" s="35" t="s">
        <v>1455</v>
      </c>
      <c r="N26" s="4"/>
      <c r="O26" s="4" t="s">
        <v>1456</v>
      </c>
      <c r="P26" s="4" t="s">
        <v>1420</v>
      </c>
      <c r="Q26" s="35" t="s">
        <v>59</v>
      </c>
      <c r="R26" s="4"/>
      <c r="S26" s="4" t="s">
        <v>12</v>
      </c>
      <c r="T26" s="4" t="s">
        <v>13</v>
      </c>
      <c r="U26" s="4" t="s">
        <v>11</v>
      </c>
      <c r="V26" s="4" t="s">
        <v>29</v>
      </c>
      <c r="W26" s="35" t="s">
        <v>991</v>
      </c>
      <c r="X26" s="35"/>
      <c r="Y26" s="4" t="s">
        <v>15</v>
      </c>
      <c r="Z26" s="4" t="s">
        <v>1461</v>
      </c>
      <c r="AA26" s="35" t="s">
        <v>1455</v>
      </c>
      <c r="AB26" s="4"/>
      <c r="AC26" s="4" t="s">
        <v>1456</v>
      </c>
      <c r="AD26" s="4" t="s">
        <v>1420</v>
      </c>
      <c r="AE26" s="35" t="s">
        <v>59</v>
      </c>
      <c r="AF26" s="4"/>
      <c r="AG26" s="35" t="s">
        <v>1462</v>
      </c>
      <c r="AH26" s="4"/>
      <c r="AI26" s="73">
        <v>0</v>
      </c>
      <c r="AJ26" s="73">
        <v>0</v>
      </c>
      <c r="AK26" s="73">
        <v>0</v>
      </c>
      <c r="AL26" s="73">
        <v>0</v>
      </c>
      <c r="AM26" s="73">
        <v>0</v>
      </c>
      <c r="AN26" s="73">
        <v>0</v>
      </c>
      <c r="AO26" s="74">
        <f t="shared" si="0"/>
        <v>0</v>
      </c>
      <c r="AP26" s="75">
        <f t="shared" si="9"/>
        <v>0</v>
      </c>
      <c r="AQ26" s="4" t="s">
        <v>37</v>
      </c>
      <c r="AR26" s="4" t="s">
        <v>1076</v>
      </c>
      <c r="AS26" s="4"/>
      <c r="AT26" s="4">
        <v>4416</v>
      </c>
      <c r="AU26" s="4">
        <v>6</v>
      </c>
      <c r="AV26" s="4">
        <v>100</v>
      </c>
      <c r="AW26" s="4">
        <v>0</v>
      </c>
      <c r="AX26" s="12">
        <f t="shared" si="1"/>
        <v>0</v>
      </c>
      <c r="AY26" s="12">
        <f t="shared" si="2"/>
        <v>0</v>
      </c>
      <c r="AZ26" s="70">
        <f t="shared" si="15"/>
        <v>0</v>
      </c>
      <c r="BA26" s="72">
        <f>BA25</f>
        <v>0</v>
      </c>
      <c r="BB26" s="36">
        <f t="shared" si="16"/>
        <v>0</v>
      </c>
      <c r="BC26" s="36">
        <f t="shared" si="16"/>
        <v>0</v>
      </c>
      <c r="BD26" s="36">
        <f t="shared" si="4"/>
        <v>0</v>
      </c>
      <c r="BE26" s="10">
        <f>BE18</f>
        <v>0</v>
      </c>
      <c r="BF26" s="10">
        <f t="shared" si="5"/>
        <v>0</v>
      </c>
      <c r="BG26" s="10">
        <f>BG18</f>
        <v>0</v>
      </c>
      <c r="BH26" s="10">
        <f t="shared" si="6"/>
        <v>0</v>
      </c>
      <c r="BI26" s="4"/>
      <c r="BJ26" s="10">
        <f t="shared" si="10"/>
        <v>0</v>
      </c>
      <c r="BK26" s="10">
        <f>BK18</f>
        <v>5.04</v>
      </c>
      <c r="BL26" s="10">
        <f t="shared" si="17"/>
        <v>30.240000000000002</v>
      </c>
      <c r="BM26" s="57">
        <f>BM18</f>
        <v>5.8259999999999999E-2</v>
      </c>
      <c r="BN26" s="10">
        <f t="shared" si="8"/>
        <v>0</v>
      </c>
      <c r="BO26" s="5">
        <f t="shared" si="11"/>
        <v>30.240000000000002</v>
      </c>
    </row>
    <row r="27" spans="1:67">
      <c r="A27" s="4">
        <f t="shared" si="12"/>
        <v>25</v>
      </c>
      <c r="B27" s="4">
        <v>124</v>
      </c>
      <c r="C27" s="4" t="s">
        <v>318</v>
      </c>
      <c r="D27" s="4" t="s">
        <v>1454</v>
      </c>
      <c r="E27" s="35" t="s">
        <v>1455</v>
      </c>
      <c r="F27" s="4"/>
      <c r="G27" s="4" t="s">
        <v>1456</v>
      </c>
      <c r="H27" s="4" t="s">
        <v>1420</v>
      </c>
      <c r="I27" s="35" t="s">
        <v>59</v>
      </c>
      <c r="J27" s="4"/>
      <c r="K27" s="35" t="s">
        <v>1457</v>
      </c>
      <c r="L27" s="4" t="s">
        <v>1454</v>
      </c>
      <c r="M27" s="35" t="s">
        <v>1455</v>
      </c>
      <c r="N27" s="4"/>
      <c r="O27" s="4" t="s">
        <v>1456</v>
      </c>
      <c r="P27" s="4" t="s">
        <v>1420</v>
      </c>
      <c r="Q27" s="35" t="s">
        <v>59</v>
      </c>
      <c r="R27" s="4"/>
      <c r="S27" s="4" t="s">
        <v>12</v>
      </c>
      <c r="T27" s="4" t="s">
        <v>13</v>
      </c>
      <c r="U27" s="4" t="s">
        <v>11</v>
      </c>
      <c r="V27" s="4" t="s">
        <v>29</v>
      </c>
      <c r="W27" s="35" t="s">
        <v>991</v>
      </c>
      <c r="X27" s="35"/>
      <c r="Y27" s="4" t="s">
        <v>15</v>
      </c>
      <c r="Z27" s="4" t="s">
        <v>1463</v>
      </c>
      <c r="AA27" s="35" t="s">
        <v>1455</v>
      </c>
      <c r="AB27" s="4"/>
      <c r="AC27" s="4" t="s">
        <v>1456</v>
      </c>
      <c r="AD27" s="4" t="s">
        <v>1420</v>
      </c>
      <c r="AE27" s="35" t="s">
        <v>52</v>
      </c>
      <c r="AF27" s="4"/>
      <c r="AG27" s="35" t="s">
        <v>1464</v>
      </c>
      <c r="AH27" s="4"/>
      <c r="AI27" s="73">
        <v>0</v>
      </c>
      <c r="AJ27" s="73">
        <v>0</v>
      </c>
      <c r="AK27" s="73">
        <v>0</v>
      </c>
      <c r="AL27" s="73">
        <v>0</v>
      </c>
      <c r="AM27" s="73">
        <v>0</v>
      </c>
      <c r="AN27" s="73">
        <v>0</v>
      </c>
      <c r="AO27" s="74">
        <f t="shared" si="0"/>
        <v>0</v>
      </c>
      <c r="AP27" s="75">
        <f t="shared" si="9"/>
        <v>0</v>
      </c>
      <c r="AQ27" s="4" t="s">
        <v>37</v>
      </c>
      <c r="AR27" s="4" t="s">
        <v>1076</v>
      </c>
      <c r="AS27" s="4"/>
      <c r="AT27" s="4">
        <v>4416</v>
      </c>
      <c r="AU27" s="4">
        <v>6</v>
      </c>
      <c r="AV27" s="4">
        <v>100</v>
      </c>
      <c r="AW27" s="4">
        <v>0</v>
      </c>
      <c r="AX27" s="12">
        <f t="shared" si="1"/>
        <v>0</v>
      </c>
      <c r="AY27" s="12">
        <f t="shared" si="2"/>
        <v>0</v>
      </c>
      <c r="AZ27" s="70">
        <f t="shared" si="15"/>
        <v>0</v>
      </c>
      <c r="BA27" s="72">
        <f t="shared" si="15"/>
        <v>0</v>
      </c>
      <c r="BB27" s="36">
        <f t="shared" si="16"/>
        <v>0</v>
      </c>
      <c r="BC27" s="36">
        <f t="shared" si="16"/>
        <v>0</v>
      </c>
      <c r="BD27" s="36">
        <f t="shared" si="4"/>
        <v>0</v>
      </c>
      <c r="BE27" s="10">
        <f>BE18</f>
        <v>0</v>
      </c>
      <c r="BF27" s="10">
        <f t="shared" si="5"/>
        <v>0</v>
      </c>
      <c r="BG27" s="10">
        <f>BG18</f>
        <v>0</v>
      </c>
      <c r="BH27" s="10">
        <f t="shared" si="6"/>
        <v>0</v>
      </c>
      <c r="BI27" s="4"/>
      <c r="BJ27" s="10">
        <f t="shared" si="10"/>
        <v>0</v>
      </c>
      <c r="BK27" s="10">
        <f>BK18</f>
        <v>5.04</v>
      </c>
      <c r="BL27" s="10">
        <f t="shared" si="17"/>
        <v>30.240000000000002</v>
      </c>
      <c r="BM27" s="57">
        <f>BM18</f>
        <v>5.8259999999999999E-2</v>
      </c>
      <c r="BN27" s="10">
        <f t="shared" si="8"/>
        <v>0</v>
      </c>
      <c r="BO27" s="5">
        <f t="shared" si="11"/>
        <v>30.240000000000002</v>
      </c>
    </row>
    <row r="28" spans="1:67">
      <c r="A28" s="4">
        <f t="shared" si="12"/>
        <v>26</v>
      </c>
      <c r="B28" s="4">
        <v>125</v>
      </c>
      <c r="C28" s="4" t="s">
        <v>0</v>
      </c>
      <c r="D28" s="4" t="s">
        <v>1465</v>
      </c>
      <c r="E28" s="35" t="s">
        <v>1466</v>
      </c>
      <c r="F28" s="4"/>
      <c r="G28" s="4" t="s">
        <v>1467</v>
      </c>
      <c r="H28" s="4" t="s">
        <v>1468</v>
      </c>
      <c r="I28" s="35" t="s">
        <v>59</v>
      </c>
      <c r="J28" s="4"/>
      <c r="K28" s="35" t="s">
        <v>1469</v>
      </c>
      <c r="L28" s="4" t="s">
        <v>1465</v>
      </c>
      <c r="M28" s="35" t="s">
        <v>1466</v>
      </c>
      <c r="N28" s="4" t="s">
        <v>1467</v>
      </c>
      <c r="O28" s="4" t="s">
        <v>1467</v>
      </c>
      <c r="P28" s="4" t="s">
        <v>1468</v>
      </c>
      <c r="Q28" s="35" t="s">
        <v>59</v>
      </c>
      <c r="R28" s="4"/>
      <c r="S28" s="4" t="s">
        <v>12</v>
      </c>
      <c r="T28" s="4" t="s">
        <v>13</v>
      </c>
      <c r="U28" s="4" t="str">
        <f>U22</f>
        <v>Opał poza zwolnieniem</v>
      </c>
      <c r="V28" s="4" t="s">
        <v>29</v>
      </c>
      <c r="W28" s="35" t="s">
        <v>991</v>
      </c>
      <c r="X28" s="35"/>
      <c r="Y28" s="4" t="s">
        <v>15</v>
      </c>
      <c r="Z28" s="4" t="s">
        <v>1470</v>
      </c>
      <c r="AA28" s="35" t="s">
        <v>1466</v>
      </c>
      <c r="AB28" s="4" t="s">
        <v>1467</v>
      </c>
      <c r="AC28" s="4" t="s">
        <v>1467</v>
      </c>
      <c r="AD28" s="4" t="s">
        <v>1468</v>
      </c>
      <c r="AE28" s="35" t="s">
        <v>59</v>
      </c>
      <c r="AF28" s="4"/>
      <c r="AG28" s="35" t="s">
        <v>1471</v>
      </c>
      <c r="AH28" s="35" t="s">
        <v>1472</v>
      </c>
      <c r="AI28" s="73">
        <v>6348</v>
      </c>
      <c r="AJ28" s="73">
        <v>0</v>
      </c>
      <c r="AK28" s="73">
        <v>2201</v>
      </c>
      <c r="AL28" s="73">
        <v>0</v>
      </c>
      <c r="AM28" s="73">
        <v>8396</v>
      </c>
      <c r="AN28" s="73">
        <v>21292</v>
      </c>
      <c r="AO28" s="74">
        <f t="shared" si="0"/>
        <v>38237</v>
      </c>
      <c r="AP28" s="75">
        <f t="shared" si="9"/>
        <v>38237</v>
      </c>
      <c r="AQ28" s="4" t="s">
        <v>16</v>
      </c>
      <c r="AR28" s="4" t="s">
        <v>1076</v>
      </c>
      <c r="AS28" s="4"/>
      <c r="AT28" s="4">
        <v>4416</v>
      </c>
      <c r="AU28" s="4">
        <v>6</v>
      </c>
      <c r="AV28" s="4">
        <v>100</v>
      </c>
      <c r="AW28" s="4">
        <v>0</v>
      </c>
      <c r="AX28" s="12">
        <f t="shared" si="1"/>
        <v>38237</v>
      </c>
      <c r="AY28" s="12">
        <f t="shared" si="2"/>
        <v>0</v>
      </c>
      <c r="AZ28" s="70">
        <f t="shared" si="15"/>
        <v>0</v>
      </c>
      <c r="BA28" s="72">
        <f t="shared" si="15"/>
        <v>0</v>
      </c>
      <c r="BB28" s="36">
        <f t="shared" si="16"/>
        <v>0</v>
      </c>
      <c r="BC28" s="36">
        <f t="shared" si="16"/>
        <v>0</v>
      </c>
      <c r="BD28" s="36">
        <f t="shared" si="4"/>
        <v>0</v>
      </c>
      <c r="BE28" s="10">
        <f>BE4</f>
        <v>0</v>
      </c>
      <c r="BF28" s="10">
        <f t="shared" si="5"/>
        <v>0</v>
      </c>
      <c r="BG28" s="10">
        <f>BG4</f>
        <v>0</v>
      </c>
      <c r="BH28" s="10">
        <f t="shared" si="6"/>
        <v>0</v>
      </c>
      <c r="BI28" s="4">
        <f>BI22</f>
        <v>3.8999999999999998E-3</v>
      </c>
      <c r="BJ28" s="10">
        <f t="shared" si="10"/>
        <v>149.12430000000001</v>
      </c>
      <c r="BK28" s="10">
        <f>BK4</f>
        <v>38.19</v>
      </c>
      <c r="BL28" s="10">
        <f t="shared" si="17"/>
        <v>229.14</v>
      </c>
      <c r="BM28" s="57">
        <f>BM4</f>
        <v>4.2540000000000001E-2</v>
      </c>
      <c r="BN28" s="10">
        <f t="shared" si="8"/>
        <v>1626.6019800000001</v>
      </c>
      <c r="BO28" s="5">
        <f t="shared" si="11"/>
        <v>2004.8662800000002</v>
      </c>
    </row>
    <row r="29" spans="1:67">
      <c r="A29" s="4">
        <f t="shared" si="12"/>
        <v>27</v>
      </c>
      <c r="B29" s="4">
        <v>126</v>
      </c>
      <c r="C29" s="4" t="s">
        <v>0</v>
      </c>
      <c r="D29" s="4" t="s">
        <v>1473</v>
      </c>
      <c r="E29" s="35" t="s">
        <v>1474</v>
      </c>
      <c r="F29" s="4"/>
      <c r="G29" s="4" t="s">
        <v>1475</v>
      </c>
      <c r="H29" s="4" t="s">
        <v>1476</v>
      </c>
      <c r="I29" s="35" t="s">
        <v>59</v>
      </c>
      <c r="J29" s="4"/>
      <c r="K29" s="35" t="s">
        <v>1477</v>
      </c>
      <c r="L29" s="4" t="s">
        <v>1473</v>
      </c>
      <c r="M29" s="35" t="s">
        <v>1474</v>
      </c>
      <c r="N29" s="4"/>
      <c r="O29" s="4" t="s">
        <v>1475</v>
      </c>
      <c r="P29" s="4" t="s">
        <v>1476</v>
      </c>
      <c r="Q29" s="35" t="s">
        <v>59</v>
      </c>
      <c r="R29" s="4"/>
      <c r="S29" s="4" t="s">
        <v>12</v>
      </c>
      <c r="T29" s="4" t="s">
        <v>13</v>
      </c>
      <c r="U29" s="4" t="s">
        <v>11</v>
      </c>
      <c r="V29" s="4" t="s">
        <v>29</v>
      </c>
      <c r="W29" s="35" t="s">
        <v>991</v>
      </c>
      <c r="X29" s="35"/>
      <c r="Y29" s="4" t="s">
        <v>15</v>
      </c>
      <c r="Z29" s="4" t="s">
        <v>1478</v>
      </c>
      <c r="AA29" s="35" t="s">
        <v>1474</v>
      </c>
      <c r="AB29" s="4"/>
      <c r="AC29" s="4" t="s">
        <v>1475</v>
      </c>
      <c r="AD29" s="4" t="s">
        <v>1476</v>
      </c>
      <c r="AE29" s="35" t="s">
        <v>1060</v>
      </c>
      <c r="AF29" s="4"/>
      <c r="AG29" s="35" t="s">
        <v>1479</v>
      </c>
      <c r="AH29" s="35" t="s">
        <v>1480</v>
      </c>
      <c r="AI29" s="73">
        <v>0</v>
      </c>
      <c r="AJ29" s="73">
        <v>2042</v>
      </c>
      <c r="AK29" s="73">
        <v>0</v>
      </c>
      <c r="AL29" s="73">
        <v>7077</v>
      </c>
      <c r="AM29" s="73">
        <v>0</v>
      </c>
      <c r="AN29" s="73">
        <v>31130</v>
      </c>
      <c r="AO29" s="74">
        <f t="shared" si="0"/>
        <v>40249</v>
      </c>
      <c r="AP29" s="75">
        <f t="shared" si="9"/>
        <v>40249</v>
      </c>
      <c r="AQ29" s="4" t="s">
        <v>16</v>
      </c>
      <c r="AR29" s="4" t="s">
        <v>1076</v>
      </c>
      <c r="AS29" s="4"/>
      <c r="AT29" s="4">
        <v>4416</v>
      </c>
      <c r="AU29" s="4">
        <v>6</v>
      </c>
      <c r="AV29" s="4">
        <v>100</v>
      </c>
      <c r="AW29" s="4">
        <v>0</v>
      </c>
      <c r="AX29" s="12">
        <f t="shared" si="1"/>
        <v>40249</v>
      </c>
      <c r="AY29" s="12">
        <f t="shared" si="2"/>
        <v>0</v>
      </c>
      <c r="AZ29" s="70">
        <f t="shared" si="15"/>
        <v>0</v>
      </c>
      <c r="BA29" s="72">
        <f t="shared" si="15"/>
        <v>0</v>
      </c>
      <c r="BB29" s="36">
        <f t="shared" si="16"/>
        <v>0</v>
      </c>
      <c r="BC29" s="36">
        <f t="shared" si="16"/>
        <v>0</v>
      </c>
      <c r="BD29" s="36">
        <f t="shared" si="4"/>
        <v>0</v>
      </c>
      <c r="BE29" s="10">
        <f>BE4</f>
        <v>0</v>
      </c>
      <c r="BF29" s="10">
        <f t="shared" si="5"/>
        <v>0</v>
      </c>
      <c r="BG29" s="10">
        <f>BG4</f>
        <v>0</v>
      </c>
      <c r="BH29" s="10">
        <f t="shared" si="6"/>
        <v>0</v>
      </c>
      <c r="BI29" s="4"/>
      <c r="BJ29" s="10">
        <f t="shared" si="10"/>
        <v>0</v>
      </c>
      <c r="BK29" s="10">
        <f>BK4</f>
        <v>38.19</v>
      </c>
      <c r="BL29" s="10">
        <f t="shared" si="17"/>
        <v>229.14</v>
      </c>
      <c r="BM29" s="57">
        <f>BM4</f>
        <v>4.2540000000000001E-2</v>
      </c>
      <c r="BN29" s="10">
        <f t="shared" si="8"/>
        <v>1712.19246</v>
      </c>
      <c r="BO29" s="5">
        <f t="shared" si="11"/>
        <v>1941.3324600000001</v>
      </c>
    </row>
    <row r="30" spans="1:67">
      <c r="A30" s="4">
        <f t="shared" si="12"/>
        <v>28</v>
      </c>
      <c r="B30" s="4">
        <v>128</v>
      </c>
      <c r="C30" s="4" t="s">
        <v>0</v>
      </c>
      <c r="D30" s="4" t="s">
        <v>1481</v>
      </c>
      <c r="E30" s="35" t="s">
        <v>1482</v>
      </c>
      <c r="F30" s="4"/>
      <c r="G30" s="4" t="s">
        <v>1483</v>
      </c>
      <c r="H30" s="4" t="s">
        <v>1274</v>
      </c>
      <c r="I30" s="35" t="s">
        <v>123</v>
      </c>
      <c r="J30" s="4"/>
      <c r="K30" s="35" t="s">
        <v>1484</v>
      </c>
      <c r="L30" s="4" t="s">
        <v>1481</v>
      </c>
      <c r="M30" s="35" t="s">
        <v>1482</v>
      </c>
      <c r="N30" s="4" t="s">
        <v>1483</v>
      </c>
      <c r="O30" s="4" t="s">
        <v>1483</v>
      </c>
      <c r="P30" s="4" t="s">
        <v>1274</v>
      </c>
      <c r="Q30" s="35" t="s">
        <v>123</v>
      </c>
      <c r="R30" s="4"/>
      <c r="S30" s="4" t="s">
        <v>12</v>
      </c>
      <c r="T30" s="4" t="s">
        <v>13</v>
      </c>
      <c r="U30" s="4" t="str">
        <f>U28</f>
        <v>Opał poza zwolnieniem</v>
      </c>
      <c r="V30" s="4" t="s">
        <v>29</v>
      </c>
      <c r="W30" s="35" t="s">
        <v>991</v>
      </c>
      <c r="X30" s="35"/>
      <c r="Y30" s="4" t="s">
        <v>15</v>
      </c>
      <c r="Z30" s="4" t="s">
        <v>1485</v>
      </c>
      <c r="AA30" s="35" t="s">
        <v>1482</v>
      </c>
      <c r="AB30" s="4" t="s">
        <v>1483</v>
      </c>
      <c r="AC30" s="4" t="s">
        <v>1483</v>
      </c>
      <c r="AD30" s="4" t="s">
        <v>1274</v>
      </c>
      <c r="AE30" s="35" t="s">
        <v>123</v>
      </c>
      <c r="AF30" s="4"/>
      <c r="AG30" s="35" t="s">
        <v>1486</v>
      </c>
      <c r="AH30" s="35" t="s">
        <v>1487</v>
      </c>
      <c r="AI30" s="73">
        <v>150</v>
      </c>
      <c r="AJ30" s="73">
        <v>0</v>
      </c>
      <c r="AK30" s="73">
        <v>1</v>
      </c>
      <c r="AL30" s="73">
        <v>0</v>
      </c>
      <c r="AM30" s="73">
        <v>939</v>
      </c>
      <c r="AN30" s="73">
        <v>0</v>
      </c>
      <c r="AO30" s="74">
        <f t="shared" si="0"/>
        <v>1090</v>
      </c>
      <c r="AP30" s="75">
        <f t="shared" si="9"/>
        <v>1090</v>
      </c>
      <c r="AQ30" s="4" t="s">
        <v>16</v>
      </c>
      <c r="AR30" s="4" t="s">
        <v>1076</v>
      </c>
      <c r="AS30" s="4"/>
      <c r="AT30" s="4">
        <v>4416</v>
      </c>
      <c r="AU30" s="4">
        <v>6</v>
      </c>
      <c r="AV30" s="4">
        <v>100</v>
      </c>
      <c r="AW30" s="4">
        <v>0</v>
      </c>
      <c r="AX30" s="12">
        <f t="shared" si="1"/>
        <v>1090</v>
      </c>
      <c r="AY30" s="12">
        <f t="shared" si="2"/>
        <v>0</v>
      </c>
      <c r="AZ30" s="70">
        <f t="shared" si="15"/>
        <v>0</v>
      </c>
      <c r="BA30" s="72">
        <f t="shared" si="15"/>
        <v>0</v>
      </c>
      <c r="BB30" s="36">
        <f t="shared" si="16"/>
        <v>0</v>
      </c>
      <c r="BC30" s="36">
        <f t="shared" si="16"/>
        <v>0</v>
      </c>
      <c r="BD30" s="36">
        <f t="shared" si="4"/>
        <v>0</v>
      </c>
      <c r="BE30" s="10">
        <f>BE4</f>
        <v>0</v>
      </c>
      <c r="BF30" s="10">
        <f t="shared" si="5"/>
        <v>0</v>
      </c>
      <c r="BG30" s="10">
        <f>BG4</f>
        <v>0</v>
      </c>
      <c r="BH30" s="10">
        <f t="shared" si="6"/>
        <v>0</v>
      </c>
      <c r="BI30" s="4">
        <f>BI28</f>
        <v>3.8999999999999998E-3</v>
      </c>
      <c r="BJ30" s="10">
        <f t="shared" si="10"/>
        <v>4.2509999999999994</v>
      </c>
      <c r="BK30" s="10">
        <f>BK4</f>
        <v>38.19</v>
      </c>
      <c r="BL30" s="10">
        <f t="shared" si="17"/>
        <v>229.14</v>
      </c>
      <c r="BM30" s="57">
        <f>BM4</f>
        <v>4.2540000000000001E-2</v>
      </c>
      <c r="BN30" s="10">
        <f t="shared" si="8"/>
        <v>46.368600000000001</v>
      </c>
      <c r="BO30" s="5">
        <f t="shared" si="11"/>
        <v>279.75959999999998</v>
      </c>
    </row>
    <row r="31" spans="1:67">
      <c r="A31" s="4">
        <f t="shared" si="12"/>
        <v>29</v>
      </c>
      <c r="B31" s="4">
        <v>141</v>
      </c>
      <c r="C31" s="4" t="s">
        <v>0</v>
      </c>
      <c r="D31" s="4" t="s">
        <v>1551</v>
      </c>
      <c r="E31" s="35" t="s">
        <v>1552</v>
      </c>
      <c r="F31" s="4"/>
      <c r="G31" s="4" t="s">
        <v>1553</v>
      </c>
      <c r="H31" s="4" t="s">
        <v>1554</v>
      </c>
      <c r="I31" s="35" t="s">
        <v>1555</v>
      </c>
      <c r="J31" s="4"/>
      <c r="K31" s="35" t="s">
        <v>1556</v>
      </c>
      <c r="L31" s="4" t="s">
        <v>1551</v>
      </c>
      <c r="M31" s="35" t="s">
        <v>1552</v>
      </c>
      <c r="N31" s="4"/>
      <c r="O31" s="4" t="s">
        <v>1553</v>
      </c>
      <c r="P31" s="4" t="s">
        <v>1554</v>
      </c>
      <c r="Q31" s="35" t="s">
        <v>1555</v>
      </c>
      <c r="R31" s="4"/>
      <c r="S31" s="4" t="s">
        <v>12</v>
      </c>
      <c r="T31" s="4" t="s">
        <v>13</v>
      </c>
      <c r="U31" s="4" t="str">
        <f>U30</f>
        <v>Opał poza zwolnieniem</v>
      </c>
      <c r="V31" s="4" t="s">
        <v>29</v>
      </c>
      <c r="W31" s="35" t="s">
        <v>991</v>
      </c>
      <c r="X31" s="35"/>
      <c r="Y31" s="4" t="s">
        <v>15</v>
      </c>
      <c r="Z31" s="4" t="s">
        <v>1557</v>
      </c>
      <c r="AA31" s="35" t="s">
        <v>1552</v>
      </c>
      <c r="AB31" s="4"/>
      <c r="AC31" s="4" t="s">
        <v>1553</v>
      </c>
      <c r="AD31" s="4" t="s">
        <v>1554</v>
      </c>
      <c r="AE31" s="35" t="s">
        <v>1555</v>
      </c>
      <c r="AF31" s="4"/>
      <c r="AG31" s="35" t="s">
        <v>1558</v>
      </c>
      <c r="AH31" s="35" t="s">
        <v>1559</v>
      </c>
      <c r="AI31" s="73">
        <v>1499</v>
      </c>
      <c r="AJ31" s="73">
        <v>0</v>
      </c>
      <c r="AK31" s="73">
        <v>80</v>
      </c>
      <c r="AL31" s="73">
        <v>0</v>
      </c>
      <c r="AM31" s="73">
        <v>11065</v>
      </c>
      <c r="AN31" s="73">
        <v>14547</v>
      </c>
      <c r="AO31" s="74">
        <f t="shared" si="0"/>
        <v>27191</v>
      </c>
      <c r="AP31" s="75">
        <f t="shared" si="9"/>
        <v>27191</v>
      </c>
      <c r="AQ31" s="4" t="s">
        <v>16</v>
      </c>
      <c r="AR31" s="4" t="s">
        <v>1076</v>
      </c>
      <c r="AS31" s="4"/>
      <c r="AT31" s="4">
        <v>4416</v>
      </c>
      <c r="AU31" s="4">
        <v>6</v>
      </c>
      <c r="AV31" s="4">
        <v>100</v>
      </c>
      <c r="AW31" s="4">
        <v>0</v>
      </c>
      <c r="AX31" s="12">
        <f t="shared" si="1"/>
        <v>27191</v>
      </c>
      <c r="AY31" s="12">
        <f t="shared" si="2"/>
        <v>0</v>
      </c>
      <c r="AZ31" s="70">
        <f t="shared" si="15"/>
        <v>0</v>
      </c>
      <c r="BA31" s="72">
        <f t="shared" si="15"/>
        <v>0</v>
      </c>
      <c r="BB31" s="36">
        <f t="shared" si="16"/>
        <v>0</v>
      </c>
      <c r="BC31" s="36">
        <f t="shared" si="16"/>
        <v>0</v>
      </c>
      <c r="BD31" s="36">
        <f t="shared" si="4"/>
        <v>0</v>
      </c>
      <c r="BE31" s="10">
        <f>BE4</f>
        <v>0</v>
      </c>
      <c r="BF31" s="10">
        <f t="shared" si="5"/>
        <v>0</v>
      </c>
      <c r="BG31" s="10">
        <f>BG4</f>
        <v>0</v>
      </c>
      <c r="BH31" s="10">
        <f t="shared" si="6"/>
        <v>0</v>
      </c>
      <c r="BI31" s="4">
        <f>BI30</f>
        <v>3.8999999999999998E-3</v>
      </c>
      <c r="BJ31" s="10">
        <f t="shared" si="10"/>
        <v>106.0449</v>
      </c>
      <c r="BK31" s="10">
        <f>BK4</f>
        <v>38.19</v>
      </c>
      <c r="BL31" s="10">
        <f t="shared" si="17"/>
        <v>229.14</v>
      </c>
      <c r="BM31" s="57">
        <f>BM4</f>
        <v>4.2540000000000001E-2</v>
      </c>
      <c r="BN31" s="10">
        <f t="shared" si="8"/>
        <v>1156.70514</v>
      </c>
      <c r="BO31" s="5">
        <f t="shared" si="11"/>
        <v>1491.89004</v>
      </c>
    </row>
    <row r="32" spans="1:67">
      <c r="A32" s="4">
        <f t="shared" si="12"/>
        <v>30</v>
      </c>
      <c r="B32" s="4">
        <v>142</v>
      </c>
      <c r="C32" s="4" t="s">
        <v>0</v>
      </c>
      <c r="D32" s="4" t="s">
        <v>1560</v>
      </c>
      <c r="E32" s="35" t="s">
        <v>1561</v>
      </c>
      <c r="F32" s="4"/>
      <c r="G32" s="4" t="s">
        <v>1562</v>
      </c>
      <c r="H32" s="4" t="s">
        <v>195</v>
      </c>
      <c r="I32" s="35" t="s">
        <v>1077</v>
      </c>
      <c r="J32" s="4"/>
      <c r="K32" s="35" t="s">
        <v>1563</v>
      </c>
      <c r="L32" s="4" t="s">
        <v>1560</v>
      </c>
      <c r="M32" s="35" t="s">
        <v>1561</v>
      </c>
      <c r="N32" s="4"/>
      <c r="O32" s="4" t="s">
        <v>1562</v>
      </c>
      <c r="P32" s="4" t="s">
        <v>195</v>
      </c>
      <c r="Q32" s="35" t="s">
        <v>1077</v>
      </c>
      <c r="R32" s="4"/>
      <c r="S32" s="4" t="s">
        <v>12</v>
      </c>
      <c r="T32" s="4" t="s">
        <v>13</v>
      </c>
      <c r="U32" s="4" t="str">
        <f>U31</f>
        <v>Opał poza zwolnieniem</v>
      </c>
      <c r="V32" s="4" t="s">
        <v>29</v>
      </c>
      <c r="W32" s="35" t="s">
        <v>991</v>
      </c>
      <c r="X32" s="35"/>
      <c r="Y32" s="4" t="s">
        <v>15</v>
      </c>
      <c r="Z32" s="4" t="s">
        <v>1564</v>
      </c>
      <c r="AA32" s="35" t="s">
        <v>1561</v>
      </c>
      <c r="AB32" s="4"/>
      <c r="AC32" s="4" t="s">
        <v>1562</v>
      </c>
      <c r="AD32" s="4" t="s">
        <v>195</v>
      </c>
      <c r="AE32" s="35" t="s">
        <v>1077</v>
      </c>
      <c r="AF32" s="4"/>
      <c r="AG32" s="35" t="s">
        <v>1565</v>
      </c>
      <c r="AH32" s="4"/>
      <c r="AI32" s="73">
        <v>0</v>
      </c>
      <c r="AJ32" s="73">
        <v>0</v>
      </c>
      <c r="AK32" s="73">
        <v>0</v>
      </c>
      <c r="AL32" s="73">
        <v>0</v>
      </c>
      <c r="AM32" s="73">
        <v>0</v>
      </c>
      <c r="AN32" s="73">
        <v>12942</v>
      </c>
      <c r="AO32" s="74">
        <f t="shared" si="0"/>
        <v>12942</v>
      </c>
      <c r="AP32" s="75">
        <f t="shared" si="9"/>
        <v>12942</v>
      </c>
      <c r="AQ32" s="4" t="s">
        <v>16</v>
      </c>
      <c r="AR32" s="4" t="s">
        <v>1076</v>
      </c>
      <c r="AS32" s="4"/>
      <c r="AT32" s="4">
        <v>4416</v>
      </c>
      <c r="AU32" s="4">
        <v>6</v>
      </c>
      <c r="AV32" s="4">
        <v>100</v>
      </c>
      <c r="AW32" s="4">
        <v>0</v>
      </c>
      <c r="AX32" s="12">
        <f t="shared" si="1"/>
        <v>12942</v>
      </c>
      <c r="AY32" s="12">
        <f t="shared" si="2"/>
        <v>0</v>
      </c>
      <c r="AZ32" s="70">
        <f t="shared" si="15"/>
        <v>0</v>
      </c>
      <c r="BA32" s="72">
        <f t="shared" si="15"/>
        <v>0</v>
      </c>
      <c r="BB32" s="36">
        <f t="shared" si="16"/>
        <v>0</v>
      </c>
      <c r="BC32" s="36">
        <f t="shared" si="16"/>
        <v>0</v>
      </c>
      <c r="BD32" s="36">
        <f t="shared" si="4"/>
        <v>0</v>
      </c>
      <c r="BE32" s="10">
        <f>BE4</f>
        <v>0</v>
      </c>
      <c r="BF32" s="10">
        <f t="shared" si="5"/>
        <v>0</v>
      </c>
      <c r="BG32" s="10">
        <f>BG4</f>
        <v>0</v>
      </c>
      <c r="BH32" s="10">
        <f t="shared" si="6"/>
        <v>0</v>
      </c>
      <c r="BI32" s="4">
        <f>BI31</f>
        <v>3.8999999999999998E-3</v>
      </c>
      <c r="BJ32" s="10">
        <f t="shared" si="10"/>
        <v>50.473799999999997</v>
      </c>
      <c r="BK32" s="10">
        <f>BK4</f>
        <v>38.19</v>
      </c>
      <c r="BL32" s="10">
        <f t="shared" si="17"/>
        <v>229.14</v>
      </c>
      <c r="BM32" s="57">
        <f>BM4</f>
        <v>4.2540000000000001E-2</v>
      </c>
      <c r="BN32" s="10">
        <f t="shared" si="8"/>
        <v>550.55268000000001</v>
      </c>
      <c r="BO32" s="5">
        <f t="shared" si="11"/>
        <v>830.16647999999998</v>
      </c>
    </row>
    <row r="33" spans="1:67">
      <c r="A33" s="4">
        <f t="shared" si="12"/>
        <v>31</v>
      </c>
      <c r="B33" s="4">
        <v>143</v>
      </c>
      <c r="C33" s="4" t="s">
        <v>0</v>
      </c>
      <c r="D33" s="4" t="s">
        <v>1566</v>
      </c>
      <c r="E33" s="35" t="s">
        <v>1567</v>
      </c>
      <c r="F33" s="4"/>
      <c r="G33" s="4" t="s">
        <v>1568</v>
      </c>
      <c r="H33" s="4" t="s">
        <v>1569</v>
      </c>
      <c r="I33" s="35" t="s">
        <v>187</v>
      </c>
      <c r="J33" s="4"/>
      <c r="K33" s="35" t="s">
        <v>1570</v>
      </c>
      <c r="L33" s="4" t="s">
        <v>1566</v>
      </c>
      <c r="M33" s="35" t="s">
        <v>1567</v>
      </c>
      <c r="N33" s="4"/>
      <c r="O33" s="4" t="s">
        <v>1568</v>
      </c>
      <c r="P33" s="4" t="s">
        <v>1569</v>
      </c>
      <c r="Q33" s="35" t="s">
        <v>187</v>
      </c>
      <c r="R33" s="4"/>
      <c r="S33" s="4" t="s">
        <v>12</v>
      </c>
      <c r="T33" s="4" t="s">
        <v>13</v>
      </c>
      <c r="U33" s="4" t="str">
        <f>U32</f>
        <v>Opał poza zwolnieniem</v>
      </c>
      <c r="V33" s="4" t="s">
        <v>29</v>
      </c>
      <c r="W33" s="35" t="s">
        <v>991</v>
      </c>
      <c r="X33" s="35"/>
      <c r="Y33" s="4" t="s">
        <v>15</v>
      </c>
      <c r="Z33" s="4" t="s">
        <v>1571</v>
      </c>
      <c r="AA33" s="35" t="s">
        <v>1567</v>
      </c>
      <c r="AB33" s="4"/>
      <c r="AC33" s="4" t="s">
        <v>1568</v>
      </c>
      <c r="AD33" s="4" t="s">
        <v>1569</v>
      </c>
      <c r="AE33" s="35" t="s">
        <v>187</v>
      </c>
      <c r="AF33" s="4"/>
      <c r="AG33" s="35" t="s">
        <v>1572</v>
      </c>
      <c r="AH33" s="35" t="s">
        <v>1573</v>
      </c>
      <c r="AI33" s="73">
        <v>0</v>
      </c>
      <c r="AJ33" s="73">
        <v>0</v>
      </c>
      <c r="AK33" s="73">
        <v>0</v>
      </c>
      <c r="AL33" s="73">
        <v>2718</v>
      </c>
      <c r="AM33" s="73">
        <v>0</v>
      </c>
      <c r="AN33" s="73">
        <v>19346</v>
      </c>
      <c r="AO33" s="74">
        <f t="shared" si="0"/>
        <v>22064</v>
      </c>
      <c r="AP33" s="75">
        <f t="shared" si="9"/>
        <v>22064</v>
      </c>
      <c r="AQ33" s="4" t="s">
        <v>16</v>
      </c>
      <c r="AR33" s="4" t="s">
        <v>1076</v>
      </c>
      <c r="AS33" s="4"/>
      <c r="AT33" s="4">
        <v>4416</v>
      </c>
      <c r="AU33" s="4">
        <v>6</v>
      </c>
      <c r="AV33" s="4">
        <v>100</v>
      </c>
      <c r="AW33" s="4">
        <v>0</v>
      </c>
      <c r="AX33" s="12">
        <f t="shared" si="1"/>
        <v>22064</v>
      </c>
      <c r="AY33" s="12">
        <f t="shared" si="2"/>
        <v>0</v>
      </c>
      <c r="AZ33" s="70">
        <f t="shared" si="15"/>
        <v>0</v>
      </c>
      <c r="BA33" s="72">
        <f t="shared" si="15"/>
        <v>0</v>
      </c>
      <c r="BB33" s="36">
        <f t="shared" si="16"/>
        <v>0</v>
      </c>
      <c r="BC33" s="36">
        <f t="shared" si="16"/>
        <v>0</v>
      </c>
      <c r="BD33" s="36">
        <f t="shared" si="4"/>
        <v>0</v>
      </c>
      <c r="BE33" s="10">
        <f>BE4</f>
        <v>0</v>
      </c>
      <c r="BF33" s="10">
        <f t="shared" si="5"/>
        <v>0</v>
      </c>
      <c r="BG33" s="10">
        <f>BG4</f>
        <v>0</v>
      </c>
      <c r="BH33" s="10">
        <f t="shared" si="6"/>
        <v>0</v>
      </c>
      <c r="BI33" s="4">
        <f>BI32</f>
        <v>3.8999999999999998E-3</v>
      </c>
      <c r="BJ33" s="10">
        <f t="shared" si="10"/>
        <v>86.049599999999998</v>
      </c>
      <c r="BK33" s="10">
        <f>BK4</f>
        <v>38.19</v>
      </c>
      <c r="BL33" s="10">
        <f t="shared" si="17"/>
        <v>229.14</v>
      </c>
      <c r="BM33" s="57">
        <f>BM4</f>
        <v>4.2540000000000001E-2</v>
      </c>
      <c r="BN33" s="10">
        <f t="shared" si="8"/>
        <v>938.60256000000004</v>
      </c>
      <c r="BO33" s="5">
        <f t="shared" si="11"/>
        <v>1253.7921600000002</v>
      </c>
    </row>
    <row r="34" spans="1:67">
      <c r="A34" s="4">
        <f t="shared" si="12"/>
        <v>32</v>
      </c>
      <c r="B34" s="4">
        <v>144</v>
      </c>
      <c r="C34" s="4" t="s">
        <v>0</v>
      </c>
      <c r="D34" s="4" t="s">
        <v>1574</v>
      </c>
      <c r="E34" s="35" t="s">
        <v>1575</v>
      </c>
      <c r="F34" s="4"/>
      <c r="G34" s="4" t="s">
        <v>1576</v>
      </c>
      <c r="H34" s="4" t="s">
        <v>1389</v>
      </c>
      <c r="I34" s="35" t="s">
        <v>74</v>
      </c>
      <c r="J34" s="4"/>
      <c r="K34" s="35" t="s">
        <v>1577</v>
      </c>
      <c r="L34" s="4" t="s">
        <v>1574</v>
      </c>
      <c r="M34" s="35" t="s">
        <v>1575</v>
      </c>
      <c r="N34" s="4"/>
      <c r="O34" s="4" t="s">
        <v>1576</v>
      </c>
      <c r="P34" s="4" t="s">
        <v>1389</v>
      </c>
      <c r="Q34" s="35" t="s">
        <v>74</v>
      </c>
      <c r="R34" s="4"/>
      <c r="S34" s="4" t="s">
        <v>12</v>
      </c>
      <c r="T34" s="4" t="s">
        <v>13</v>
      </c>
      <c r="U34" s="4" t="str">
        <f>U33</f>
        <v>Opał poza zwolnieniem</v>
      </c>
      <c r="V34" s="4" t="s">
        <v>29</v>
      </c>
      <c r="W34" s="35" t="s">
        <v>991</v>
      </c>
      <c r="X34" s="35"/>
      <c r="Y34" s="4" t="s">
        <v>15</v>
      </c>
      <c r="Z34" s="4" t="s">
        <v>1578</v>
      </c>
      <c r="AA34" s="35" t="s">
        <v>1575</v>
      </c>
      <c r="AB34" s="4" t="s">
        <v>1576</v>
      </c>
      <c r="AC34" s="4" t="s">
        <v>1576</v>
      </c>
      <c r="AD34" s="4" t="s">
        <v>1389</v>
      </c>
      <c r="AE34" s="35" t="s">
        <v>74</v>
      </c>
      <c r="AF34" s="4"/>
      <c r="AG34" s="35" t="s">
        <v>1579</v>
      </c>
      <c r="AH34" s="35" t="s">
        <v>1580</v>
      </c>
      <c r="AI34" s="73">
        <v>57</v>
      </c>
      <c r="AJ34" s="73">
        <v>69</v>
      </c>
      <c r="AK34" s="73">
        <v>3373</v>
      </c>
      <c r="AL34" s="73">
        <v>5607</v>
      </c>
      <c r="AM34" s="73">
        <v>14685</v>
      </c>
      <c r="AN34" s="73">
        <v>18440</v>
      </c>
      <c r="AO34" s="74">
        <f t="shared" si="0"/>
        <v>42231</v>
      </c>
      <c r="AP34" s="75">
        <f t="shared" si="9"/>
        <v>42231</v>
      </c>
      <c r="AQ34" s="4" t="s">
        <v>47</v>
      </c>
      <c r="AR34" s="4" t="s">
        <v>1076</v>
      </c>
      <c r="AS34" s="4"/>
      <c r="AT34" s="4">
        <v>4416</v>
      </c>
      <c r="AU34" s="4">
        <v>6</v>
      </c>
      <c r="AV34" s="4">
        <v>100</v>
      </c>
      <c r="AW34" s="4">
        <v>0</v>
      </c>
      <c r="AX34" s="12">
        <f t="shared" si="1"/>
        <v>42231</v>
      </c>
      <c r="AY34" s="12">
        <f t="shared" si="2"/>
        <v>0</v>
      </c>
      <c r="AZ34" s="70">
        <f t="shared" si="15"/>
        <v>0</v>
      </c>
      <c r="BA34" s="72">
        <f t="shared" si="15"/>
        <v>0</v>
      </c>
      <c r="BB34" s="36">
        <f t="shared" si="16"/>
        <v>0</v>
      </c>
      <c r="BC34" s="36">
        <f t="shared" si="16"/>
        <v>0</v>
      </c>
      <c r="BD34" s="36">
        <f t="shared" si="4"/>
        <v>0</v>
      </c>
      <c r="BE34" s="10">
        <f>BE3</f>
        <v>0</v>
      </c>
      <c r="BF34" s="10">
        <f t="shared" si="5"/>
        <v>0</v>
      </c>
      <c r="BG34" s="10">
        <f>BG3</f>
        <v>0</v>
      </c>
      <c r="BH34" s="10">
        <f t="shared" si="6"/>
        <v>0</v>
      </c>
      <c r="BI34" s="4">
        <f>BI33</f>
        <v>3.8999999999999998E-3</v>
      </c>
      <c r="BJ34" s="10">
        <f t="shared" si="10"/>
        <v>164.70089999999999</v>
      </c>
      <c r="BK34" s="10">
        <f>BK3</f>
        <v>211.47</v>
      </c>
      <c r="BL34" s="10">
        <f t="shared" si="17"/>
        <v>1268.82</v>
      </c>
      <c r="BM34" s="57">
        <f>BM3</f>
        <v>4.0640000000000003E-2</v>
      </c>
      <c r="BN34" s="10">
        <f t="shared" si="8"/>
        <v>1716.2678400000002</v>
      </c>
      <c r="BO34" s="5">
        <f t="shared" si="11"/>
        <v>3149.78874</v>
      </c>
    </row>
    <row r="35" spans="1:67">
      <c r="A35" s="4">
        <f t="shared" si="12"/>
        <v>33</v>
      </c>
      <c r="B35" s="4">
        <v>145</v>
      </c>
      <c r="C35" s="4" t="s">
        <v>0</v>
      </c>
      <c r="D35" s="4" t="s">
        <v>1581</v>
      </c>
      <c r="E35" s="35" t="s">
        <v>1582</v>
      </c>
      <c r="F35" s="4"/>
      <c r="G35" s="4" t="s">
        <v>1583</v>
      </c>
      <c r="H35" s="4" t="s">
        <v>252</v>
      </c>
      <c r="I35" s="35" t="s">
        <v>59</v>
      </c>
      <c r="J35" s="4"/>
      <c r="K35" s="35" t="s">
        <v>1584</v>
      </c>
      <c r="L35" s="4" t="s">
        <v>1581</v>
      </c>
      <c r="M35" s="35" t="s">
        <v>1582</v>
      </c>
      <c r="N35" s="4"/>
      <c r="O35" s="4" t="s">
        <v>1583</v>
      </c>
      <c r="P35" s="4" t="s">
        <v>252</v>
      </c>
      <c r="Q35" s="35" t="s">
        <v>59</v>
      </c>
      <c r="R35" s="4"/>
      <c r="S35" s="4" t="s">
        <v>12</v>
      </c>
      <c r="T35" s="4" t="s">
        <v>13</v>
      </c>
      <c r="U35" s="4" t="str">
        <f>U34</f>
        <v>Opał poza zwolnieniem</v>
      </c>
      <c r="V35" s="4" t="s">
        <v>29</v>
      </c>
      <c r="W35" s="35" t="s">
        <v>991</v>
      </c>
      <c r="X35" s="35"/>
      <c r="Y35" s="4" t="s">
        <v>15</v>
      </c>
      <c r="Z35" s="4" t="s">
        <v>25</v>
      </c>
      <c r="AA35" s="35" t="s">
        <v>1582</v>
      </c>
      <c r="AB35" s="4"/>
      <c r="AC35" s="4" t="s">
        <v>1583</v>
      </c>
      <c r="AD35" s="4" t="s">
        <v>252</v>
      </c>
      <c r="AE35" s="35" t="s">
        <v>59</v>
      </c>
      <c r="AF35" s="4"/>
      <c r="AG35" s="35" t="s">
        <v>1585</v>
      </c>
      <c r="AH35" s="35" t="s">
        <v>1586</v>
      </c>
      <c r="AI35" s="73">
        <v>2517</v>
      </c>
      <c r="AJ35" s="73">
        <v>4695</v>
      </c>
      <c r="AK35" s="73">
        <v>6461</v>
      </c>
      <c r="AL35" s="73">
        <v>12066</v>
      </c>
      <c r="AM35" s="73">
        <v>15306</v>
      </c>
      <c r="AN35" s="73">
        <v>22231</v>
      </c>
      <c r="AO35" s="74">
        <f t="shared" ref="AO35:AO66" si="18">SUM(AI35:AN35)</f>
        <v>63276</v>
      </c>
      <c r="AP35" s="75">
        <f t="shared" si="9"/>
        <v>63276</v>
      </c>
      <c r="AQ35" s="4" t="s">
        <v>47</v>
      </c>
      <c r="AR35" s="4" t="s">
        <v>1076</v>
      </c>
      <c r="AS35" s="4"/>
      <c r="AT35" s="4">
        <v>4416</v>
      </c>
      <c r="AU35" s="4">
        <v>6</v>
      </c>
      <c r="AV35" s="4">
        <v>100</v>
      </c>
      <c r="AW35" s="4">
        <v>0</v>
      </c>
      <c r="AX35" s="12">
        <f t="shared" si="1"/>
        <v>63276</v>
      </c>
      <c r="AY35" s="12">
        <f t="shared" si="2"/>
        <v>0</v>
      </c>
      <c r="AZ35" s="70">
        <f t="shared" si="15"/>
        <v>0</v>
      </c>
      <c r="BA35" s="72">
        <f t="shared" si="15"/>
        <v>0</v>
      </c>
      <c r="BB35" s="36">
        <f t="shared" si="16"/>
        <v>0</v>
      </c>
      <c r="BC35" s="36">
        <f t="shared" si="16"/>
        <v>0</v>
      </c>
      <c r="BD35" s="36">
        <f t="shared" si="4"/>
        <v>0</v>
      </c>
      <c r="BE35" s="10">
        <f>BE3</f>
        <v>0</v>
      </c>
      <c r="BF35" s="10">
        <f t="shared" si="5"/>
        <v>0</v>
      </c>
      <c r="BG35" s="10">
        <f>BG3</f>
        <v>0</v>
      </c>
      <c r="BH35" s="10">
        <f t="shared" si="6"/>
        <v>0</v>
      </c>
      <c r="BI35" s="4">
        <f>BI34</f>
        <v>3.8999999999999998E-3</v>
      </c>
      <c r="BJ35" s="10">
        <f t="shared" si="10"/>
        <v>246.7764</v>
      </c>
      <c r="BK35" s="10">
        <f>BK3</f>
        <v>211.47</v>
      </c>
      <c r="BL35" s="10">
        <f t="shared" si="17"/>
        <v>1268.82</v>
      </c>
      <c r="BM35" s="57">
        <f>BM3</f>
        <v>4.0640000000000003E-2</v>
      </c>
      <c r="BN35" s="10">
        <f t="shared" si="8"/>
        <v>2571.5366400000003</v>
      </c>
      <c r="BO35" s="5">
        <f t="shared" si="11"/>
        <v>4087.1330400000002</v>
      </c>
    </row>
    <row r="36" spans="1:67">
      <c r="A36" s="4">
        <f t="shared" si="12"/>
        <v>34</v>
      </c>
      <c r="B36" s="4">
        <v>146</v>
      </c>
      <c r="C36" s="4" t="s">
        <v>0</v>
      </c>
      <c r="D36" s="4" t="s">
        <v>1587</v>
      </c>
      <c r="E36" s="35" t="s">
        <v>1588</v>
      </c>
      <c r="F36" s="4"/>
      <c r="G36" s="4" t="s">
        <v>1589</v>
      </c>
      <c r="H36" s="4" t="s">
        <v>1590</v>
      </c>
      <c r="I36" s="35" t="s">
        <v>59</v>
      </c>
      <c r="J36" s="4"/>
      <c r="K36" s="35" t="s">
        <v>1591</v>
      </c>
      <c r="L36" s="4" t="s">
        <v>1587</v>
      </c>
      <c r="M36" s="35" t="s">
        <v>1588</v>
      </c>
      <c r="N36" s="4"/>
      <c r="O36" s="4" t="s">
        <v>1590</v>
      </c>
      <c r="P36" s="4"/>
      <c r="Q36" s="35" t="s">
        <v>59</v>
      </c>
      <c r="R36" s="4"/>
      <c r="S36" s="4" t="s">
        <v>12</v>
      </c>
      <c r="T36" s="4" t="s">
        <v>13</v>
      </c>
      <c r="U36" s="4" t="s">
        <v>11</v>
      </c>
      <c r="V36" s="4" t="s">
        <v>29</v>
      </c>
      <c r="W36" s="35" t="s">
        <v>991</v>
      </c>
      <c r="X36" s="35"/>
      <c r="Y36" s="4" t="s">
        <v>15</v>
      </c>
      <c r="Z36" s="4" t="s">
        <v>1592</v>
      </c>
      <c r="AA36" s="35" t="s">
        <v>1593</v>
      </c>
      <c r="AB36" s="4" t="s">
        <v>1594</v>
      </c>
      <c r="AC36" s="4" t="s">
        <v>1594</v>
      </c>
      <c r="AD36" s="4" t="s">
        <v>1595</v>
      </c>
      <c r="AE36" s="35" t="s">
        <v>80</v>
      </c>
      <c r="AF36" s="35" t="s">
        <v>1596</v>
      </c>
      <c r="AG36" s="35" t="s">
        <v>1597</v>
      </c>
      <c r="AH36" s="35" t="s">
        <v>1598</v>
      </c>
      <c r="AI36" s="73">
        <v>1845</v>
      </c>
      <c r="AJ36" s="73">
        <v>1227</v>
      </c>
      <c r="AK36" s="73">
        <v>1220</v>
      </c>
      <c r="AL36" s="73">
        <v>1271</v>
      </c>
      <c r="AM36" s="73">
        <v>1271</v>
      </c>
      <c r="AN36" s="73">
        <v>1014</v>
      </c>
      <c r="AO36" s="74">
        <f t="shared" si="18"/>
        <v>7848</v>
      </c>
      <c r="AP36" s="75">
        <f t="shared" si="9"/>
        <v>7848</v>
      </c>
      <c r="AQ36" s="4" t="s">
        <v>130</v>
      </c>
      <c r="AR36" s="4" t="s">
        <v>1076</v>
      </c>
      <c r="AS36" s="4"/>
      <c r="AT36" s="4">
        <v>4416</v>
      </c>
      <c r="AU36" s="4">
        <v>6</v>
      </c>
      <c r="AV36" s="4">
        <v>100</v>
      </c>
      <c r="AW36" s="4">
        <v>0</v>
      </c>
      <c r="AX36" s="12">
        <f t="shared" si="1"/>
        <v>7848</v>
      </c>
      <c r="AY36" s="12">
        <f t="shared" si="2"/>
        <v>0</v>
      </c>
      <c r="AZ36" s="70">
        <f t="shared" si="15"/>
        <v>0</v>
      </c>
      <c r="BA36" s="72">
        <f t="shared" si="15"/>
        <v>0</v>
      </c>
      <c r="BB36" s="36">
        <f t="shared" si="16"/>
        <v>0</v>
      </c>
      <c r="BC36" s="36">
        <f t="shared" si="16"/>
        <v>0</v>
      </c>
      <c r="BD36" s="36">
        <f t="shared" si="4"/>
        <v>0</v>
      </c>
      <c r="BE36" s="10">
        <f>BE5</f>
        <v>0</v>
      </c>
      <c r="BF36" s="10">
        <f t="shared" si="5"/>
        <v>0</v>
      </c>
      <c r="BG36" s="10">
        <f>BG5</f>
        <v>0</v>
      </c>
      <c r="BH36" s="10">
        <f t="shared" si="6"/>
        <v>0</v>
      </c>
      <c r="BI36" s="4"/>
      <c r="BJ36" s="10">
        <f t="shared" si="10"/>
        <v>0</v>
      </c>
      <c r="BK36" s="10">
        <f>BK5</f>
        <v>11.64</v>
      </c>
      <c r="BL36" s="10">
        <f t="shared" si="17"/>
        <v>69.84</v>
      </c>
      <c r="BM36" s="57">
        <f>BM5</f>
        <v>4.3929999999999997E-2</v>
      </c>
      <c r="BN36" s="10">
        <f t="shared" si="8"/>
        <v>344.76263999999998</v>
      </c>
      <c r="BO36" s="5">
        <f t="shared" si="11"/>
        <v>414.60263999999995</v>
      </c>
    </row>
    <row r="37" spans="1:67">
      <c r="A37" s="4">
        <f t="shared" si="12"/>
        <v>35</v>
      </c>
      <c r="B37" s="4">
        <v>146</v>
      </c>
      <c r="C37" s="4" t="s">
        <v>32</v>
      </c>
      <c r="D37" s="4" t="s">
        <v>1587</v>
      </c>
      <c r="E37" s="35" t="s">
        <v>1588</v>
      </c>
      <c r="F37" s="4"/>
      <c r="G37" s="4" t="s">
        <v>1589</v>
      </c>
      <c r="H37" s="4" t="s">
        <v>1590</v>
      </c>
      <c r="I37" s="35" t="s">
        <v>59</v>
      </c>
      <c r="J37" s="4"/>
      <c r="K37" s="35" t="s">
        <v>1591</v>
      </c>
      <c r="L37" s="4" t="s">
        <v>1587</v>
      </c>
      <c r="M37" s="35" t="s">
        <v>1588</v>
      </c>
      <c r="N37" s="4"/>
      <c r="O37" s="4" t="s">
        <v>1590</v>
      </c>
      <c r="P37" s="4"/>
      <c r="Q37" s="35" t="s">
        <v>59</v>
      </c>
      <c r="R37" s="4"/>
      <c r="S37" s="4" t="s">
        <v>12</v>
      </c>
      <c r="T37" s="4" t="s">
        <v>13</v>
      </c>
      <c r="U37" s="4" t="s">
        <v>11</v>
      </c>
      <c r="V37" s="4" t="s">
        <v>29</v>
      </c>
      <c r="W37" s="35" t="s">
        <v>991</v>
      </c>
      <c r="X37" s="35"/>
      <c r="Y37" s="4" t="s">
        <v>15</v>
      </c>
      <c r="Z37" s="4" t="s">
        <v>1592</v>
      </c>
      <c r="AA37" s="35" t="s">
        <v>1593</v>
      </c>
      <c r="AB37" s="4" t="s">
        <v>1594</v>
      </c>
      <c r="AC37" s="4" t="s">
        <v>1594</v>
      </c>
      <c r="AD37" s="4" t="s">
        <v>1595</v>
      </c>
      <c r="AE37" s="35" t="s">
        <v>80</v>
      </c>
      <c r="AF37" s="35" t="s">
        <v>1599</v>
      </c>
      <c r="AG37" s="35" t="s">
        <v>1600</v>
      </c>
      <c r="AH37" s="35" t="s">
        <v>1601</v>
      </c>
      <c r="AI37" s="73">
        <v>923</v>
      </c>
      <c r="AJ37" s="73">
        <v>1112</v>
      </c>
      <c r="AK37" s="73">
        <v>1186</v>
      </c>
      <c r="AL37" s="73">
        <v>1271</v>
      </c>
      <c r="AM37" s="73">
        <v>1190</v>
      </c>
      <c r="AN37" s="73">
        <v>10316</v>
      </c>
      <c r="AO37" s="74">
        <f t="shared" si="18"/>
        <v>15998</v>
      </c>
      <c r="AP37" s="75">
        <f t="shared" si="9"/>
        <v>15998</v>
      </c>
      <c r="AQ37" s="4" t="s">
        <v>130</v>
      </c>
      <c r="AR37" s="4" t="s">
        <v>1076</v>
      </c>
      <c r="AS37" s="4"/>
      <c r="AT37" s="4">
        <v>4416</v>
      </c>
      <c r="AU37" s="4">
        <v>6</v>
      </c>
      <c r="AV37" s="4">
        <v>100</v>
      </c>
      <c r="AW37" s="4">
        <v>0</v>
      </c>
      <c r="AX37" s="12">
        <f t="shared" si="1"/>
        <v>15998</v>
      </c>
      <c r="AY37" s="12">
        <f t="shared" si="2"/>
        <v>0</v>
      </c>
      <c r="AZ37" s="70">
        <f t="shared" ref="AZ37:BA52" si="19">AZ36</f>
        <v>0</v>
      </c>
      <c r="BA37" s="72">
        <f t="shared" si="19"/>
        <v>0</v>
      </c>
      <c r="BB37" s="36">
        <f t="shared" si="16"/>
        <v>0</v>
      </c>
      <c r="BC37" s="36">
        <f t="shared" si="16"/>
        <v>0</v>
      </c>
      <c r="BD37" s="36">
        <f t="shared" si="4"/>
        <v>0</v>
      </c>
      <c r="BE37" s="10">
        <f>BE5</f>
        <v>0</v>
      </c>
      <c r="BF37" s="10">
        <f t="shared" si="5"/>
        <v>0</v>
      </c>
      <c r="BG37" s="10">
        <f>BG5</f>
        <v>0</v>
      </c>
      <c r="BH37" s="10">
        <f t="shared" si="6"/>
        <v>0</v>
      </c>
      <c r="BI37" s="4"/>
      <c r="BJ37" s="10">
        <f t="shared" si="10"/>
        <v>0</v>
      </c>
      <c r="BK37" s="10">
        <f>BK5</f>
        <v>11.64</v>
      </c>
      <c r="BL37" s="10">
        <f t="shared" si="17"/>
        <v>69.84</v>
      </c>
      <c r="BM37" s="57">
        <f>BM5</f>
        <v>4.3929999999999997E-2</v>
      </c>
      <c r="BN37" s="10">
        <f t="shared" si="8"/>
        <v>702.7921399999999</v>
      </c>
      <c r="BO37" s="5">
        <f t="shared" si="11"/>
        <v>772.63213999999994</v>
      </c>
    </row>
    <row r="38" spans="1:67">
      <c r="A38" s="4">
        <f t="shared" si="12"/>
        <v>36</v>
      </c>
      <c r="B38" s="4">
        <v>146</v>
      </c>
      <c r="C38" s="4" t="s">
        <v>62</v>
      </c>
      <c r="D38" s="4" t="s">
        <v>1587</v>
      </c>
      <c r="E38" s="35" t="s">
        <v>1588</v>
      </c>
      <c r="F38" s="4"/>
      <c r="G38" s="4" t="s">
        <v>1589</v>
      </c>
      <c r="H38" s="4" t="s">
        <v>1590</v>
      </c>
      <c r="I38" s="35" t="s">
        <v>59</v>
      </c>
      <c r="J38" s="4"/>
      <c r="K38" s="35" t="s">
        <v>1591</v>
      </c>
      <c r="L38" s="4" t="s">
        <v>1587</v>
      </c>
      <c r="M38" s="35" t="s">
        <v>1588</v>
      </c>
      <c r="N38" s="4"/>
      <c r="O38" s="4" t="s">
        <v>1590</v>
      </c>
      <c r="P38" s="4"/>
      <c r="Q38" s="35" t="s">
        <v>59</v>
      </c>
      <c r="R38" s="4"/>
      <c r="S38" s="4" t="s">
        <v>1602</v>
      </c>
      <c r="T38" s="4" t="s">
        <v>13</v>
      </c>
      <c r="U38" s="4" t="s">
        <v>11</v>
      </c>
      <c r="V38" s="4" t="s">
        <v>29</v>
      </c>
      <c r="W38" s="35" t="s">
        <v>991</v>
      </c>
      <c r="X38" s="35"/>
      <c r="Y38" s="4" t="s">
        <v>15</v>
      </c>
      <c r="Z38" s="4" t="s">
        <v>1592</v>
      </c>
      <c r="AA38" s="35" t="s">
        <v>1593</v>
      </c>
      <c r="AB38" s="4" t="s">
        <v>1594</v>
      </c>
      <c r="AC38" s="4" t="s">
        <v>1594</v>
      </c>
      <c r="AD38" s="4" t="s">
        <v>1595</v>
      </c>
      <c r="AE38" s="35" t="s">
        <v>80</v>
      </c>
      <c r="AF38" s="35" t="s">
        <v>1603</v>
      </c>
      <c r="AG38" s="35" t="s">
        <v>1604</v>
      </c>
      <c r="AH38" s="35" t="s">
        <v>1605</v>
      </c>
      <c r="AI38" s="73">
        <v>6549</v>
      </c>
      <c r="AJ38" s="73">
        <v>7133</v>
      </c>
      <c r="AK38" s="73">
        <v>9150</v>
      </c>
      <c r="AL38" s="73">
        <v>19092</v>
      </c>
      <c r="AM38" s="73">
        <v>25127</v>
      </c>
      <c r="AN38" s="73">
        <v>36826</v>
      </c>
      <c r="AO38" s="74">
        <f t="shared" si="18"/>
        <v>103877</v>
      </c>
      <c r="AP38" s="75">
        <f t="shared" si="9"/>
        <v>103877</v>
      </c>
      <c r="AQ38" s="4" t="s">
        <v>47</v>
      </c>
      <c r="AR38" s="4" t="s">
        <v>1076</v>
      </c>
      <c r="AS38" s="4"/>
      <c r="AT38" s="4">
        <v>4416</v>
      </c>
      <c r="AU38" s="4">
        <v>6</v>
      </c>
      <c r="AV38" s="4">
        <v>100</v>
      </c>
      <c r="AW38" s="4">
        <v>0</v>
      </c>
      <c r="AX38" s="12">
        <f t="shared" si="1"/>
        <v>103877</v>
      </c>
      <c r="AY38" s="12">
        <f t="shared" si="2"/>
        <v>0</v>
      </c>
      <c r="AZ38" s="70">
        <f t="shared" si="19"/>
        <v>0</v>
      </c>
      <c r="BA38" s="72">
        <f t="shared" si="19"/>
        <v>0</v>
      </c>
      <c r="BB38" s="36">
        <f t="shared" si="16"/>
        <v>0</v>
      </c>
      <c r="BC38" s="36">
        <f t="shared" si="16"/>
        <v>0</v>
      </c>
      <c r="BD38" s="36">
        <f t="shared" si="4"/>
        <v>0</v>
      </c>
      <c r="BE38" s="10">
        <f>BE34</f>
        <v>0</v>
      </c>
      <c r="BF38" s="10">
        <f t="shared" si="5"/>
        <v>0</v>
      </c>
      <c r="BG38" s="10">
        <f>BG34</f>
        <v>0</v>
      </c>
      <c r="BH38" s="10">
        <f t="shared" si="6"/>
        <v>0</v>
      </c>
      <c r="BI38" s="4"/>
      <c r="BJ38" s="10">
        <f t="shared" si="10"/>
        <v>0</v>
      </c>
      <c r="BK38" s="10">
        <f>BK34</f>
        <v>211.47</v>
      </c>
      <c r="BL38" s="10">
        <f t="shared" si="17"/>
        <v>1268.82</v>
      </c>
      <c r="BM38" s="57">
        <f>BM34</f>
        <v>4.0640000000000003E-2</v>
      </c>
      <c r="BN38" s="10">
        <f t="shared" si="8"/>
        <v>4221.5612799999999</v>
      </c>
      <c r="BO38" s="5">
        <f t="shared" si="11"/>
        <v>5490.3812799999996</v>
      </c>
    </row>
    <row r="39" spans="1:67">
      <c r="A39" s="4">
        <f t="shared" si="12"/>
        <v>37</v>
      </c>
      <c r="B39" s="4">
        <v>146</v>
      </c>
      <c r="C39" s="4" t="s">
        <v>318</v>
      </c>
      <c r="D39" s="4" t="s">
        <v>1587</v>
      </c>
      <c r="E39" s="35" t="s">
        <v>1588</v>
      </c>
      <c r="F39" s="4"/>
      <c r="G39" s="4" t="s">
        <v>1589</v>
      </c>
      <c r="H39" s="4" t="s">
        <v>1590</v>
      </c>
      <c r="I39" s="35" t="s">
        <v>59</v>
      </c>
      <c r="J39" s="4"/>
      <c r="K39" s="35" t="s">
        <v>1591</v>
      </c>
      <c r="L39" s="4" t="s">
        <v>1587</v>
      </c>
      <c r="M39" s="35" t="s">
        <v>1588</v>
      </c>
      <c r="N39" s="4"/>
      <c r="O39" s="4" t="s">
        <v>1590</v>
      </c>
      <c r="P39" s="4"/>
      <c r="Q39" s="35" t="s">
        <v>59</v>
      </c>
      <c r="R39" s="4"/>
      <c r="S39" s="4" t="s">
        <v>1602</v>
      </c>
      <c r="T39" s="4" t="s">
        <v>13</v>
      </c>
      <c r="U39" s="4" t="s">
        <v>11</v>
      </c>
      <c r="V39" s="4" t="s">
        <v>29</v>
      </c>
      <c r="W39" s="35" t="s">
        <v>991</v>
      </c>
      <c r="X39" s="35"/>
      <c r="Y39" s="4" t="s">
        <v>15</v>
      </c>
      <c r="Z39" s="4" t="s">
        <v>1592</v>
      </c>
      <c r="AA39" s="35" t="s">
        <v>1593</v>
      </c>
      <c r="AB39" s="4" t="s">
        <v>1594</v>
      </c>
      <c r="AC39" s="4" t="s">
        <v>1594</v>
      </c>
      <c r="AD39" s="4" t="s">
        <v>1595</v>
      </c>
      <c r="AE39" s="35" t="s">
        <v>80</v>
      </c>
      <c r="AF39" s="4"/>
      <c r="AG39" s="35" t="s">
        <v>1606</v>
      </c>
      <c r="AH39" s="35" t="s">
        <v>1607</v>
      </c>
      <c r="AI39" s="73">
        <v>0</v>
      </c>
      <c r="AJ39" s="73">
        <v>608</v>
      </c>
      <c r="AK39" s="73">
        <v>691</v>
      </c>
      <c r="AL39" s="73">
        <v>786</v>
      </c>
      <c r="AM39" s="73">
        <v>832</v>
      </c>
      <c r="AN39" s="73">
        <v>934</v>
      </c>
      <c r="AO39" s="74">
        <f t="shared" si="18"/>
        <v>3851</v>
      </c>
      <c r="AP39" s="75">
        <f t="shared" si="9"/>
        <v>3851</v>
      </c>
      <c r="AQ39" s="4" t="s">
        <v>130</v>
      </c>
      <c r="AR39" s="4" t="s">
        <v>1076</v>
      </c>
      <c r="AS39" s="4"/>
      <c r="AT39" s="4">
        <v>4416</v>
      </c>
      <c r="AU39" s="4">
        <v>6</v>
      </c>
      <c r="AV39" s="4">
        <v>100</v>
      </c>
      <c r="AW39" s="4">
        <v>0</v>
      </c>
      <c r="AX39" s="12">
        <f t="shared" si="1"/>
        <v>3851</v>
      </c>
      <c r="AY39" s="12">
        <f t="shared" si="2"/>
        <v>0</v>
      </c>
      <c r="AZ39" s="70">
        <f t="shared" si="19"/>
        <v>0</v>
      </c>
      <c r="BA39" s="72">
        <f t="shared" si="19"/>
        <v>0</v>
      </c>
      <c r="BB39" s="36">
        <f t="shared" si="16"/>
        <v>0</v>
      </c>
      <c r="BC39" s="36">
        <f t="shared" si="16"/>
        <v>0</v>
      </c>
      <c r="BD39" s="36">
        <f t="shared" si="4"/>
        <v>0</v>
      </c>
      <c r="BE39" s="10">
        <f>BE37</f>
        <v>0</v>
      </c>
      <c r="BF39" s="10">
        <f t="shared" si="5"/>
        <v>0</v>
      </c>
      <c r="BG39" s="10">
        <f>BG37</f>
        <v>0</v>
      </c>
      <c r="BH39" s="10">
        <f t="shared" si="6"/>
        <v>0</v>
      </c>
      <c r="BI39" s="4"/>
      <c r="BJ39" s="10">
        <f t="shared" si="10"/>
        <v>0</v>
      </c>
      <c r="BK39" s="10">
        <f>BK37</f>
        <v>11.64</v>
      </c>
      <c r="BL39" s="10">
        <f t="shared" si="17"/>
        <v>69.84</v>
      </c>
      <c r="BM39" s="57">
        <f>BM37</f>
        <v>4.3929999999999997E-2</v>
      </c>
      <c r="BN39" s="10">
        <f t="shared" si="8"/>
        <v>169.17443</v>
      </c>
      <c r="BO39" s="5">
        <f t="shared" si="11"/>
        <v>239.01443</v>
      </c>
    </row>
    <row r="40" spans="1:67">
      <c r="A40" s="4">
        <f t="shared" si="12"/>
        <v>38</v>
      </c>
      <c r="B40" s="4">
        <v>146</v>
      </c>
      <c r="C40" s="4" t="s">
        <v>319</v>
      </c>
      <c r="D40" s="4" t="s">
        <v>1587</v>
      </c>
      <c r="E40" s="35" t="s">
        <v>1588</v>
      </c>
      <c r="F40" s="4"/>
      <c r="G40" s="4" t="s">
        <v>1589</v>
      </c>
      <c r="H40" s="4" t="s">
        <v>1590</v>
      </c>
      <c r="I40" s="35" t="s">
        <v>59</v>
      </c>
      <c r="J40" s="4"/>
      <c r="K40" s="35" t="s">
        <v>1591</v>
      </c>
      <c r="L40" s="4" t="s">
        <v>1587</v>
      </c>
      <c r="M40" s="35" t="s">
        <v>1588</v>
      </c>
      <c r="N40" s="4"/>
      <c r="O40" s="4" t="s">
        <v>1590</v>
      </c>
      <c r="P40" s="4"/>
      <c r="Q40" s="35" t="s">
        <v>59</v>
      </c>
      <c r="R40" s="4"/>
      <c r="S40" s="4" t="s">
        <v>1602</v>
      </c>
      <c r="T40" s="4" t="s">
        <v>13</v>
      </c>
      <c r="U40" s="4" t="s">
        <v>11</v>
      </c>
      <c r="V40" s="4" t="s">
        <v>29</v>
      </c>
      <c r="W40" s="35" t="s">
        <v>991</v>
      </c>
      <c r="X40" s="35"/>
      <c r="Y40" s="4" t="s">
        <v>15</v>
      </c>
      <c r="Z40" s="4" t="s">
        <v>1592</v>
      </c>
      <c r="AA40" s="35" t="s">
        <v>1593</v>
      </c>
      <c r="AB40" s="4" t="s">
        <v>1594</v>
      </c>
      <c r="AC40" s="4" t="s">
        <v>1594</v>
      </c>
      <c r="AD40" s="4" t="s">
        <v>1595</v>
      </c>
      <c r="AE40" s="35" t="s">
        <v>80</v>
      </c>
      <c r="AF40" s="35" t="s">
        <v>1608</v>
      </c>
      <c r="AG40" s="35" t="s">
        <v>1609</v>
      </c>
      <c r="AH40" s="4"/>
      <c r="AI40" s="73">
        <v>1967</v>
      </c>
      <c r="AJ40" s="73">
        <v>0</v>
      </c>
      <c r="AK40" s="73">
        <v>2063</v>
      </c>
      <c r="AL40" s="73">
        <v>0</v>
      </c>
      <c r="AM40" s="73">
        <v>2052</v>
      </c>
      <c r="AN40" s="73">
        <v>0</v>
      </c>
      <c r="AO40" s="74">
        <f t="shared" si="18"/>
        <v>6082</v>
      </c>
      <c r="AP40" s="75">
        <f t="shared" si="9"/>
        <v>6082</v>
      </c>
      <c r="AQ40" s="4" t="s">
        <v>130</v>
      </c>
      <c r="AR40" s="4" t="s">
        <v>1076</v>
      </c>
      <c r="AS40" s="4"/>
      <c r="AT40" s="4">
        <v>4416</v>
      </c>
      <c r="AU40" s="4">
        <v>6</v>
      </c>
      <c r="AV40" s="4">
        <v>100</v>
      </c>
      <c r="AW40" s="4">
        <v>0</v>
      </c>
      <c r="AX40" s="12">
        <f t="shared" si="1"/>
        <v>6082</v>
      </c>
      <c r="AY40" s="12">
        <f t="shared" si="2"/>
        <v>0</v>
      </c>
      <c r="AZ40" s="70">
        <f t="shared" si="19"/>
        <v>0</v>
      </c>
      <c r="BA40" s="72">
        <f t="shared" si="19"/>
        <v>0</v>
      </c>
      <c r="BB40" s="36">
        <f t="shared" si="16"/>
        <v>0</v>
      </c>
      <c r="BC40" s="36">
        <f t="shared" si="16"/>
        <v>0</v>
      </c>
      <c r="BD40" s="36">
        <f t="shared" si="4"/>
        <v>0</v>
      </c>
      <c r="BE40" s="10">
        <f>BE39</f>
        <v>0</v>
      </c>
      <c r="BF40" s="10">
        <f t="shared" si="5"/>
        <v>0</v>
      </c>
      <c r="BG40" s="10">
        <f>BG39</f>
        <v>0</v>
      </c>
      <c r="BH40" s="10">
        <f t="shared" si="6"/>
        <v>0</v>
      </c>
      <c r="BI40" s="4"/>
      <c r="BJ40" s="10">
        <f t="shared" si="10"/>
        <v>0</v>
      </c>
      <c r="BK40" s="10">
        <f>BK39</f>
        <v>11.64</v>
      </c>
      <c r="BL40" s="10">
        <f t="shared" si="17"/>
        <v>69.84</v>
      </c>
      <c r="BM40" s="57">
        <f>BM39</f>
        <v>4.3929999999999997E-2</v>
      </c>
      <c r="BN40" s="10">
        <f t="shared" si="8"/>
        <v>267.18225999999999</v>
      </c>
      <c r="BO40" s="5">
        <f t="shared" si="11"/>
        <v>337.02225999999996</v>
      </c>
    </row>
    <row r="41" spans="1:67">
      <c r="A41" s="4">
        <f t="shared" si="12"/>
        <v>39</v>
      </c>
      <c r="B41" s="4">
        <v>146</v>
      </c>
      <c r="C41" s="4" t="s">
        <v>529</v>
      </c>
      <c r="D41" s="4" t="s">
        <v>1587</v>
      </c>
      <c r="E41" s="35" t="s">
        <v>1588</v>
      </c>
      <c r="F41" s="4"/>
      <c r="G41" s="4" t="s">
        <v>1589</v>
      </c>
      <c r="H41" s="4" t="s">
        <v>1590</v>
      </c>
      <c r="I41" s="35" t="s">
        <v>59</v>
      </c>
      <c r="J41" s="4"/>
      <c r="K41" s="35" t="s">
        <v>1591</v>
      </c>
      <c r="L41" s="4" t="s">
        <v>1587</v>
      </c>
      <c r="M41" s="35" t="s">
        <v>1588</v>
      </c>
      <c r="N41" s="4"/>
      <c r="O41" s="4" t="s">
        <v>1590</v>
      </c>
      <c r="P41" s="4"/>
      <c r="Q41" s="35" t="s">
        <v>59</v>
      </c>
      <c r="R41" s="4"/>
      <c r="S41" s="4" t="s">
        <v>1602</v>
      </c>
      <c r="T41" s="4" t="s">
        <v>13</v>
      </c>
      <c r="U41" s="4" t="s">
        <v>11</v>
      </c>
      <c r="V41" s="4" t="s">
        <v>29</v>
      </c>
      <c r="W41" s="35" t="s">
        <v>991</v>
      </c>
      <c r="X41" s="35"/>
      <c r="Y41" s="4" t="s">
        <v>15</v>
      </c>
      <c r="Z41" s="4" t="s">
        <v>1592</v>
      </c>
      <c r="AA41" s="35" t="s">
        <v>1593</v>
      </c>
      <c r="AB41" s="4" t="s">
        <v>1594</v>
      </c>
      <c r="AC41" s="4" t="s">
        <v>1594</v>
      </c>
      <c r="AD41" s="4" t="s">
        <v>1595</v>
      </c>
      <c r="AE41" s="35" t="s">
        <v>80</v>
      </c>
      <c r="AF41" s="35" t="s">
        <v>1610</v>
      </c>
      <c r="AG41" s="35" t="s">
        <v>1611</v>
      </c>
      <c r="AH41" s="35" t="s">
        <v>1612</v>
      </c>
      <c r="AI41" s="73">
        <v>0</v>
      </c>
      <c r="AJ41" s="73">
        <v>0</v>
      </c>
      <c r="AK41" s="73">
        <v>0</v>
      </c>
      <c r="AL41" s="73">
        <v>0</v>
      </c>
      <c r="AM41" s="73">
        <v>0</v>
      </c>
      <c r="AN41" s="73">
        <v>0</v>
      </c>
      <c r="AO41" s="74">
        <f t="shared" si="18"/>
        <v>0</v>
      </c>
      <c r="AP41" s="75">
        <f t="shared" si="9"/>
        <v>0</v>
      </c>
      <c r="AQ41" s="4" t="s">
        <v>37</v>
      </c>
      <c r="AR41" s="4" t="s">
        <v>1076</v>
      </c>
      <c r="AS41" s="4"/>
      <c r="AT41" s="4">
        <v>4416</v>
      </c>
      <c r="AU41" s="4">
        <v>6</v>
      </c>
      <c r="AV41" s="4">
        <v>100</v>
      </c>
      <c r="AW41" s="4">
        <v>0</v>
      </c>
      <c r="AX41" s="12">
        <f t="shared" si="1"/>
        <v>0</v>
      </c>
      <c r="AY41" s="12">
        <f t="shared" si="2"/>
        <v>0</v>
      </c>
      <c r="AZ41" s="70">
        <f t="shared" si="19"/>
        <v>0</v>
      </c>
      <c r="BA41" s="72">
        <f t="shared" si="19"/>
        <v>0</v>
      </c>
      <c r="BB41" s="36">
        <f t="shared" si="16"/>
        <v>0</v>
      </c>
      <c r="BC41" s="36">
        <f t="shared" si="16"/>
        <v>0</v>
      </c>
      <c r="BD41" s="36">
        <f t="shared" si="4"/>
        <v>0</v>
      </c>
      <c r="BE41" s="10">
        <f>BE18</f>
        <v>0</v>
      </c>
      <c r="BF41" s="10">
        <f t="shared" si="5"/>
        <v>0</v>
      </c>
      <c r="BG41" s="10">
        <f>BG18</f>
        <v>0</v>
      </c>
      <c r="BH41" s="10">
        <f t="shared" si="6"/>
        <v>0</v>
      </c>
      <c r="BI41" s="4"/>
      <c r="BJ41" s="10">
        <f t="shared" si="10"/>
        <v>0</v>
      </c>
      <c r="BK41" s="10">
        <f>BK18</f>
        <v>5.04</v>
      </c>
      <c r="BL41" s="10">
        <f t="shared" si="17"/>
        <v>30.240000000000002</v>
      </c>
      <c r="BM41" s="57">
        <f>BM18</f>
        <v>5.8259999999999999E-2</v>
      </c>
      <c r="BN41" s="10">
        <f t="shared" si="8"/>
        <v>0</v>
      </c>
      <c r="BO41" s="5">
        <f t="shared" si="11"/>
        <v>30.240000000000002</v>
      </c>
    </row>
    <row r="42" spans="1:67">
      <c r="A42" s="4">
        <f t="shared" si="12"/>
        <v>40</v>
      </c>
      <c r="B42" s="4">
        <v>146</v>
      </c>
      <c r="C42" s="4" t="s">
        <v>536</v>
      </c>
      <c r="D42" s="4" t="s">
        <v>1587</v>
      </c>
      <c r="E42" s="35" t="s">
        <v>1588</v>
      </c>
      <c r="F42" s="4"/>
      <c r="G42" s="4" t="s">
        <v>1589</v>
      </c>
      <c r="H42" s="4" t="s">
        <v>1590</v>
      </c>
      <c r="I42" s="35" t="s">
        <v>59</v>
      </c>
      <c r="J42" s="4"/>
      <c r="K42" s="35" t="s">
        <v>1591</v>
      </c>
      <c r="L42" s="4" t="s">
        <v>1587</v>
      </c>
      <c r="M42" s="35" t="s">
        <v>1588</v>
      </c>
      <c r="N42" s="4"/>
      <c r="O42" s="4" t="s">
        <v>1590</v>
      </c>
      <c r="P42" s="4"/>
      <c r="Q42" s="35" t="s">
        <v>59</v>
      </c>
      <c r="R42" s="4"/>
      <c r="S42" s="4" t="s">
        <v>1602</v>
      </c>
      <c r="T42" s="4" t="s">
        <v>13</v>
      </c>
      <c r="U42" s="4" t="s">
        <v>11</v>
      </c>
      <c r="V42" s="4" t="s">
        <v>29</v>
      </c>
      <c r="W42" s="35" t="s">
        <v>991</v>
      </c>
      <c r="X42" s="35"/>
      <c r="Y42" s="4" t="s">
        <v>15</v>
      </c>
      <c r="Z42" s="4" t="s">
        <v>1592</v>
      </c>
      <c r="AA42" s="35" t="s">
        <v>1593</v>
      </c>
      <c r="AB42" s="4" t="s">
        <v>1594</v>
      </c>
      <c r="AC42" s="4" t="s">
        <v>1594</v>
      </c>
      <c r="AD42" s="4" t="s">
        <v>1595</v>
      </c>
      <c r="AE42" s="35" t="s">
        <v>80</v>
      </c>
      <c r="AF42" s="4"/>
      <c r="AG42" s="35" t="s">
        <v>1613</v>
      </c>
      <c r="AH42" s="35" t="s">
        <v>1614</v>
      </c>
      <c r="AI42" s="73">
        <v>3739</v>
      </c>
      <c r="AJ42" s="73">
        <v>0</v>
      </c>
      <c r="AK42" s="73">
        <v>2815</v>
      </c>
      <c r="AL42" s="73">
        <v>0</v>
      </c>
      <c r="AM42" s="73">
        <v>6068</v>
      </c>
      <c r="AN42" s="73">
        <v>0</v>
      </c>
      <c r="AO42" s="74">
        <f t="shared" si="18"/>
        <v>12622</v>
      </c>
      <c r="AP42" s="75">
        <f t="shared" si="9"/>
        <v>12622</v>
      </c>
      <c r="AQ42" s="4" t="s">
        <v>16</v>
      </c>
      <c r="AR42" s="4" t="s">
        <v>1076</v>
      </c>
      <c r="AS42" s="4"/>
      <c r="AT42" s="4">
        <v>4416</v>
      </c>
      <c r="AU42" s="4">
        <v>6</v>
      </c>
      <c r="AV42" s="4">
        <v>100</v>
      </c>
      <c r="AW42" s="4">
        <v>0</v>
      </c>
      <c r="AX42" s="12">
        <f t="shared" si="1"/>
        <v>12622</v>
      </c>
      <c r="AY42" s="12">
        <f t="shared" si="2"/>
        <v>0</v>
      </c>
      <c r="AZ42" s="70">
        <f t="shared" si="19"/>
        <v>0</v>
      </c>
      <c r="BA42" s="72">
        <f t="shared" si="19"/>
        <v>0</v>
      </c>
      <c r="BB42" s="36">
        <f t="shared" si="16"/>
        <v>0</v>
      </c>
      <c r="BC42" s="36">
        <f t="shared" si="16"/>
        <v>0</v>
      </c>
      <c r="BD42" s="36">
        <f t="shared" si="4"/>
        <v>0</v>
      </c>
      <c r="BE42" s="10">
        <f>BE33</f>
        <v>0</v>
      </c>
      <c r="BF42" s="10">
        <f t="shared" si="5"/>
        <v>0</v>
      </c>
      <c r="BG42" s="10">
        <f>BG33</f>
        <v>0</v>
      </c>
      <c r="BH42" s="10">
        <f t="shared" si="6"/>
        <v>0</v>
      </c>
      <c r="BI42" s="4"/>
      <c r="BJ42" s="10">
        <f t="shared" si="10"/>
        <v>0</v>
      </c>
      <c r="BK42" s="10">
        <f>BK33</f>
        <v>38.19</v>
      </c>
      <c r="BL42" s="10">
        <f t="shared" si="17"/>
        <v>229.14</v>
      </c>
      <c r="BM42" s="57">
        <f>BM33</f>
        <v>4.2540000000000001E-2</v>
      </c>
      <c r="BN42" s="10">
        <f t="shared" si="8"/>
        <v>536.93988000000002</v>
      </c>
      <c r="BO42" s="5">
        <f t="shared" si="11"/>
        <v>766.07988</v>
      </c>
    </row>
    <row r="43" spans="1:67">
      <c r="A43" s="4">
        <f t="shared" si="12"/>
        <v>41</v>
      </c>
      <c r="B43" s="4">
        <v>146</v>
      </c>
      <c r="C43" s="4" t="s">
        <v>674</v>
      </c>
      <c r="D43" s="4" t="s">
        <v>1587</v>
      </c>
      <c r="E43" s="35" t="s">
        <v>1588</v>
      </c>
      <c r="F43" s="4"/>
      <c r="G43" s="4" t="s">
        <v>1589</v>
      </c>
      <c r="H43" s="4" t="s">
        <v>1590</v>
      </c>
      <c r="I43" s="35" t="s">
        <v>59</v>
      </c>
      <c r="J43" s="4"/>
      <c r="K43" s="35" t="s">
        <v>1591</v>
      </c>
      <c r="L43" s="4" t="s">
        <v>1587</v>
      </c>
      <c r="M43" s="35" t="s">
        <v>1588</v>
      </c>
      <c r="N43" s="4"/>
      <c r="O43" s="4" t="s">
        <v>1590</v>
      </c>
      <c r="P43" s="4"/>
      <c r="Q43" s="35" t="s">
        <v>59</v>
      </c>
      <c r="R43" s="4"/>
      <c r="S43" s="4" t="s">
        <v>1602</v>
      </c>
      <c r="T43" s="4" t="s">
        <v>13</v>
      </c>
      <c r="U43" s="4" t="s">
        <v>11</v>
      </c>
      <c r="V43" s="4" t="s">
        <v>29</v>
      </c>
      <c r="W43" s="35" t="s">
        <v>991</v>
      </c>
      <c r="X43" s="35"/>
      <c r="Y43" s="4" t="s">
        <v>15</v>
      </c>
      <c r="Z43" s="4" t="s">
        <v>1592</v>
      </c>
      <c r="AA43" s="35" t="s">
        <v>1593</v>
      </c>
      <c r="AB43" s="4" t="s">
        <v>1594</v>
      </c>
      <c r="AC43" s="4" t="s">
        <v>1594</v>
      </c>
      <c r="AD43" s="4" t="s">
        <v>1595</v>
      </c>
      <c r="AE43" s="35" t="s">
        <v>80</v>
      </c>
      <c r="AF43" s="35" t="s">
        <v>1615</v>
      </c>
      <c r="AG43" s="35" t="s">
        <v>1616</v>
      </c>
      <c r="AH43" s="35" t="s">
        <v>1617</v>
      </c>
      <c r="AI43" s="73">
        <v>7038</v>
      </c>
      <c r="AJ43" s="73">
        <v>0</v>
      </c>
      <c r="AK43" s="73">
        <v>7870</v>
      </c>
      <c r="AL43" s="73">
        <v>0</v>
      </c>
      <c r="AM43" s="73">
        <v>18158</v>
      </c>
      <c r="AN43" s="73">
        <v>0</v>
      </c>
      <c r="AO43" s="74">
        <f t="shared" si="18"/>
        <v>33066</v>
      </c>
      <c r="AP43" s="75">
        <f t="shared" si="9"/>
        <v>33066</v>
      </c>
      <c r="AQ43" s="4" t="s">
        <v>16</v>
      </c>
      <c r="AR43" s="4" t="s">
        <v>1076</v>
      </c>
      <c r="AS43" s="4"/>
      <c r="AT43" s="4">
        <v>4416</v>
      </c>
      <c r="AU43" s="4">
        <v>6</v>
      </c>
      <c r="AV43" s="4">
        <v>100</v>
      </c>
      <c r="AW43" s="4">
        <v>0</v>
      </c>
      <c r="AX43" s="12">
        <f t="shared" si="1"/>
        <v>33066</v>
      </c>
      <c r="AY43" s="12">
        <f t="shared" si="2"/>
        <v>0</v>
      </c>
      <c r="AZ43" s="70">
        <f t="shared" si="19"/>
        <v>0</v>
      </c>
      <c r="BA43" s="72">
        <f t="shared" si="19"/>
        <v>0</v>
      </c>
      <c r="BB43" s="36">
        <f t="shared" si="16"/>
        <v>0</v>
      </c>
      <c r="BC43" s="36">
        <f t="shared" si="16"/>
        <v>0</v>
      </c>
      <c r="BD43" s="36">
        <f t="shared" si="4"/>
        <v>0</v>
      </c>
      <c r="BE43" s="10">
        <f t="shared" ref="BE43:BE48" si="20">BE42</f>
        <v>0</v>
      </c>
      <c r="BF43" s="10">
        <f t="shared" si="5"/>
        <v>0</v>
      </c>
      <c r="BG43" s="10">
        <f t="shared" ref="BG43" si="21">BG42</f>
        <v>0</v>
      </c>
      <c r="BH43" s="10">
        <f t="shared" si="6"/>
        <v>0</v>
      </c>
      <c r="BI43" s="4"/>
      <c r="BJ43" s="10">
        <f t="shared" si="10"/>
        <v>0</v>
      </c>
      <c r="BK43" s="10">
        <f t="shared" ref="BK43:BK48" si="22">BK42</f>
        <v>38.19</v>
      </c>
      <c r="BL43" s="10">
        <f t="shared" si="17"/>
        <v>229.14</v>
      </c>
      <c r="BM43" s="57">
        <f t="shared" ref="BM43:BM48" si="23">BM42</f>
        <v>4.2540000000000001E-2</v>
      </c>
      <c r="BN43" s="10">
        <f t="shared" si="8"/>
        <v>1406.6276400000002</v>
      </c>
      <c r="BO43" s="5">
        <f t="shared" si="11"/>
        <v>1635.76764</v>
      </c>
    </row>
    <row r="44" spans="1:67">
      <c r="A44" s="4">
        <f t="shared" si="12"/>
        <v>42</v>
      </c>
      <c r="B44" s="4">
        <v>146</v>
      </c>
      <c r="C44" s="4" t="s">
        <v>1618</v>
      </c>
      <c r="D44" s="4" t="s">
        <v>1587</v>
      </c>
      <c r="E44" s="35" t="s">
        <v>1588</v>
      </c>
      <c r="F44" s="4"/>
      <c r="G44" s="4" t="s">
        <v>1589</v>
      </c>
      <c r="H44" s="4" t="s">
        <v>1590</v>
      </c>
      <c r="I44" s="35" t="s">
        <v>59</v>
      </c>
      <c r="J44" s="4"/>
      <c r="K44" s="35" t="s">
        <v>1591</v>
      </c>
      <c r="L44" s="4" t="s">
        <v>1587</v>
      </c>
      <c r="M44" s="35" t="s">
        <v>1588</v>
      </c>
      <c r="N44" s="4"/>
      <c r="O44" s="4" t="s">
        <v>1590</v>
      </c>
      <c r="P44" s="4"/>
      <c r="Q44" s="35" t="s">
        <v>59</v>
      </c>
      <c r="R44" s="4"/>
      <c r="S44" s="4" t="s">
        <v>1602</v>
      </c>
      <c r="T44" s="4" t="s">
        <v>13</v>
      </c>
      <c r="U44" s="4" t="s">
        <v>11</v>
      </c>
      <c r="V44" s="4" t="s">
        <v>29</v>
      </c>
      <c r="W44" s="35" t="s">
        <v>991</v>
      </c>
      <c r="X44" s="35"/>
      <c r="Y44" s="4" t="s">
        <v>15</v>
      </c>
      <c r="Z44" s="4" t="s">
        <v>1592</v>
      </c>
      <c r="AA44" s="35" t="s">
        <v>1593</v>
      </c>
      <c r="AB44" s="4" t="s">
        <v>1594</v>
      </c>
      <c r="AC44" s="4" t="s">
        <v>1594</v>
      </c>
      <c r="AD44" s="4" t="s">
        <v>1595</v>
      </c>
      <c r="AE44" s="35" t="s">
        <v>80</v>
      </c>
      <c r="AF44" s="35" t="s">
        <v>1619</v>
      </c>
      <c r="AG44" s="35" t="s">
        <v>1620</v>
      </c>
      <c r="AH44" s="35" t="s">
        <v>1621</v>
      </c>
      <c r="AI44" s="73">
        <v>3957</v>
      </c>
      <c r="AJ44" s="73">
        <v>0</v>
      </c>
      <c r="AK44" s="73">
        <v>1617</v>
      </c>
      <c r="AL44" s="73">
        <v>0</v>
      </c>
      <c r="AM44" s="73">
        <v>6889</v>
      </c>
      <c r="AN44" s="73">
        <v>0</v>
      </c>
      <c r="AO44" s="74">
        <f t="shared" si="18"/>
        <v>12463</v>
      </c>
      <c r="AP44" s="75">
        <f t="shared" si="9"/>
        <v>12463</v>
      </c>
      <c r="AQ44" s="4" t="s">
        <v>16</v>
      </c>
      <c r="AR44" s="4" t="s">
        <v>1076</v>
      </c>
      <c r="AS44" s="4"/>
      <c r="AT44" s="4">
        <v>4416</v>
      </c>
      <c r="AU44" s="4">
        <v>6</v>
      </c>
      <c r="AV44" s="4">
        <v>100</v>
      </c>
      <c r="AW44" s="4">
        <v>0</v>
      </c>
      <c r="AX44" s="12">
        <f t="shared" si="1"/>
        <v>12463</v>
      </c>
      <c r="AY44" s="12">
        <f t="shared" si="2"/>
        <v>0</v>
      </c>
      <c r="AZ44" s="70">
        <f t="shared" si="19"/>
        <v>0</v>
      </c>
      <c r="BA44" s="72">
        <f t="shared" si="19"/>
        <v>0</v>
      </c>
      <c r="BB44" s="36">
        <f t="shared" si="16"/>
        <v>0</v>
      </c>
      <c r="BC44" s="36">
        <f t="shared" si="16"/>
        <v>0</v>
      </c>
      <c r="BD44" s="36">
        <f t="shared" si="4"/>
        <v>0</v>
      </c>
      <c r="BE44" s="10">
        <f t="shared" si="20"/>
        <v>0</v>
      </c>
      <c r="BF44" s="10">
        <f t="shared" si="5"/>
        <v>0</v>
      </c>
      <c r="BG44" s="10">
        <f t="shared" ref="BG44" si="24">BG43</f>
        <v>0</v>
      </c>
      <c r="BH44" s="10">
        <f t="shared" si="6"/>
        <v>0</v>
      </c>
      <c r="BI44" s="4"/>
      <c r="BJ44" s="10">
        <f t="shared" si="10"/>
        <v>0</v>
      </c>
      <c r="BK44" s="10">
        <f t="shared" si="22"/>
        <v>38.19</v>
      </c>
      <c r="BL44" s="10">
        <f t="shared" si="17"/>
        <v>229.14</v>
      </c>
      <c r="BM44" s="57">
        <f t="shared" si="23"/>
        <v>4.2540000000000001E-2</v>
      </c>
      <c r="BN44" s="10">
        <f t="shared" si="8"/>
        <v>530.17601999999999</v>
      </c>
      <c r="BO44" s="5">
        <f t="shared" si="11"/>
        <v>759.31601999999998</v>
      </c>
    </row>
    <row r="45" spans="1:67">
      <c r="A45" s="4">
        <f t="shared" si="12"/>
        <v>43</v>
      </c>
      <c r="B45" s="4">
        <v>146</v>
      </c>
      <c r="C45" s="4" t="s">
        <v>1622</v>
      </c>
      <c r="D45" s="4" t="s">
        <v>1587</v>
      </c>
      <c r="E45" s="35" t="s">
        <v>1588</v>
      </c>
      <c r="F45" s="4"/>
      <c r="G45" s="4" t="s">
        <v>1589</v>
      </c>
      <c r="H45" s="4" t="s">
        <v>1590</v>
      </c>
      <c r="I45" s="35" t="s">
        <v>59</v>
      </c>
      <c r="J45" s="4"/>
      <c r="K45" s="35" t="s">
        <v>1591</v>
      </c>
      <c r="L45" s="4" t="s">
        <v>1587</v>
      </c>
      <c r="M45" s="35" t="s">
        <v>1588</v>
      </c>
      <c r="N45" s="4"/>
      <c r="O45" s="4" t="s">
        <v>1590</v>
      </c>
      <c r="P45" s="4"/>
      <c r="Q45" s="35" t="s">
        <v>59</v>
      </c>
      <c r="R45" s="4"/>
      <c r="S45" s="4" t="s">
        <v>1602</v>
      </c>
      <c r="T45" s="4" t="s">
        <v>13</v>
      </c>
      <c r="U45" s="4" t="s">
        <v>11</v>
      </c>
      <c r="V45" s="4" t="s">
        <v>29</v>
      </c>
      <c r="W45" s="35" t="s">
        <v>991</v>
      </c>
      <c r="X45" s="35"/>
      <c r="Y45" s="4" t="s">
        <v>15</v>
      </c>
      <c r="Z45" s="4" t="s">
        <v>1592</v>
      </c>
      <c r="AA45" s="35" t="s">
        <v>1593</v>
      </c>
      <c r="AB45" s="4" t="s">
        <v>1594</v>
      </c>
      <c r="AC45" s="4" t="s">
        <v>1594</v>
      </c>
      <c r="AD45" s="4" t="s">
        <v>1595</v>
      </c>
      <c r="AE45" s="35" t="s">
        <v>80</v>
      </c>
      <c r="AF45" s="35" t="s">
        <v>1623</v>
      </c>
      <c r="AG45" s="35" t="s">
        <v>1624</v>
      </c>
      <c r="AH45" s="35" t="s">
        <v>1625</v>
      </c>
      <c r="AI45" s="73">
        <v>4609</v>
      </c>
      <c r="AJ45" s="73">
        <v>0</v>
      </c>
      <c r="AK45" s="73">
        <v>2329</v>
      </c>
      <c r="AL45" s="73">
        <v>0</v>
      </c>
      <c r="AM45" s="73">
        <v>6553</v>
      </c>
      <c r="AN45" s="73">
        <v>0</v>
      </c>
      <c r="AO45" s="74">
        <f t="shared" si="18"/>
        <v>13491</v>
      </c>
      <c r="AP45" s="75">
        <f t="shared" si="9"/>
        <v>13491</v>
      </c>
      <c r="AQ45" s="4" t="s">
        <v>16</v>
      </c>
      <c r="AR45" s="4" t="s">
        <v>1076</v>
      </c>
      <c r="AS45" s="4"/>
      <c r="AT45" s="4">
        <v>4416</v>
      </c>
      <c r="AU45" s="4">
        <v>6</v>
      </c>
      <c r="AV45" s="4">
        <v>100</v>
      </c>
      <c r="AW45" s="4">
        <v>0</v>
      </c>
      <c r="AX45" s="12">
        <f t="shared" si="1"/>
        <v>13491</v>
      </c>
      <c r="AY45" s="12">
        <f t="shared" si="2"/>
        <v>0</v>
      </c>
      <c r="AZ45" s="70">
        <f t="shared" si="19"/>
        <v>0</v>
      </c>
      <c r="BA45" s="72">
        <f t="shared" si="19"/>
        <v>0</v>
      </c>
      <c r="BB45" s="36">
        <f t="shared" si="16"/>
        <v>0</v>
      </c>
      <c r="BC45" s="36">
        <f t="shared" si="16"/>
        <v>0</v>
      </c>
      <c r="BD45" s="36">
        <f t="shared" si="4"/>
        <v>0</v>
      </c>
      <c r="BE45" s="10">
        <f t="shared" si="20"/>
        <v>0</v>
      </c>
      <c r="BF45" s="10">
        <f t="shared" si="5"/>
        <v>0</v>
      </c>
      <c r="BG45" s="10">
        <f t="shared" ref="BG45" si="25">BG44</f>
        <v>0</v>
      </c>
      <c r="BH45" s="10">
        <f t="shared" si="6"/>
        <v>0</v>
      </c>
      <c r="BI45" s="4"/>
      <c r="BJ45" s="10">
        <f t="shared" si="10"/>
        <v>0</v>
      </c>
      <c r="BK45" s="10">
        <f t="shared" si="22"/>
        <v>38.19</v>
      </c>
      <c r="BL45" s="10">
        <f t="shared" si="17"/>
        <v>229.14</v>
      </c>
      <c r="BM45" s="57">
        <f t="shared" si="23"/>
        <v>4.2540000000000001E-2</v>
      </c>
      <c r="BN45" s="10">
        <f t="shared" si="8"/>
        <v>573.90714000000003</v>
      </c>
      <c r="BO45" s="5">
        <f t="shared" si="11"/>
        <v>803.04714000000001</v>
      </c>
    </row>
    <row r="46" spans="1:67">
      <c r="A46" s="4">
        <f t="shared" si="12"/>
        <v>44</v>
      </c>
      <c r="B46" s="4">
        <v>146</v>
      </c>
      <c r="C46" s="4" t="s">
        <v>1626</v>
      </c>
      <c r="D46" s="4" t="s">
        <v>1587</v>
      </c>
      <c r="E46" s="35" t="s">
        <v>1588</v>
      </c>
      <c r="F46" s="4"/>
      <c r="G46" s="4" t="s">
        <v>1589</v>
      </c>
      <c r="H46" s="4" t="s">
        <v>1590</v>
      </c>
      <c r="I46" s="35" t="s">
        <v>59</v>
      </c>
      <c r="J46" s="4"/>
      <c r="K46" s="35" t="s">
        <v>1591</v>
      </c>
      <c r="L46" s="4" t="s">
        <v>1587</v>
      </c>
      <c r="M46" s="35" t="s">
        <v>1588</v>
      </c>
      <c r="N46" s="4"/>
      <c r="O46" s="4" t="s">
        <v>1590</v>
      </c>
      <c r="P46" s="4"/>
      <c r="Q46" s="35" t="s">
        <v>59</v>
      </c>
      <c r="R46" s="4"/>
      <c r="S46" s="4" t="s">
        <v>1602</v>
      </c>
      <c r="T46" s="4" t="s">
        <v>13</v>
      </c>
      <c r="U46" s="4" t="s">
        <v>11</v>
      </c>
      <c r="V46" s="4" t="s">
        <v>29</v>
      </c>
      <c r="W46" s="35" t="s">
        <v>991</v>
      </c>
      <c r="X46" s="35"/>
      <c r="Y46" s="4" t="s">
        <v>15</v>
      </c>
      <c r="Z46" s="4" t="s">
        <v>1592</v>
      </c>
      <c r="AA46" s="35" t="s">
        <v>1593</v>
      </c>
      <c r="AB46" s="4" t="s">
        <v>1594</v>
      </c>
      <c r="AC46" s="4" t="s">
        <v>1594</v>
      </c>
      <c r="AD46" s="4" t="s">
        <v>1595</v>
      </c>
      <c r="AE46" s="35" t="s">
        <v>80</v>
      </c>
      <c r="AF46" s="35" t="s">
        <v>1627</v>
      </c>
      <c r="AG46" s="35" t="s">
        <v>1628</v>
      </c>
      <c r="AH46" s="35" t="s">
        <v>1629</v>
      </c>
      <c r="AI46" s="73">
        <v>5191</v>
      </c>
      <c r="AJ46" s="73">
        <v>0</v>
      </c>
      <c r="AK46" s="73">
        <v>3177</v>
      </c>
      <c r="AL46" s="73">
        <v>0</v>
      </c>
      <c r="AM46" s="73">
        <v>6114</v>
      </c>
      <c r="AN46" s="73">
        <v>0</v>
      </c>
      <c r="AO46" s="74">
        <f t="shared" si="18"/>
        <v>14482</v>
      </c>
      <c r="AP46" s="75">
        <f t="shared" si="9"/>
        <v>14482</v>
      </c>
      <c r="AQ46" s="4" t="s">
        <v>16</v>
      </c>
      <c r="AR46" s="4" t="s">
        <v>1076</v>
      </c>
      <c r="AS46" s="4"/>
      <c r="AT46" s="4">
        <v>4416</v>
      </c>
      <c r="AU46" s="4">
        <v>6</v>
      </c>
      <c r="AV46" s="4">
        <v>100</v>
      </c>
      <c r="AW46" s="4">
        <v>0</v>
      </c>
      <c r="AX46" s="12">
        <f t="shared" si="1"/>
        <v>14482</v>
      </c>
      <c r="AY46" s="12">
        <f t="shared" si="2"/>
        <v>0</v>
      </c>
      <c r="AZ46" s="70">
        <f t="shared" si="19"/>
        <v>0</v>
      </c>
      <c r="BA46" s="72">
        <f t="shared" si="19"/>
        <v>0</v>
      </c>
      <c r="BB46" s="36">
        <f t="shared" si="16"/>
        <v>0</v>
      </c>
      <c r="BC46" s="36">
        <f t="shared" si="16"/>
        <v>0</v>
      </c>
      <c r="BD46" s="36">
        <f t="shared" si="4"/>
        <v>0</v>
      </c>
      <c r="BE46" s="10">
        <f t="shared" si="20"/>
        <v>0</v>
      </c>
      <c r="BF46" s="10">
        <f t="shared" si="5"/>
        <v>0</v>
      </c>
      <c r="BG46" s="10">
        <f t="shared" ref="BG46" si="26">BG45</f>
        <v>0</v>
      </c>
      <c r="BH46" s="10">
        <f t="shared" si="6"/>
        <v>0</v>
      </c>
      <c r="BI46" s="4"/>
      <c r="BJ46" s="10">
        <f t="shared" si="10"/>
        <v>0</v>
      </c>
      <c r="BK46" s="10">
        <f t="shared" si="22"/>
        <v>38.19</v>
      </c>
      <c r="BL46" s="10">
        <f t="shared" si="17"/>
        <v>229.14</v>
      </c>
      <c r="BM46" s="57">
        <f t="shared" si="23"/>
        <v>4.2540000000000001E-2</v>
      </c>
      <c r="BN46" s="10">
        <f t="shared" si="8"/>
        <v>616.06428000000005</v>
      </c>
      <c r="BO46" s="5">
        <f t="shared" si="11"/>
        <v>845.20428000000004</v>
      </c>
    </row>
    <row r="47" spans="1:67">
      <c r="A47" s="4">
        <f t="shared" si="12"/>
        <v>45</v>
      </c>
      <c r="B47" s="4">
        <v>146</v>
      </c>
      <c r="C47" s="4" t="s">
        <v>1630</v>
      </c>
      <c r="D47" s="4" t="s">
        <v>1587</v>
      </c>
      <c r="E47" s="35" t="s">
        <v>1588</v>
      </c>
      <c r="F47" s="4"/>
      <c r="G47" s="4" t="s">
        <v>1589</v>
      </c>
      <c r="H47" s="4" t="s">
        <v>1590</v>
      </c>
      <c r="I47" s="35" t="s">
        <v>59</v>
      </c>
      <c r="J47" s="4"/>
      <c r="K47" s="35" t="s">
        <v>1591</v>
      </c>
      <c r="L47" s="4" t="s">
        <v>1587</v>
      </c>
      <c r="M47" s="35" t="s">
        <v>1588</v>
      </c>
      <c r="N47" s="4"/>
      <c r="O47" s="4" t="s">
        <v>1590</v>
      </c>
      <c r="P47" s="4"/>
      <c r="Q47" s="35" t="s">
        <v>59</v>
      </c>
      <c r="R47" s="4"/>
      <c r="S47" s="4" t="s">
        <v>1602</v>
      </c>
      <c r="T47" s="4" t="s">
        <v>13</v>
      </c>
      <c r="U47" s="4" t="s">
        <v>11</v>
      </c>
      <c r="V47" s="4" t="s">
        <v>29</v>
      </c>
      <c r="W47" s="35" t="s">
        <v>991</v>
      </c>
      <c r="X47" s="35"/>
      <c r="Y47" s="4" t="s">
        <v>15</v>
      </c>
      <c r="Z47" s="4" t="s">
        <v>1592</v>
      </c>
      <c r="AA47" s="35" t="s">
        <v>1593</v>
      </c>
      <c r="AB47" s="4" t="s">
        <v>1594</v>
      </c>
      <c r="AC47" s="4" t="s">
        <v>1594</v>
      </c>
      <c r="AD47" s="4" t="s">
        <v>1595</v>
      </c>
      <c r="AE47" s="35" t="s">
        <v>80</v>
      </c>
      <c r="AF47" s="35" t="s">
        <v>1631</v>
      </c>
      <c r="AG47" s="35" t="s">
        <v>1632</v>
      </c>
      <c r="AH47" s="35" t="s">
        <v>1633</v>
      </c>
      <c r="AI47" s="73">
        <v>2299</v>
      </c>
      <c r="AJ47" s="73">
        <v>0</v>
      </c>
      <c r="AK47" s="73">
        <v>745</v>
      </c>
      <c r="AL47" s="73">
        <v>0</v>
      </c>
      <c r="AM47" s="73">
        <v>3618</v>
      </c>
      <c r="AN47" s="73">
        <v>0</v>
      </c>
      <c r="AO47" s="74">
        <f t="shared" si="18"/>
        <v>6662</v>
      </c>
      <c r="AP47" s="75">
        <f t="shared" si="9"/>
        <v>6662</v>
      </c>
      <c r="AQ47" s="4" t="s">
        <v>16</v>
      </c>
      <c r="AR47" s="4" t="s">
        <v>1076</v>
      </c>
      <c r="AS47" s="4"/>
      <c r="AT47" s="4">
        <v>4416</v>
      </c>
      <c r="AU47" s="4">
        <v>6</v>
      </c>
      <c r="AV47" s="4">
        <v>100</v>
      </c>
      <c r="AW47" s="4">
        <v>0</v>
      </c>
      <c r="AX47" s="12">
        <f t="shared" si="1"/>
        <v>6662</v>
      </c>
      <c r="AY47" s="12">
        <f t="shared" si="2"/>
        <v>0</v>
      </c>
      <c r="AZ47" s="70">
        <f t="shared" si="19"/>
        <v>0</v>
      </c>
      <c r="BA47" s="72">
        <f t="shared" si="19"/>
        <v>0</v>
      </c>
      <c r="BB47" s="36">
        <f t="shared" si="16"/>
        <v>0</v>
      </c>
      <c r="BC47" s="36">
        <f t="shared" si="16"/>
        <v>0</v>
      </c>
      <c r="BD47" s="36">
        <f t="shared" si="4"/>
        <v>0</v>
      </c>
      <c r="BE47" s="10">
        <f t="shared" si="20"/>
        <v>0</v>
      </c>
      <c r="BF47" s="10">
        <f t="shared" si="5"/>
        <v>0</v>
      </c>
      <c r="BG47" s="10">
        <f t="shared" ref="BG47" si="27">BG46</f>
        <v>0</v>
      </c>
      <c r="BH47" s="10">
        <f t="shared" si="6"/>
        <v>0</v>
      </c>
      <c r="BI47" s="4"/>
      <c r="BJ47" s="10">
        <f t="shared" si="10"/>
        <v>0</v>
      </c>
      <c r="BK47" s="10">
        <f t="shared" si="22"/>
        <v>38.19</v>
      </c>
      <c r="BL47" s="10">
        <f t="shared" si="17"/>
        <v>229.14</v>
      </c>
      <c r="BM47" s="57">
        <f t="shared" si="23"/>
        <v>4.2540000000000001E-2</v>
      </c>
      <c r="BN47" s="10">
        <f t="shared" si="8"/>
        <v>283.40147999999999</v>
      </c>
      <c r="BO47" s="5">
        <f t="shared" si="11"/>
        <v>512.54147999999998</v>
      </c>
    </row>
    <row r="48" spans="1:67">
      <c r="A48" s="4">
        <f t="shared" si="12"/>
        <v>46</v>
      </c>
      <c r="B48" s="4">
        <v>147</v>
      </c>
      <c r="C48" s="4" t="s">
        <v>0</v>
      </c>
      <c r="D48" s="4" t="s">
        <v>1634</v>
      </c>
      <c r="E48" s="35" t="s">
        <v>1635</v>
      </c>
      <c r="F48" s="4"/>
      <c r="G48" s="4" t="s">
        <v>1636</v>
      </c>
      <c r="H48" s="4" t="s">
        <v>163</v>
      </c>
      <c r="I48" s="35" t="s">
        <v>549</v>
      </c>
      <c r="J48" s="4"/>
      <c r="K48" s="35" t="s">
        <v>1637</v>
      </c>
      <c r="L48" s="4" t="s">
        <v>1634</v>
      </c>
      <c r="M48" s="35" t="s">
        <v>1635</v>
      </c>
      <c r="N48" s="4" t="s">
        <v>1636</v>
      </c>
      <c r="O48" s="4" t="s">
        <v>1636</v>
      </c>
      <c r="P48" s="4" t="s">
        <v>163</v>
      </c>
      <c r="Q48" s="35" t="s">
        <v>549</v>
      </c>
      <c r="R48" s="4"/>
      <c r="S48" s="4" t="s">
        <v>12</v>
      </c>
      <c r="T48" s="4" t="s">
        <v>13</v>
      </c>
      <c r="U48" s="4" t="str">
        <f>U35</f>
        <v>Opał poza zwolnieniem</v>
      </c>
      <c r="V48" s="4" t="s">
        <v>29</v>
      </c>
      <c r="W48" s="35" t="s">
        <v>991</v>
      </c>
      <c r="X48" s="35"/>
      <c r="Y48" s="4" t="s">
        <v>15</v>
      </c>
      <c r="Z48" s="4" t="s">
        <v>1638</v>
      </c>
      <c r="AA48" s="35" t="s">
        <v>1635</v>
      </c>
      <c r="AB48" s="4" t="s">
        <v>1636</v>
      </c>
      <c r="AC48" s="4" t="s">
        <v>1636</v>
      </c>
      <c r="AD48" s="4" t="s">
        <v>163</v>
      </c>
      <c r="AE48" s="35" t="s">
        <v>549</v>
      </c>
      <c r="AF48" s="4"/>
      <c r="AG48" s="35" t="s">
        <v>1639</v>
      </c>
      <c r="AH48" s="35" t="s">
        <v>1640</v>
      </c>
      <c r="AI48" s="73">
        <v>0</v>
      </c>
      <c r="AJ48" s="73">
        <v>402</v>
      </c>
      <c r="AK48" s="73">
        <v>0</v>
      </c>
      <c r="AL48" s="73">
        <v>11758</v>
      </c>
      <c r="AM48" s="73">
        <v>0</v>
      </c>
      <c r="AN48" s="73">
        <v>34468</v>
      </c>
      <c r="AO48" s="74">
        <f t="shared" si="18"/>
        <v>46628</v>
      </c>
      <c r="AP48" s="75">
        <f t="shared" si="9"/>
        <v>46628</v>
      </c>
      <c r="AQ48" s="4" t="s">
        <v>16</v>
      </c>
      <c r="AR48" s="4" t="s">
        <v>1076</v>
      </c>
      <c r="AS48" s="4"/>
      <c r="AT48" s="4">
        <v>4416</v>
      </c>
      <c r="AU48" s="4">
        <v>6</v>
      </c>
      <c r="AV48" s="4">
        <v>100</v>
      </c>
      <c r="AW48" s="4">
        <v>0</v>
      </c>
      <c r="AX48" s="12">
        <f t="shared" si="1"/>
        <v>46628</v>
      </c>
      <c r="AY48" s="12">
        <f t="shared" si="2"/>
        <v>0</v>
      </c>
      <c r="AZ48" s="70">
        <f t="shared" si="19"/>
        <v>0</v>
      </c>
      <c r="BA48" s="72">
        <f t="shared" si="19"/>
        <v>0</v>
      </c>
      <c r="BB48" s="36">
        <f t="shared" si="16"/>
        <v>0</v>
      </c>
      <c r="BC48" s="36">
        <f t="shared" si="16"/>
        <v>0</v>
      </c>
      <c r="BD48" s="36">
        <f t="shared" si="4"/>
        <v>0</v>
      </c>
      <c r="BE48" s="10">
        <f t="shared" si="20"/>
        <v>0</v>
      </c>
      <c r="BF48" s="10">
        <f t="shared" si="5"/>
        <v>0</v>
      </c>
      <c r="BG48" s="10">
        <f t="shared" ref="BG48" si="28">BG47</f>
        <v>0</v>
      </c>
      <c r="BH48" s="10">
        <f t="shared" si="6"/>
        <v>0</v>
      </c>
      <c r="BI48" s="4">
        <f>BI35</f>
        <v>3.8999999999999998E-3</v>
      </c>
      <c r="BJ48" s="10">
        <f t="shared" si="10"/>
        <v>181.8492</v>
      </c>
      <c r="BK48" s="10">
        <f t="shared" si="22"/>
        <v>38.19</v>
      </c>
      <c r="BL48" s="10">
        <f t="shared" si="17"/>
        <v>229.14</v>
      </c>
      <c r="BM48" s="57">
        <f t="shared" si="23"/>
        <v>4.2540000000000001E-2</v>
      </c>
      <c r="BN48" s="10">
        <f t="shared" si="8"/>
        <v>1983.55512</v>
      </c>
      <c r="BO48" s="5">
        <f t="shared" si="11"/>
        <v>2394.54432</v>
      </c>
    </row>
    <row r="49" spans="1:67">
      <c r="A49" s="4">
        <f t="shared" si="12"/>
        <v>47</v>
      </c>
      <c r="B49" s="4">
        <v>147</v>
      </c>
      <c r="C49" s="4" t="s">
        <v>32</v>
      </c>
      <c r="D49" s="4" t="s">
        <v>1634</v>
      </c>
      <c r="E49" s="35" t="s">
        <v>1635</v>
      </c>
      <c r="F49" s="4"/>
      <c r="G49" s="4" t="s">
        <v>1636</v>
      </c>
      <c r="H49" s="4" t="s">
        <v>163</v>
      </c>
      <c r="I49" s="35" t="s">
        <v>549</v>
      </c>
      <c r="J49" s="4"/>
      <c r="K49" s="35" t="s">
        <v>1637</v>
      </c>
      <c r="L49" s="4" t="s">
        <v>1634</v>
      </c>
      <c r="M49" s="35" t="s">
        <v>1635</v>
      </c>
      <c r="N49" s="4" t="s">
        <v>1636</v>
      </c>
      <c r="O49" s="4" t="s">
        <v>1636</v>
      </c>
      <c r="P49" s="4" t="s">
        <v>163</v>
      </c>
      <c r="Q49" s="35" t="s">
        <v>549</v>
      </c>
      <c r="R49" s="4"/>
      <c r="S49" s="4" t="s">
        <v>12</v>
      </c>
      <c r="T49" s="4" t="s">
        <v>13</v>
      </c>
      <c r="U49" s="4" t="s">
        <v>11</v>
      </c>
      <c r="V49" s="4" t="s">
        <v>29</v>
      </c>
      <c r="W49" s="35" t="s">
        <v>991</v>
      </c>
      <c r="X49" s="35"/>
      <c r="Y49" s="4" t="s">
        <v>15</v>
      </c>
      <c r="Z49" s="4" t="s">
        <v>1641</v>
      </c>
      <c r="AA49" s="35" t="s">
        <v>1635</v>
      </c>
      <c r="AB49" s="4" t="s">
        <v>1636</v>
      </c>
      <c r="AC49" s="4" t="s">
        <v>1636</v>
      </c>
      <c r="AD49" s="4" t="s">
        <v>163</v>
      </c>
      <c r="AE49" s="35" t="s">
        <v>549</v>
      </c>
      <c r="AF49" s="35" t="s">
        <v>187</v>
      </c>
      <c r="AG49" s="35" t="s">
        <v>1642</v>
      </c>
      <c r="AH49" s="35" t="s">
        <v>1643</v>
      </c>
      <c r="AI49" s="73">
        <v>0</v>
      </c>
      <c r="AJ49" s="73">
        <v>0</v>
      </c>
      <c r="AK49" s="73">
        <v>0</v>
      </c>
      <c r="AL49" s="73">
        <v>0</v>
      </c>
      <c r="AM49" s="73">
        <v>0</v>
      </c>
      <c r="AN49" s="73">
        <v>5166</v>
      </c>
      <c r="AO49" s="74">
        <f t="shared" si="18"/>
        <v>5166</v>
      </c>
      <c r="AP49" s="75">
        <f t="shared" si="9"/>
        <v>5166</v>
      </c>
      <c r="AQ49" s="4" t="s">
        <v>130</v>
      </c>
      <c r="AR49" s="4" t="s">
        <v>1076</v>
      </c>
      <c r="AS49" s="4"/>
      <c r="AT49" s="4">
        <v>4416</v>
      </c>
      <c r="AU49" s="4">
        <v>6</v>
      </c>
      <c r="AV49" s="4">
        <v>100</v>
      </c>
      <c r="AW49" s="4">
        <v>0</v>
      </c>
      <c r="AX49" s="12">
        <f t="shared" si="1"/>
        <v>5166</v>
      </c>
      <c r="AY49" s="12">
        <f t="shared" si="2"/>
        <v>0</v>
      </c>
      <c r="AZ49" s="70">
        <f t="shared" si="19"/>
        <v>0</v>
      </c>
      <c r="BA49" s="72">
        <f t="shared" si="19"/>
        <v>0</v>
      </c>
      <c r="BB49" s="36">
        <f t="shared" si="16"/>
        <v>0</v>
      </c>
      <c r="BC49" s="36">
        <f t="shared" si="16"/>
        <v>0</v>
      </c>
      <c r="BD49" s="36">
        <f t="shared" si="4"/>
        <v>0</v>
      </c>
      <c r="BE49" s="10">
        <f>BE40</f>
        <v>0</v>
      </c>
      <c r="BF49" s="10">
        <f t="shared" si="5"/>
        <v>0</v>
      </c>
      <c r="BG49" s="10">
        <f>BG40</f>
        <v>0</v>
      </c>
      <c r="BH49" s="10">
        <f t="shared" si="6"/>
        <v>0</v>
      </c>
      <c r="BI49" s="4"/>
      <c r="BJ49" s="10">
        <f t="shared" si="10"/>
        <v>0</v>
      </c>
      <c r="BK49" s="10">
        <f>BK40</f>
        <v>11.64</v>
      </c>
      <c r="BL49" s="10">
        <f t="shared" si="17"/>
        <v>69.84</v>
      </c>
      <c r="BM49" s="57">
        <f>BM40</f>
        <v>4.3929999999999997E-2</v>
      </c>
      <c r="BN49" s="10">
        <f t="shared" si="8"/>
        <v>226.94237999999999</v>
      </c>
      <c r="BO49" s="5">
        <f t="shared" si="11"/>
        <v>296.78237999999999</v>
      </c>
    </row>
    <row r="50" spans="1:67">
      <c r="A50" s="4">
        <f t="shared" si="12"/>
        <v>48</v>
      </c>
      <c r="B50" s="4">
        <v>148</v>
      </c>
      <c r="C50" s="4" t="s">
        <v>0</v>
      </c>
      <c r="D50" s="4" t="s">
        <v>1644</v>
      </c>
      <c r="E50" s="35" t="s">
        <v>1645</v>
      </c>
      <c r="F50" s="4"/>
      <c r="G50" s="4" t="s">
        <v>1646</v>
      </c>
      <c r="H50" s="4" t="s">
        <v>1647</v>
      </c>
      <c r="I50" s="35" t="s">
        <v>1648</v>
      </c>
      <c r="J50" s="4"/>
      <c r="K50" s="35" t="s">
        <v>1649</v>
      </c>
      <c r="L50" s="4" t="s">
        <v>1644</v>
      </c>
      <c r="M50" s="35" t="s">
        <v>1645</v>
      </c>
      <c r="N50" s="4" t="s">
        <v>1646</v>
      </c>
      <c r="O50" s="4" t="s">
        <v>1646</v>
      </c>
      <c r="P50" s="4" t="s">
        <v>1647</v>
      </c>
      <c r="Q50" s="35" t="s">
        <v>1648</v>
      </c>
      <c r="R50" s="4"/>
      <c r="S50" s="4" t="s">
        <v>12</v>
      </c>
      <c r="T50" s="4" t="s">
        <v>13</v>
      </c>
      <c r="U50" s="4" t="s">
        <v>11</v>
      </c>
      <c r="V50" s="4" t="s">
        <v>29</v>
      </c>
      <c r="W50" s="35" t="s">
        <v>991</v>
      </c>
      <c r="X50" s="35"/>
      <c r="Y50" s="4" t="s">
        <v>15</v>
      </c>
      <c r="Z50" s="4" t="s">
        <v>1650</v>
      </c>
      <c r="AA50" s="35" t="s">
        <v>1645</v>
      </c>
      <c r="AB50" s="4" t="s">
        <v>1646</v>
      </c>
      <c r="AC50" s="4" t="s">
        <v>1646</v>
      </c>
      <c r="AD50" s="4" t="s">
        <v>1647</v>
      </c>
      <c r="AE50" s="35" t="s">
        <v>1648</v>
      </c>
      <c r="AF50" s="4"/>
      <c r="AG50" s="35" t="s">
        <v>1651</v>
      </c>
      <c r="AH50" s="35" t="s">
        <v>1652</v>
      </c>
      <c r="AI50" s="73">
        <v>2164</v>
      </c>
      <c r="AJ50" s="73">
        <v>2244</v>
      </c>
      <c r="AK50" s="73">
        <v>3350</v>
      </c>
      <c r="AL50" s="73">
        <v>8233</v>
      </c>
      <c r="AM50" s="73">
        <v>18285</v>
      </c>
      <c r="AN50" s="73">
        <v>18816</v>
      </c>
      <c r="AO50" s="74">
        <f t="shared" si="18"/>
        <v>53092</v>
      </c>
      <c r="AP50" s="75">
        <f t="shared" si="9"/>
        <v>53092</v>
      </c>
      <c r="AQ50" s="4" t="s">
        <v>47</v>
      </c>
      <c r="AR50" s="4" t="s">
        <v>1076</v>
      </c>
      <c r="AS50" s="4"/>
      <c r="AT50" s="4">
        <v>4416</v>
      </c>
      <c r="AU50" s="4">
        <v>6</v>
      </c>
      <c r="AV50" s="4">
        <v>100</v>
      </c>
      <c r="AW50" s="4">
        <v>0</v>
      </c>
      <c r="AX50" s="12">
        <f t="shared" si="1"/>
        <v>53092</v>
      </c>
      <c r="AY50" s="12">
        <f t="shared" si="2"/>
        <v>0</v>
      </c>
      <c r="AZ50" s="70">
        <f t="shared" si="19"/>
        <v>0</v>
      </c>
      <c r="BA50" s="72">
        <f t="shared" si="19"/>
        <v>0</v>
      </c>
      <c r="BB50" s="36">
        <f t="shared" si="16"/>
        <v>0</v>
      </c>
      <c r="BC50" s="36">
        <f t="shared" si="16"/>
        <v>0</v>
      </c>
      <c r="BD50" s="36">
        <f t="shared" si="4"/>
        <v>0</v>
      </c>
      <c r="BE50" s="10">
        <f>BE38</f>
        <v>0</v>
      </c>
      <c r="BF50" s="10">
        <f t="shared" si="5"/>
        <v>0</v>
      </c>
      <c r="BG50" s="10">
        <f>BG38</f>
        <v>0</v>
      </c>
      <c r="BH50" s="10">
        <f t="shared" si="6"/>
        <v>0</v>
      </c>
      <c r="BI50" s="4"/>
      <c r="BJ50" s="10">
        <f t="shared" si="10"/>
        <v>0</v>
      </c>
      <c r="BK50" s="10">
        <f>BK38</f>
        <v>211.47</v>
      </c>
      <c r="BL50" s="10">
        <f t="shared" si="17"/>
        <v>1268.82</v>
      </c>
      <c r="BM50" s="57">
        <f>BM38</f>
        <v>4.0640000000000003E-2</v>
      </c>
      <c r="BN50" s="10">
        <f t="shared" si="8"/>
        <v>2157.65888</v>
      </c>
      <c r="BO50" s="5">
        <f t="shared" si="11"/>
        <v>3426.4788799999997</v>
      </c>
    </row>
    <row r="51" spans="1:67">
      <c r="A51" s="4">
        <f t="shared" si="12"/>
        <v>49</v>
      </c>
      <c r="B51" s="4">
        <v>151</v>
      </c>
      <c r="C51" s="4" t="s">
        <v>0</v>
      </c>
      <c r="D51" s="4" t="s">
        <v>1653</v>
      </c>
      <c r="E51" s="35" t="s">
        <v>1654</v>
      </c>
      <c r="F51" s="4"/>
      <c r="G51" s="4" t="s">
        <v>1655</v>
      </c>
      <c r="H51" s="4" t="s">
        <v>1656</v>
      </c>
      <c r="I51" s="35" t="s">
        <v>59</v>
      </c>
      <c r="J51" s="4"/>
      <c r="K51" s="35" t="s">
        <v>1657</v>
      </c>
      <c r="L51" s="4" t="s">
        <v>1653</v>
      </c>
      <c r="M51" s="35" t="s">
        <v>1654</v>
      </c>
      <c r="N51" s="4"/>
      <c r="O51" s="4" t="s">
        <v>1655</v>
      </c>
      <c r="P51" s="4" t="s">
        <v>1656</v>
      </c>
      <c r="Q51" s="35" t="s">
        <v>59</v>
      </c>
      <c r="R51" s="4"/>
      <c r="S51" s="4" t="s">
        <v>12</v>
      </c>
      <c r="T51" s="4" t="s">
        <v>13</v>
      </c>
      <c r="U51" s="4" t="str">
        <f>U48</f>
        <v>Opał poza zwolnieniem</v>
      </c>
      <c r="V51" s="4" t="s">
        <v>29</v>
      </c>
      <c r="W51" s="35" t="s">
        <v>991</v>
      </c>
      <c r="X51" s="35"/>
      <c r="Y51" s="4" t="s">
        <v>15</v>
      </c>
      <c r="Z51" s="4" t="s">
        <v>25</v>
      </c>
      <c r="AA51" s="35" t="s">
        <v>1654</v>
      </c>
      <c r="AB51" s="4"/>
      <c r="AC51" s="4" t="s">
        <v>1655</v>
      </c>
      <c r="AD51" s="4" t="s">
        <v>1656</v>
      </c>
      <c r="AE51" s="35" t="s">
        <v>59</v>
      </c>
      <c r="AF51" s="4"/>
      <c r="AG51" s="35" t="s">
        <v>1658</v>
      </c>
      <c r="AH51" s="35" t="s">
        <v>1659</v>
      </c>
      <c r="AI51" s="73">
        <v>4141</v>
      </c>
      <c r="AJ51" s="73">
        <v>0</v>
      </c>
      <c r="AK51" s="73">
        <v>3197</v>
      </c>
      <c r="AL51" s="73">
        <v>0</v>
      </c>
      <c r="AM51" s="73">
        <v>10182</v>
      </c>
      <c r="AN51" s="73">
        <v>16554</v>
      </c>
      <c r="AO51" s="74">
        <f t="shared" si="18"/>
        <v>34074</v>
      </c>
      <c r="AP51" s="75">
        <f t="shared" si="9"/>
        <v>34074</v>
      </c>
      <c r="AQ51" s="4" t="s">
        <v>16</v>
      </c>
      <c r="AR51" s="4" t="s">
        <v>1076</v>
      </c>
      <c r="AS51" s="4"/>
      <c r="AT51" s="4">
        <v>4416</v>
      </c>
      <c r="AU51" s="4">
        <v>6</v>
      </c>
      <c r="AV51" s="4">
        <v>100</v>
      </c>
      <c r="AW51" s="4">
        <v>0</v>
      </c>
      <c r="AX51" s="12">
        <f t="shared" si="1"/>
        <v>34074</v>
      </c>
      <c r="AY51" s="12">
        <f t="shared" si="2"/>
        <v>0</v>
      </c>
      <c r="AZ51" s="70">
        <f t="shared" si="19"/>
        <v>0</v>
      </c>
      <c r="BA51" s="72">
        <f t="shared" si="19"/>
        <v>0</v>
      </c>
      <c r="BB51" s="36">
        <f t="shared" si="16"/>
        <v>0</v>
      </c>
      <c r="BC51" s="36">
        <f t="shared" si="16"/>
        <v>0</v>
      </c>
      <c r="BD51" s="36">
        <f t="shared" si="4"/>
        <v>0</v>
      </c>
      <c r="BE51" s="10">
        <f>BE48</f>
        <v>0</v>
      </c>
      <c r="BF51" s="10">
        <f t="shared" si="5"/>
        <v>0</v>
      </c>
      <c r="BG51" s="10">
        <f>BG48</f>
        <v>0</v>
      </c>
      <c r="BH51" s="10">
        <f t="shared" si="6"/>
        <v>0</v>
      </c>
      <c r="BI51" s="4">
        <f>BI48</f>
        <v>3.8999999999999998E-3</v>
      </c>
      <c r="BJ51" s="10">
        <f t="shared" si="10"/>
        <v>132.8886</v>
      </c>
      <c r="BK51" s="10">
        <f>BK48</f>
        <v>38.19</v>
      </c>
      <c r="BL51" s="10">
        <f t="shared" si="17"/>
        <v>229.14</v>
      </c>
      <c r="BM51" s="57">
        <f>BM48</f>
        <v>4.2540000000000001E-2</v>
      </c>
      <c r="BN51" s="10">
        <f t="shared" si="8"/>
        <v>1449.5079600000001</v>
      </c>
      <c r="BO51" s="5">
        <f t="shared" si="11"/>
        <v>1811.5365600000002</v>
      </c>
    </row>
    <row r="52" spans="1:67">
      <c r="A52" s="4">
        <f t="shared" si="12"/>
        <v>50</v>
      </c>
      <c r="B52" s="4">
        <v>155</v>
      </c>
      <c r="C52" s="4" t="s">
        <v>0</v>
      </c>
      <c r="D52" s="4" t="s">
        <v>1662</v>
      </c>
      <c r="E52" s="35" t="s">
        <v>1663</v>
      </c>
      <c r="F52" s="4"/>
      <c r="G52" s="4" t="s">
        <v>1664</v>
      </c>
      <c r="H52" s="4" t="s">
        <v>1665</v>
      </c>
      <c r="I52" s="35" t="s">
        <v>785</v>
      </c>
      <c r="J52" s="4"/>
      <c r="K52" s="35" t="s">
        <v>1666</v>
      </c>
      <c r="L52" s="4" t="s">
        <v>1662</v>
      </c>
      <c r="M52" s="35" t="s">
        <v>1663</v>
      </c>
      <c r="N52" s="4"/>
      <c r="O52" s="4" t="s">
        <v>1664</v>
      </c>
      <c r="P52" s="4" t="s">
        <v>1665</v>
      </c>
      <c r="Q52" s="35" t="s">
        <v>785</v>
      </c>
      <c r="R52" s="4"/>
      <c r="S52" s="4" t="s">
        <v>12</v>
      </c>
      <c r="T52" s="4" t="s">
        <v>13</v>
      </c>
      <c r="U52" s="4" t="s">
        <v>11</v>
      </c>
      <c r="V52" s="4" t="s">
        <v>29</v>
      </c>
      <c r="W52" s="35" t="s">
        <v>991</v>
      </c>
      <c r="X52" s="35"/>
      <c r="Y52" s="4" t="s">
        <v>15</v>
      </c>
      <c r="Z52" s="4" t="s">
        <v>25</v>
      </c>
      <c r="AA52" s="35" t="s">
        <v>1663</v>
      </c>
      <c r="AB52" s="4" t="s">
        <v>1664</v>
      </c>
      <c r="AC52" s="4" t="s">
        <v>1664</v>
      </c>
      <c r="AD52" s="4" t="s">
        <v>1665</v>
      </c>
      <c r="AE52" s="35" t="s">
        <v>785</v>
      </c>
      <c r="AF52" s="4"/>
      <c r="AG52" s="35" t="s">
        <v>1667</v>
      </c>
      <c r="AH52" s="35" t="s">
        <v>1668</v>
      </c>
      <c r="AI52" s="73">
        <v>0</v>
      </c>
      <c r="AJ52" s="73">
        <v>3676</v>
      </c>
      <c r="AK52" s="73">
        <v>0</v>
      </c>
      <c r="AL52" s="73">
        <v>3911</v>
      </c>
      <c r="AM52" s="73">
        <v>0</v>
      </c>
      <c r="AN52" s="73">
        <v>11661</v>
      </c>
      <c r="AO52" s="74">
        <f t="shared" si="18"/>
        <v>19248</v>
      </c>
      <c r="AP52" s="75">
        <f t="shared" si="9"/>
        <v>19248</v>
      </c>
      <c r="AQ52" s="4" t="s">
        <v>16</v>
      </c>
      <c r="AR52" s="4" t="s">
        <v>1076</v>
      </c>
      <c r="AS52" s="4"/>
      <c r="AT52" s="4">
        <v>4416</v>
      </c>
      <c r="AU52" s="4">
        <v>6</v>
      </c>
      <c r="AV52" s="4">
        <v>100</v>
      </c>
      <c r="AW52" s="4">
        <v>0</v>
      </c>
      <c r="AX52" s="12">
        <f t="shared" si="1"/>
        <v>19248</v>
      </c>
      <c r="AY52" s="12">
        <f t="shared" si="2"/>
        <v>0</v>
      </c>
      <c r="AZ52" s="70">
        <f t="shared" si="19"/>
        <v>0</v>
      </c>
      <c r="BA52" s="72">
        <f t="shared" si="19"/>
        <v>0</v>
      </c>
      <c r="BB52" s="36">
        <f t="shared" si="16"/>
        <v>0</v>
      </c>
      <c r="BC52" s="36">
        <f t="shared" si="16"/>
        <v>0</v>
      </c>
      <c r="BD52" s="36">
        <f t="shared" si="4"/>
        <v>0</v>
      </c>
      <c r="BE52" s="10">
        <f>BE51</f>
        <v>0</v>
      </c>
      <c r="BF52" s="10">
        <f t="shared" si="5"/>
        <v>0</v>
      </c>
      <c r="BG52" s="10">
        <f>BG51</f>
        <v>0</v>
      </c>
      <c r="BH52" s="10">
        <f t="shared" si="6"/>
        <v>0</v>
      </c>
      <c r="BI52" s="4"/>
      <c r="BJ52" s="10">
        <f t="shared" si="10"/>
        <v>0</v>
      </c>
      <c r="BK52" s="10">
        <f>BK51</f>
        <v>38.19</v>
      </c>
      <c r="BL52" s="10">
        <f t="shared" si="17"/>
        <v>229.14</v>
      </c>
      <c r="BM52" s="57">
        <f>BM51</f>
        <v>4.2540000000000001E-2</v>
      </c>
      <c r="BN52" s="10">
        <f t="shared" si="8"/>
        <v>818.80992000000003</v>
      </c>
      <c r="BO52" s="5">
        <f t="shared" si="11"/>
        <v>1047.94992</v>
      </c>
    </row>
    <row r="53" spans="1:67">
      <c r="A53" s="4">
        <f t="shared" si="12"/>
        <v>51</v>
      </c>
      <c r="B53" s="4">
        <v>158</v>
      </c>
      <c r="C53" s="4" t="s">
        <v>0</v>
      </c>
      <c r="D53" s="4" t="s">
        <v>1669</v>
      </c>
      <c r="E53" s="35" t="s">
        <v>1670</v>
      </c>
      <c r="F53" s="4"/>
      <c r="G53" s="4" t="s">
        <v>1671</v>
      </c>
      <c r="H53" s="4"/>
      <c r="I53" s="35" t="s">
        <v>187</v>
      </c>
      <c r="J53" s="4"/>
      <c r="K53" s="35" t="s">
        <v>1672</v>
      </c>
      <c r="L53" s="4" t="s">
        <v>1669</v>
      </c>
      <c r="M53" s="35" t="s">
        <v>1670</v>
      </c>
      <c r="N53" s="4"/>
      <c r="O53" s="4" t="s">
        <v>1673</v>
      </c>
      <c r="P53" s="4" t="s">
        <v>1671</v>
      </c>
      <c r="Q53" s="35" t="s">
        <v>187</v>
      </c>
      <c r="R53" s="4"/>
      <c r="S53" s="4" t="s">
        <v>12</v>
      </c>
      <c r="T53" s="4" t="s">
        <v>13</v>
      </c>
      <c r="U53" s="4" t="str">
        <f>U51</f>
        <v>Opał poza zwolnieniem</v>
      </c>
      <c r="V53" s="4" t="s">
        <v>29</v>
      </c>
      <c r="W53" s="35" t="s">
        <v>991</v>
      </c>
      <c r="X53" s="35"/>
      <c r="Y53" s="4" t="s">
        <v>15</v>
      </c>
      <c r="Z53" s="4" t="s">
        <v>1470</v>
      </c>
      <c r="AA53" s="35" t="s">
        <v>1670</v>
      </c>
      <c r="AB53" s="4"/>
      <c r="AC53" s="4" t="s">
        <v>1673</v>
      </c>
      <c r="AD53" s="4" t="s">
        <v>1671</v>
      </c>
      <c r="AE53" s="35" t="s">
        <v>187</v>
      </c>
      <c r="AF53" s="4"/>
      <c r="AG53" s="35" t="s">
        <v>1674</v>
      </c>
      <c r="AH53" s="35" t="s">
        <v>1675</v>
      </c>
      <c r="AI53" s="73">
        <v>308</v>
      </c>
      <c r="AJ53" s="73">
        <v>1501</v>
      </c>
      <c r="AK53" s="73">
        <v>1134</v>
      </c>
      <c r="AL53" s="73">
        <v>5081</v>
      </c>
      <c r="AM53" s="73">
        <v>10075</v>
      </c>
      <c r="AN53" s="73">
        <v>17364</v>
      </c>
      <c r="AO53" s="74">
        <f t="shared" si="18"/>
        <v>35463</v>
      </c>
      <c r="AP53" s="75">
        <f t="shared" si="9"/>
        <v>35463</v>
      </c>
      <c r="AQ53" s="4" t="s">
        <v>47</v>
      </c>
      <c r="AR53" s="4" t="s">
        <v>1076</v>
      </c>
      <c r="AS53" s="4"/>
      <c r="AT53" s="4">
        <v>4416</v>
      </c>
      <c r="AU53" s="4">
        <v>6</v>
      </c>
      <c r="AV53" s="4">
        <v>100</v>
      </c>
      <c r="AW53" s="4">
        <v>0</v>
      </c>
      <c r="AX53" s="12">
        <f t="shared" si="1"/>
        <v>35463</v>
      </c>
      <c r="AY53" s="12">
        <f t="shared" si="2"/>
        <v>0</v>
      </c>
      <c r="AZ53" s="70">
        <f t="shared" ref="AZ53:BA68" si="29">AZ52</f>
        <v>0</v>
      </c>
      <c r="BA53" s="72">
        <f t="shared" si="29"/>
        <v>0</v>
      </c>
      <c r="BB53" s="36">
        <f t="shared" ref="BB53:BC79" si="30">AX53*AZ53</f>
        <v>0</v>
      </c>
      <c r="BC53" s="36">
        <f t="shared" si="30"/>
        <v>0</v>
      </c>
      <c r="BD53" s="36">
        <f t="shared" si="4"/>
        <v>0</v>
      </c>
      <c r="BE53" s="10">
        <f>BE50</f>
        <v>0</v>
      </c>
      <c r="BF53" s="10">
        <f t="shared" si="5"/>
        <v>0</v>
      </c>
      <c r="BG53" s="10">
        <f>BG50</f>
        <v>0</v>
      </c>
      <c r="BH53" s="10">
        <f t="shared" si="6"/>
        <v>0</v>
      </c>
      <c r="BI53" s="4">
        <f>BI51</f>
        <v>3.8999999999999998E-3</v>
      </c>
      <c r="BJ53" s="10">
        <f t="shared" si="10"/>
        <v>138.3057</v>
      </c>
      <c r="BK53" s="10">
        <f>BK50</f>
        <v>211.47</v>
      </c>
      <c r="BL53" s="10">
        <f t="shared" si="17"/>
        <v>1268.82</v>
      </c>
      <c r="BM53" s="57">
        <f>BM50</f>
        <v>4.0640000000000003E-2</v>
      </c>
      <c r="BN53" s="10">
        <f t="shared" si="8"/>
        <v>1441.21632</v>
      </c>
      <c r="BO53" s="5">
        <f t="shared" si="11"/>
        <v>2848.34202</v>
      </c>
    </row>
    <row r="54" spans="1:67">
      <c r="A54" s="4">
        <f t="shared" si="12"/>
        <v>52</v>
      </c>
      <c r="B54" s="4">
        <v>158</v>
      </c>
      <c r="C54" s="4" t="s">
        <v>32</v>
      </c>
      <c r="D54" s="4" t="s">
        <v>1669</v>
      </c>
      <c r="E54" s="35" t="s">
        <v>1670</v>
      </c>
      <c r="F54" s="4"/>
      <c r="G54" s="4" t="s">
        <v>1671</v>
      </c>
      <c r="H54" s="4"/>
      <c r="I54" s="35" t="s">
        <v>187</v>
      </c>
      <c r="J54" s="4"/>
      <c r="K54" s="35" t="s">
        <v>1672</v>
      </c>
      <c r="L54" s="4" t="s">
        <v>1669</v>
      </c>
      <c r="M54" s="35" t="s">
        <v>1670</v>
      </c>
      <c r="N54" s="4"/>
      <c r="O54" s="4" t="s">
        <v>1673</v>
      </c>
      <c r="P54" s="4" t="s">
        <v>1671</v>
      </c>
      <c r="Q54" s="35" t="s">
        <v>187</v>
      </c>
      <c r="R54" s="4"/>
      <c r="S54" s="4" t="s">
        <v>12</v>
      </c>
      <c r="T54" s="4" t="s">
        <v>13</v>
      </c>
      <c r="U54" s="4" t="s">
        <v>11</v>
      </c>
      <c r="V54" s="4" t="s">
        <v>29</v>
      </c>
      <c r="W54" s="35" t="s">
        <v>991</v>
      </c>
      <c r="X54" s="35"/>
      <c r="Y54" s="4" t="s">
        <v>15</v>
      </c>
      <c r="Z54" s="4" t="s">
        <v>1676</v>
      </c>
      <c r="AA54" s="35" t="s">
        <v>1670</v>
      </c>
      <c r="AB54" s="4"/>
      <c r="AC54" s="4" t="s">
        <v>1673</v>
      </c>
      <c r="AD54" s="4" t="s">
        <v>1671</v>
      </c>
      <c r="AE54" s="35" t="s">
        <v>1677</v>
      </c>
      <c r="AF54" s="4"/>
      <c r="AG54" s="35" t="s">
        <v>1678</v>
      </c>
      <c r="AH54" s="35" t="s">
        <v>1679</v>
      </c>
      <c r="AI54" s="73">
        <v>274</v>
      </c>
      <c r="AJ54" s="73">
        <v>0</v>
      </c>
      <c r="AK54" s="73">
        <v>157</v>
      </c>
      <c r="AL54" s="73">
        <v>0</v>
      </c>
      <c r="AM54" s="73">
        <v>318</v>
      </c>
      <c r="AN54" s="73">
        <v>0</v>
      </c>
      <c r="AO54" s="74">
        <f t="shared" si="18"/>
        <v>749</v>
      </c>
      <c r="AP54" s="75">
        <f t="shared" si="9"/>
        <v>749</v>
      </c>
      <c r="AQ54" s="4" t="s">
        <v>37</v>
      </c>
      <c r="AR54" s="4" t="s">
        <v>1076</v>
      </c>
      <c r="AS54" s="4"/>
      <c r="AT54" s="4">
        <v>4416</v>
      </c>
      <c r="AU54" s="4">
        <v>6</v>
      </c>
      <c r="AV54" s="4">
        <v>100</v>
      </c>
      <c r="AW54" s="4">
        <v>0</v>
      </c>
      <c r="AX54" s="12">
        <f t="shared" si="1"/>
        <v>749</v>
      </c>
      <c r="AY54" s="12">
        <f t="shared" si="2"/>
        <v>0</v>
      </c>
      <c r="AZ54" s="70">
        <f t="shared" si="29"/>
        <v>0</v>
      </c>
      <c r="BA54" s="72">
        <f t="shared" si="29"/>
        <v>0</v>
      </c>
      <c r="BB54" s="36">
        <f t="shared" si="30"/>
        <v>0</v>
      </c>
      <c r="BC54" s="36">
        <f t="shared" si="30"/>
        <v>0</v>
      </c>
      <c r="BD54" s="36">
        <f t="shared" si="4"/>
        <v>0</v>
      </c>
      <c r="BE54" s="10">
        <f>BE18</f>
        <v>0</v>
      </c>
      <c r="BF54" s="10">
        <f t="shared" si="5"/>
        <v>0</v>
      </c>
      <c r="BG54" s="10">
        <f>BG18</f>
        <v>0</v>
      </c>
      <c r="BH54" s="10">
        <f t="shared" si="6"/>
        <v>0</v>
      </c>
      <c r="BI54" s="4"/>
      <c r="BJ54" s="10">
        <f t="shared" si="10"/>
        <v>0</v>
      </c>
      <c r="BK54" s="10">
        <f>BK18</f>
        <v>5.04</v>
      </c>
      <c r="BL54" s="10">
        <f t="shared" si="17"/>
        <v>30.240000000000002</v>
      </c>
      <c r="BM54" s="57">
        <f>BM18</f>
        <v>5.8259999999999999E-2</v>
      </c>
      <c r="BN54" s="10">
        <f t="shared" si="8"/>
        <v>43.636739999999996</v>
      </c>
      <c r="BO54" s="5">
        <f t="shared" si="11"/>
        <v>73.876739999999998</v>
      </c>
    </row>
    <row r="55" spans="1:67">
      <c r="A55" s="4">
        <f t="shared" si="12"/>
        <v>53</v>
      </c>
      <c r="B55" s="4">
        <v>160</v>
      </c>
      <c r="C55" s="4" t="s">
        <v>0</v>
      </c>
      <c r="D55" s="4" t="s">
        <v>1680</v>
      </c>
      <c r="E55" s="35" t="s">
        <v>1681</v>
      </c>
      <c r="F55" s="4"/>
      <c r="G55" s="4" t="s">
        <v>1682</v>
      </c>
      <c r="H55" s="4" t="s">
        <v>1683</v>
      </c>
      <c r="I55" s="35" t="s">
        <v>187</v>
      </c>
      <c r="J55" s="4"/>
      <c r="K55" s="35" t="s">
        <v>1684</v>
      </c>
      <c r="L55" s="4" t="s">
        <v>1680</v>
      </c>
      <c r="M55" s="35" t="s">
        <v>1681</v>
      </c>
      <c r="N55" s="4"/>
      <c r="O55" s="4" t="s">
        <v>1682</v>
      </c>
      <c r="P55" s="4" t="s">
        <v>1683</v>
      </c>
      <c r="Q55" s="35" t="s">
        <v>187</v>
      </c>
      <c r="R55" s="4"/>
      <c r="S55" s="4" t="s">
        <v>12</v>
      </c>
      <c r="T55" s="4" t="s">
        <v>13</v>
      </c>
      <c r="U55" s="4" t="s">
        <v>11</v>
      </c>
      <c r="V55" s="4" t="s">
        <v>29</v>
      </c>
      <c r="W55" s="35" t="s">
        <v>991</v>
      </c>
      <c r="X55" s="35"/>
      <c r="Y55" s="4" t="s">
        <v>15</v>
      </c>
      <c r="Z55" s="4" t="s">
        <v>1276</v>
      </c>
      <c r="AA55" s="35" t="s">
        <v>1681</v>
      </c>
      <c r="AB55" s="4" t="s">
        <v>1682</v>
      </c>
      <c r="AC55" s="4" t="s">
        <v>1682</v>
      </c>
      <c r="AD55" s="4" t="s">
        <v>1683</v>
      </c>
      <c r="AE55" s="35" t="s">
        <v>187</v>
      </c>
      <c r="AF55" s="4"/>
      <c r="AG55" s="35" t="s">
        <v>1685</v>
      </c>
      <c r="AH55" s="35" t="s">
        <v>1686</v>
      </c>
      <c r="AI55" s="73">
        <v>1515</v>
      </c>
      <c r="AJ55" s="73">
        <v>1912</v>
      </c>
      <c r="AK55" s="73">
        <v>3029</v>
      </c>
      <c r="AL55" s="73">
        <v>7746</v>
      </c>
      <c r="AM55" s="73">
        <v>10609</v>
      </c>
      <c r="AN55" s="73">
        <v>15128</v>
      </c>
      <c r="AO55" s="74">
        <f t="shared" si="18"/>
        <v>39939</v>
      </c>
      <c r="AP55" s="75">
        <f t="shared" si="9"/>
        <v>39939</v>
      </c>
      <c r="AQ55" s="4" t="s">
        <v>47</v>
      </c>
      <c r="AR55" s="4" t="s">
        <v>1076</v>
      </c>
      <c r="AS55" s="4"/>
      <c r="AT55" s="4">
        <v>4416</v>
      </c>
      <c r="AU55" s="4">
        <v>6</v>
      </c>
      <c r="AV55" s="4">
        <v>100</v>
      </c>
      <c r="AW55" s="4">
        <v>0</v>
      </c>
      <c r="AX55" s="12">
        <f t="shared" si="1"/>
        <v>39939</v>
      </c>
      <c r="AY55" s="12">
        <f t="shared" si="2"/>
        <v>0</v>
      </c>
      <c r="AZ55" s="70">
        <f t="shared" si="29"/>
        <v>0</v>
      </c>
      <c r="BA55" s="72">
        <f t="shared" si="29"/>
        <v>0</v>
      </c>
      <c r="BB55" s="36">
        <f t="shared" si="30"/>
        <v>0</v>
      </c>
      <c r="BC55" s="36">
        <f t="shared" si="30"/>
        <v>0</v>
      </c>
      <c r="BD55" s="36">
        <f t="shared" si="4"/>
        <v>0</v>
      </c>
      <c r="BE55" s="10">
        <f>BE50</f>
        <v>0</v>
      </c>
      <c r="BF55" s="10">
        <f t="shared" si="5"/>
        <v>0</v>
      </c>
      <c r="BG55" s="10">
        <f>BG50</f>
        <v>0</v>
      </c>
      <c r="BH55" s="10">
        <f t="shared" si="6"/>
        <v>0</v>
      </c>
      <c r="BI55" s="4"/>
      <c r="BJ55" s="10">
        <f t="shared" si="10"/>
        <v>0</v>
      </c>
      <c r="BK55" s="10">
        <f>BK50</f>
        <v>211.47</v>
      </c>
      <c r="BL55" s="10">
        <f t="shared" si="17"/>
        <v>1268.82</v>
      </c>
      <c r="BM55" s="57">
        <f>BM50</f>
        <v>4.0640000000000003E-2</v>
      </c>
      <c r="BN55" s="10">
        <f t="shared" si="8"/>
        <v>1623.1209600000002</v>
      </c>
      <c r="BO55" s="5">
        <f t="shared" si="11"/>
        <v>2891.9409599999999</v>
      </c>
    </row>
    <row r="56" spans="1:67">
      <c r="A56" s="4">
        <f t="shared" si="12"/>
        <v>54</v>
      </c>
      <c r="B56" s="4">
        <v>162</v>
      </c>
      <c r="C56" s="4" t="s">
        <v>0</v>
      </c>
      <c r="D56" s="4" t="s">
        <v>1687</v>
      </c>
      <c r="E56" s="35" t="s">
        <v>1688</v>
      </c>
      <c r="F56" s="4"/>
      <c r="G56" s="4" t="s">
        <v>1689</v>
      </c>
      <c r="H56" s="4" t="s">
        <v>738</v>
      </c>
      <c r="I56" s="35" t="s">
        <v>187</v>
      </c>
      <c r="J56" s="4"/>
      <c r="K56" s="35" t="s">
        <v>1690</v>
      </c>
      <c r="L56" s="4" t="s">
        <v>1687</v>
      </c>
      <c r="M56" s="35" t="s">
        <v>1688</v>
      </c>
      <c r="N56" s="4"/>
      <c r="O56" s="4" t="s">
        <v>1689</v>
      </c>
      <c r="P56" s="4" t="s">
        <v>1691</v>
      </c>
      <c r="Q56" s="35" t="s">
        <v>187</v>
      </c>
      <c r="R56" s="4"/>
      <c r="S56" s="4" t="s">
        <v>12</v>
      </c>
      <c r="T56" s="4" t="s">
        <v>13</v>
      </c>
      <c r="U56" s="4" t="str">
        <f>U53</f>
        <v>Opał poza zwolnieniem</v>
      </c>
      <c r="V56" s="4" t="s">
        <v>29</v>
      </c>
      <c r="W56" s="35" t="s">
        <v>991</v>
      </c>
      <c r="X56" s="35"/>
      <c r="Y56" s="4" t="s">
        <v>15</v>
      </c>
      <c r="Z56" s="4" t="s">
        <v>1692</v>
      </c>
      <c r="AA56" s="35" t="s">
        <v>1688</v>
      </c>
      <c r="AB56" s="4"/>
      <c r="AC56" s="4" t="s">
        <v>1689</v>
      </c>
      <c r="AD56" s="4" t="s">
        <v>738</v>
      </c>
      <c r="AE56" s="35" t="s">
        <v>187</v>
      </c>
      <c r="AF56" s="4"/>
      <c r="AG56" s="35" t="s">
        <v>1693</v>
      </c>
      <c r="AH56" s="35" t="s">
        <v>1694</v>
      </c>
      <c r="AI56" s="73">
        <v>0</v>
      </c>
      <c r="AJ56" s="73">
        <v>46</v>
      </c>
      <c r="AK56" s="73">
        <v>126</v>
      </c>
      <c r="AL56" s="73">
        <v>11973</v>
      </c>
      <c r="AM56" s="73">
        <v>21043</v>
      </c>
      <c r="AN56" s="73">
        <v>20761</v>
      </c>
      <c r="AO56" s="74">
        <f t="shared" si="18"/>
        <v>53949</v>
      </c>
      <c r="AP56" s="75">
        <f t="shared" si="9"/>
        <v>53949</v>
      </c>
      <c r="AQ56" s="4" t="s">
        <v>47</v>
      </c>
      <c r="AR56" s="4" t="s">
        <v>1076</v>
      </c>
      <c r="AS56" s="4"/>
      <c r="AT56" s="4">
        <v>4416</v>
      </c>
      <c r="AU56" s="4">
        <v>6</v>
      </c>
      <c r="AV56" s="4">
        <v>100</v>
      </c>
      <c r="AW56" s="4">
        <v>0</v>
      </c>
      <c r="AX56" s="12">
        <f t="shared" si="1"/>
        <v>53949</v>
      </c>
      <c r="AY56" s="12">
        <f t="shared" si="2"/>
        <v>0</v>
      </c>
      <c r="AZ56" s="70">
        <f t="shared" si="29"/>
        <v>0</v>
      </c>
      <c r="BA56" s="72">
        <f t="shared" si="29"/>
        <v>0</v>
      </c>
      <c r="BB56" s="36">
        <f t="shared" si="30"/>
        <v>0</v>
      </c>
      <c r="BC56" s="36">
        <f t="shared" si="30"/>
        <v>0</v>
      </c>
      <c r="BD56" s="36">
        <f t="shared" si="4"/>
        <v>0</v>
      </c>
      <c r="BE56" s="10">
        <f>BE55</f>
        <v>0</v>
      </c>
      <c r="BF56" s="10">
        <f t="shared" si="5"/>
        <v>0</v>
      </c>
      <c r="BG56" s="10">
        <f>BG55</f>
        <v>0</v>
      </c>
      <c r="BH56" s="10">
        <f t="shared" si="6"/>
        <v>0</v>
      </c>
      <c r="BI56" s="4">
        <f>BI53</f>
        <v>3.8999999999999998E-3</v>
      </c>
      <c r="BJ56" s="10">
        <f t="shared" si="10"/>
        <v>210.40109999999999</v>
      </c>
      <c r="BK56" s="10">
        <f>BK55</f>
        <v>211.47</v>
      </c>
      <c r="BL56" s="10">
        <f t="shared" si="17"/>
        <v>1268.82</v>
      </c>
      <c r="BM56" s="57">
        <f>BM55</f>
        <v>4.0640000000000003E-2</v>
      </c>
      <c r="BN56" s="10">
        <f t="shared" si="8"/>
        <v>2192.4873600000001</v>
      </c>
      <c r="BO56" s="5">
        <f t="shared" si="11"/>
        <v>3671.7084599999998</v>
      </c>
    </row>
    <row r="57" spans="1:67">
      <c r="A57" s="4">
        <f t="shared" si="12"/>
        <v>55</v>
      </c>
      <c r="B57" s="4">
        <v>163</v>
      </c>
      <c r="C57" s="4" t="s">
        <v>0</v>
      </c>
      <c r="D57" s="4" t="s">
        <v>1695</v>
      </c>
      <c r="E57" s="35" t="s">
        <v>1696</v>
      </c>
      <c r="F57" s="4"/>
      <c r="G57" s="4" t="s">
        <v>1697</v>
      </c>
      <c r="H57" s="4" t="s">
        <v>1595</v>
      </c>
      <c r="I57" s="35" t="s">
        <v>1698</v>
      </c>
      <c r="J57" s="4"/>
      <c r="K57" s="35" t="s">
        <v>1699</v>
      </c>
      <c r="L57" s="4" t="s">
        <v>1695</v>
      </c>
      <c r="M57" s="35" t="s">
        <v>1696</v>
      </c>
      <c r="N57" s="4"/>
      <c r="O57" s="4" t="s">
        <v>1697</v>
      </c>
      <c r="P57" s="4" t="s">
        <v>1595</v>
      </c>
      <c r="Q57" s="35" t="s">
        <v>1698</v>
      </c>
      <c r="R57" s="4"/>
      <c r="S57" s="4" t="s">
        <v>12</v>
      </c>
      <c r="T57" s="4" t="s">
        <v>13</v>
      </c>
      <c r="U57" s="4" t="str">
        <f>U56</f>
        <v>Opał poza zwolnieniem</v>
      </c>
      <c r="V57" s="4" t="s">
        <v>29</v>
      </c>
      <c r="W57" s="35" t="s">
        <v>991</v>
      </c>
      <c r="X57" s="35"/>
      <c r="Y57" s="4" t="s">
        <v>15</v>
      </c>
      <c r="Z57" s="4" t="s">
        <v>1700</v>
      </c>
      <c r="AA57" s="35" t="s">
        <v>1696</v>
      </c>
      <c r="AB57" s="4"/>
      <c r="AC57" s="4" t="s">
        <v>1697</v>
      </c>
      <c r="AD57" s="4" t="s">
        <v>1595</v>
      </c>
      <c r="AE57" s="35" t="s">
        <v>1698</v>
      </c>
      <c r="AF57" s="4"/>
      <c r="AG57" s="35" t="s">
        <v>1701</v>
      </c>
      <c r="AH57" s="35" t="s">
        <v>1702</v>
      </c>
      <c r="AI57" s="73">
        <v>0</v>
      </c>
      <c r="AJ57" s="73">
        <v>3362</v>
      </c>
      <c r="AK57" s="73">
        <v>0</v>
      </c>
      <c r="AL57" s="73">
        <v>11</v>
      </c>
      <c r="AM57" s="73">
        <v>0</v>
      </c>
      <c r="AN57" s="73">
        <v>13614</v>
      </c>
      <c r="AO57" s="74">
        <f t="shared" si="18"/>
        <v>16987</v>
      </c>
      <c r="AP57" s="75">
        <f t="shared" si="9"/>
        <v>16987</v>
      </c>
      <c r="AQ57" s="4" t="s">
        <v>16</v>
      </c>
      <c r="AR57" s="4" t="s">
        <v>1076</v>
      </c>
      <c r="AS57" s="4"/>
      <c r="AT57" s="4">
        <v>4416</v>
      </c>
      <c r="AU57" s="4">
        <v>6</v>
      </c>
      <c r="AV57" s="4">
        <v>100</v>
      </c>
      <c r="AW57" s="4">
        <v>0</v>
      </c>
      <c r="AX57" s="12">
        <f t="shared" si="1"/>
        <v>16987</v>
      </c>
      <c r="AY57" s="12">
        <f t="shared" si="2"/>
        <v>0</v>
      </c>
      <c r="AZ57" s="70">
        <f t="shared" si="29"/>
        <v>0</v>
      </c>
      <c r="BA57" s="72">
        <f t="shared" si="29"/>
        <v>0</v>
      </c>
      <c r="BB57" s="36">
        <f t="shared" si="30"/>
        <v>0</v>
      </c>
      <c r="BC57" s="36">
        <f t="shared" si="30"/>
        <v>0</v>
      </c>
      <c r="BD57" s="36">
        <f t="shared" si="4"/>
        <v>0</v>
      </c>
      <c r="BE57" s="10">
        <f>BE52</f>
        <v>0</v>
      </c>
      <c r="BF57" s="10">
        <f t="shared" si="5"/>
        <v>0</v>
      </c>
      <c r="BG57" s="10">
        <f>BG52</f>
        <v>0</v>
      </c>
      <c r="BH57" s="10">
        <f t="shared" si="6"/>
        <v>0</v>
      </c>
      <c r="BI57" s="4">
        <f>BI56</f>
        <v>3.8999999999999998E-3</v>
      </c>
      <c r="BJ57" s="10">
        <f t="shared" si="10"/>
        <v>66.249299999999991</v>
      </c>
      <c r="BK57" s="10">
        <f>BK52</f>
        <v>38.19</v>
      </c>
      <c r="BL57" s="10">
        <f t="shared" si="17"/>
        <v>229.14</v>
      </c>
      <c r="BM57" s="57">
        <f>BM52</f>
        <v>4.2540000000000001E-2</v>
      </c>
      <c r="BN57" s="10">
        <f t="shared" si="8"/>
        <v>722.62698</v>
      </c>
      <c r="BO57" s="5">
        <f t="shared" si="11"/>
        <v>1018.0162799999999</v>
      </c>
    </row>
    <row r="58" spans="1:67">
      <c r="A58" s="4">
        <f t="shared" si="12"/>
        <v>56</v>
      </c>
      <c r="B58" s="4">
        <v>163</v>
      </c>
      <c r="C58" s="4" t="s">
        <v>32</v>
      </c>
      <c r="D58" s="4" t="s">
        <v>1695</v>
      </c>
      <c r="E58" s="35" t="s">
        <v>1696</v>
      </c>
      <c r="F58" s="4"/>
      <c r="G58" s="4" t="s">
        <v>1697</v>
      </c>
      <c r="H58" s="4" t="s">
        <v>1595</v>
      </c>
      <c r="I58" s="35" t="s">
        <v>1698</v>
      </c>
      <c r="J58" s="4"/>
      <c r="K58" s="35" t="s">
        <v>1699</v>
      </c>
      <c r="L58" s="4" t="s">
        <v>1695</v>
      </c>
      <c r="M58" s="35" t="s">
        <v>1696</v>
      </c>
      <c r="N58" s="4"/>
      <c r="O58" s="4" t="s">
        <v>1697</v>
      </c>
      <c r="P58" s="4" t="s">
        <v>1595</v>
      </c>
      <c r="Q58" s="35" t="s">
        <v>1698</v>
      </c>
      <c r="R58" s="4"/>
      <c r="S58" s="4" t="s">
        <v>12</v>
      </c>
      <c r="T58" s="4" t="s">
        <v>13</v>
      </c>
      <c r="U58" s="4" t="str">
        <f>U57</f>
        <v>Opał poza zwolnieniem</v>
      </c>
      <c r="V58" s="4" t="s">
        <v>29</v>
      </c>
      <c r="W58" s="35" t="s">
        <v>991</v>
      </c>
      <c r="X58" s="35"/>
      <c r="Y58" s="4" t="s">
        <v>15</v>
      </c>
      <c r="Z58" s="4" t="s">
        <v>1703</v>
      </c>
      <c r="AA58" s="35" t="s">
        <v>1696</v>
      </c>
      <c r="AB58" s="4"/>
      <c r="AC58" s="4" t="s">
        <v>1697</v>
      </c>
      <c r="AD58" s="4" t="s">
        <v>1595</v>
      </c>
      <c r="AE58" s="35" t="s">
        <v>1698</v>
      </c>
      <c r="AF58" s="4"/>
      <c r="AG58" s="35" t="s">
        <v>1704</v>
      </c>
      <c r="AH58" s="4"/>
      <c r="AI58" s="73">
        <v>0</v>
      </c>
      <c r="AJ58" s="73">
        <v>11</v>
      </c>
      <c r="AK58" s="73">
        <v>0</v>
      </c>
      <c r="AL58" s="73">
        <v>11664</v>
      </c>
      <c r="AM58" s="73">
        <v>17844</v>
      </c>
      <c r="AN58" s="73">
        <v>23601</v>
      </c>
      <c r="AO58" s="74">
        <f t="shared" si="18"/>
        <v>53120</v>
      </c>
      <c r="AP58" s="75">
        <f t="shared" si="9"/>
        <v>53120</v>
      </c>
      <c r="AQ58" s="4" t="s">
        <v>31</v>
      </c>
      <c r="AR58" s="4" t="s">
        <v>1076</v>
      </c>
      <c r="AS58" s="4">
        <v>154</v>
      </c>
      <c r="AT58" s="4">
        <v>4416</v>
      </c>
      <c r="AU58" s="4">
        <v>6</v>
      </c>
      <c r="AV58" s="4">
        <v>100</v>
      </c>
      <c r="AW58" s="4">
        <v>0</v>
      </c>
      <c r="AX58" s="12">
        <f t="shared" si="1"/>
        <v>53120</v>
      </c>
      <c r="AY58" s="12">
        <f t="shared" si="2"/>
        <v>0</v>
      </c>
      <c r="AZ58" s="70">
        <f t="shared" si="29"/>
        <v>0</v>
      </c>
      <c r="BA58" s="72">
        <f>BA24</f>
        <v>0</v>
      </c>
      <c r="BB58" s="36">
        <f t="shared" si="30"/>
        <v>0</v>
      </c>
      <c r="BC58" s="36">
        <f t="shared" si="30"/>
        <v>0</v>
      </c>
      <c r="BD58" s="36">
        <f t="shared" si="4"/>
        <v>0</v>
      </c>
      <c r="BE58" s="10">
        <f>BE24</f>
        <v>0</v>
      </c>
      <c r="BF58" s="10">
        <f t="shared" si="5"/>
        <v>0</v>
      </c>
      <c r="BG58" s="10">
        <f>BG24</f>
        <v>0</v>
      </c>
      <c r="BH58" s="10">
        <f t="shared" si="6"/>
        <v>0</v>
      </c>
      <c r="BI58" s="4">
        <f>BI57</f>
        <v>3.8999999999999998E-3</v>
      </c>
      <c r="BJ58" s="10">
        <f t="shared" si="10"/>
        <v>207.16799999999998</v>
      </c>
      <c r="BK58" s="10">
        <f>BK24</f>
        <v>6.0299999999999998E-3</v>
      </c>
      <c r="BL58" s="10">
        <f>BK58*AS58*AT58</f>
        <v>4100.7859200000003</v>
      </c>
      <c r="BM58" s="57">
        <f>BM24</f>
        <v>2.4709999999999999E-2</v>
      </c>
      <c r="BN58" s="10">
        <f t="shared" si="8"/>
        <v>1312.5952</v>
      </c>
      <c r="BO58" s="5">
        <f t="shared" si="11"/>
        <v>5620.5491199999997</v>
      </c>
    </row>
    <row r="59" spans="1:67">
      <c r="A59" s="4">
        <f t="shared" si="12"/>
        <v>57</v>
      </c>
      <c r="B59" s="4">
        <v>163</v>
      </c>
      <c r="C59" s="4" t="s">
        <v>62</v>
      </c>
      <c r="D59" s="4" t="s">
        <v>1695</v>
      </c>
      <c r="E59" s="35" t="s">
        <v>1696</v>
      </c>
      <c r="F59" s="4"/>
      <c r="G59" s="4" t="s">
        <v>1697</v>
      </c>
      <c r="H59" s="4" t="s">
        <v>1595</v>
      </c>
      <c r="I59" s="35" t="s">
        <v>1698</v>
      </c>
      <c r="J59" s="4"/>
      <c r="K59" s="35" t="s">
        <v>1699</v>
      </c>
      <c r="L59" s="4" t="s">
        <v>1695</v>
      </c>
      <c r="M59" s="35" t="s">
        <v>1696</v>
      </c>
      <c r="N59" s="4"/>
      <c r="O59" s="4" t="s">
        <v>1697</v>
      </c>
      <c r="P59" s="4" t="s">
        <v>1595</v>
      </c>
      <c r="Q59" s="35" t="s">
        <v>1698</v>
      </c>
      <c r="R59" s="4"/>
      <c r="S59" s="4" t="s">
        <v>12</v>
      </c>
      <c r="T59" s="4" t="s">
        <v>13</v>
      </c>
      <c r="U59" s="4" t="str">
        <f>U58</f>
        <v>Opał poza zwolnieniem</v>
      </c>
      <c r="V59" s="4" t="s">
        <v>29</v>
      </c>
      <c r="W59" s="35" t="s">
        <v>991</v>
      </c>
      <c r="X59" s="35"/>
      <c r="Y59" s="4" t="s">
        <v>15</v>
      </c>
      <c r="Z59" s="4" t="s">
        <v>1705</v>
      </c>
      <c r="AA59" s="35" t="s">
        <v>1696</v>
      </c>
      <c r="AB59" s="4"/>
      <c r="AC59" s="4" t="s">
        <v>1697</v>
      </c>
      <c r="AD59" s="4" t="s">
        <v>1595</v>
      </c>
      <c r="AE59" s="35" t="s">
        <v>1706</v>
      </c>
      <c r="AF59" s="4"/>
      <c r="AG59" s="35" t="s">
        <v>1707</v>
      </c>
      <c r="AH59" s="35" t="s">
        <v>1708</v>
      </c>
      <c r="AI59" s="73">
        <v>0</v>
      </c>
      <c r="AJ59" s="73">
        <v>11</v>
      </c>
      <c r="AK59" s="73">
        <v>0</v>
      </c>
      <c r="AL59" s="73">
        <v>0</v>
      </c>
      <c r="AM59" s="73">
        <v>0</v>
      </c>
      <c r="AN59" s="73">
        <v>23557</v>
      </c>
      <c r="AO59" s="74">
        <f t="shared" si="18"/>
        <v>23568</v>
      </c>
      <c r="AP59" s="75">
        <f t="shared" si="9"/>
        <v>23568</v>
      </c>
      <c r="AQ59" s="4" t="s">
        <v>16</v>
      </c>
      <c r="AR59" s="4" t="s">
        <v>1076</v>
      </c>
      <c r="AS59" s="4"/>
      <c r="AT59" s="4">
        <v>4416</v>
      </c>
      <c r="AU59" s="4">
        <v>6</v>
      </c>
      <c r="AV59" s="4">
        <v>100</v>
      </c>
      <c r="AW59" s="4">
        <v>0</v>
      </c>
      <c r="AX59" s="12">
        <f t="shared" si="1"/>
        <v>23568</v>
      </c>
      <c r="AY59" s="12">
        <f t="shared" si="2"/>
        <v>0</v>
      </c>
      <c r="AZ59" s="70">
        <f t="shared" si="29"/>
        <v>0</v>
      </c>
      <c r="BA59" s="72">
        <f>BA57</f>
        <v>0</v>
      </c>
      <c r="BB59" s="36">
        <f t="shared" si="30"/>
        <v>0</v>
      </c>
      <c r="BC59" s="36">
        <f t="shared" si="30"/>
        <v>0</v>
      </c>
      <c r="BD59" s="36">
        <f t="shared" si="4"/>
        <v>0</v>
      </c>
      <c r="BE59" s="10">
        <f>BE57</f>
        <v>0</v>
      </c>
      <c r="BF59" s="10">
        <f t="shared" si="5"/>
        <v>0</v>
      </c>
      <c r="BG59" s="10">
        <f>BG57</f>
        <v>0</v>
      </c>
      <c r="BH59" s="10">
        <f t="shared" si="6"/>
        <v>0</v>
      </c>
      <c r="BI59" s="4">
        <f>BI58</f>
        <v>3.8999999999999998E-3</v>
      </c>
      <c r="BJ59" s="10">
        <f t="shared" si="10"/>
        <v>91.915199999999999</v>
      </c>
      <c r="BK59" s="10">
        <f>BK57</f>
        <v>38.19</v>
      </c>
      <c r="BL59" s="10">
        <f t="shared" ref="BL59:BL67" si="31">BK59*AU59</f>
        <v>229.14</v>
      </c>
      <c r="BM59" s="57">
        <f>BM57</f>
        <v>4.2540000000000001E-2</v>
      </c>
      <c r="BN59" s="10">
        <f t="shared" si="8"/>
        <v>1002.58272</v>
      </c>
      <c r="BO59" s="5">
        <f t="shared" si="11"/>
        <v>1323.6379199999999</v>
      </c>
    </row>
    <row r="60" spans="1:67">
      <c r="A60" s="4">
        <f t="shared" si="12"/>
        <v>58</v>
      </c>
      <c r="B60" s="4">
        <v>163</v>
      </c>
      <c r="C60" s="4" t="s">
        <v>318</v>
      </c>
      <c r="D60" s="4" t="s">
        <v>1695</v>
      </c>
      <c r="E60" s="35" t="s">
        <v>1696</v>
      </c>
      <c r="F60" s="4"/>
      <c r="G60" s="4" t="s">
        <v>1697</v>
      </c>
      <c r="H60" s="4" t="s">
        <v>1595</v>
      </c>
      <c r="I60" s="35" t="s">
        <v>1698</v>
      </c>
      <c r="J60" s="4"/>
      <c r="K60" s="35" t="s">
        <v>1699</v>
      </c>
      <c r="L60" s="4" t="s">
        <v>1695</v>
      </c>
      <c r="M60" s="35" t="s">
        <v>1696</v>
      </c>
      <c r="N60" s="4"/>
      <c r="O60" s="4" t="s">
        <v>1697</v>
      </c>
      <c r="P60" s="4" t="s">
        <v>1595</v>
      </c>
      <c r="Q60" s="35" t="s">
        <v>1698</v>
      </c>
      <c r="R60" s="4"/>
      <c r="S60" s="4" t="s">
        <v>12</v>
      </c>
      <c r="T60" s="4" t="s">
        <v>13</v>
      </c>
      <c r="U60" s="4" t="str">
        <f>U59</f>
        <v>Opał poza zwolnieniem</v>
      </c>
      <c r="V60" s="4" t="s">
        <v>29</v>
      </c>
      <c r="W60" s="35" t="s">
        <v>991</v>
      </c>
      <c r="X60" s="35"/>
      <c r="Y60" s="4" t="s">
        <v>15</v>
      </c>
      <c r="Z60" s="4" t="s">
        <v>1709</v>
      </c>
      <c r="AA60" s="35" t="s">
        <v>1710</v>
      </c>
      <c r="AB60" s="4"/>
      <c r="AC60" s="4" t="s">
        <v>1711</v>
      </c>
      <c r="AD60" s="4" t="s">
        <v>1712</v>
      </c>
      <c r="AE60" s="35" t="s">
        <v>231</v>
      </c>
      <c r="AF60" s="4"/>
      <c r="AG60" s="35" t="s">
        <v>1713</v>
      </c>
      <c r="AH60" s="4"/>
      <c r="AI60" s="73">
        <v>0</v>
      </c>
      <c r="AJ60" s="73">
        <v>0</v>
      </c>
      <c r="AK60" s="73">
        <v>0</v>
      </c>
      <c r="AL60" s="73">
        <v>0</v>
      </c>
      <c r="AM60" s="73">
        <v>0</v>
      </c>
      <c r="AN60" s="73">
        <v>0</v>
      </c>
      <c r="AO60" s="74">
        <f t="shared" si="18"/>
        <v>0</v>
      </c>
      <c r="AP60" s="75">
        <f t="shared" si="9"/>
        <v>0</v>
      </c>
      <c r="AQ60" s="4" t="s">
        <v>37</v>
      </c>
      <c r="AR60" s="4" t="s">
        <v>1076</v>
      </c>
      <c r="AS60" s="4"/>
      <c r="AT60" s="4">
        <v>4416</v>
      </c>
      <c r="AU60" s="4">
        <v>6</v>
      </c>
      <c r="AV60" s="4">
        <v>100</v>
      </c>
      <c r="AW60" s="4">
        <v>0</v>
      </c>
      <c r="AX60" s="12">
        <f t="shared" si="1"/>
        <v>0</v>
      </c>
      <c r="AY60" s="12">
        <f t="shared" si="2"/>
        <v>0</v>
      </c>
      <c r="AZ60" s="70">
        <f t="shared" si="29"/>
        <v>0</v>
      </c>
      <c r="BA60" s="72">
        <f>BA59</f>
        <v>0</v>
      </c>
      <c r="BB60" s="36">
        <f t="shared" si="30"/>
        <v>0</v>
      </c>
      <c r="BC60" s="36">
        <f t="shared" si="30"/>
        <v>0</v>
      </c>
      <c r="BD60" s="36">
        <f t="shared" si="4"/>
        <v>0</v>
      </c>
      <c r="BE60" s="10">
        <f>BE54</f>
        <v>0</v>
      </c>
      <c r="BF60" s="10">
        <f t="shared" si="5"/>
        <v>0</v>
      </c>
      <c r="BG60" s="10">
        <f>BG54</f>
        <v>0</v>
      </c>
      <c r="BH60" s="10">
        <f t="shared" si="6"/>
        <v>0</v>
      </c>
      <c r="BI60" s="4">
        <f>BI59</f>
        <v>3.8999999999999998E-3</v>
      </c>
      <c r="BJ60" s="10">
        <f t="shared" si="10"/>
        <v>0</v>
      </c>
      <c r="BK60" s="10">
        <f>BK54</f>
        <v>5.04</v>
      </c>
      <c r="BL60" s="10">
        <f t="shared" si="31"/>
        <v>30.240000000000002</v>
      </c>
      <c r="BM60" s="57">
        <f>BM54</f>
        <v>5.8259999999999999E-2</v>
      </c>
      <c r="BN60" s="10">
        <f t="shared" si="8"/>
        <v>0</v>
      </c>
      <c r="BO60" s="5">
        <f t="shared" si="11"/>
        <v>30.240000000000002</v>
      </c>
    </row>
    <row r="61" spans="1:67">
      <c r="A61" s="4">
        <f t="shared" si="12"/>
        <v>59</v>
      </c>
      <c r="B61" s="4">
        <v>163</v>
      </c>
      <c r="C61" s="4" t="s">
        <v>319</v>
      </c>
      <c r="D61" s="4" t="s">
        <v>1695</v>
      </c>
      <c r="E61" s="35" t="s">
        <v>1696</v>
      </c>
      <c r="F61" s="4"/>
      <c r="G61" s="4" t="s">
        <v>1697</v>
      </c>
      <c r="H61" s="4" t="s">
        <v>1595</v>
      </c>
      <c r="I61" s="35" t="s">
        <v>1698</v>
      </c>
      <c r="J61" s="4"/>
      <c r="K61" s="35" t="s">
        <v>1699</v>
      </c>
      <c r="L61" s="4" t="s">
        <v>1695</v>
      </c>
      <c r="M61" s="35" t="s">
        <v>1696</v>
      </c>
      <c r="N61" s="4"/>
      <c r="O61" s="4" t="s">
        <v>1697</v>
      </c>
      <c r="P61" s="4" t="s">
        <v>1595</v>
      </c>
      <c r="Q61" s="35" t="s">
        <v>1698</v>
      </c>
      <c r="R61" s="4"/>
      <c r="S61" s="4" t="s">
        <v>12</v>
      </c>
      <c r="T61" s="4" t="s">
        <v>13</v>
      </c>
      <c r="U61" s="4" t="s">
        <v>11</v>
      </c>
      <c r="V61" s="4" t="s">
        <v>29</v>
      </c>
      <c r="W61" s="35" t="s">
        <v>991</v>
      </c>
      <c r="X61" s="35"/>
      <c r="Y61" s="4" t="s">
        <v>15</v>
      </c>
      <c r="Z61" s="4" t="s">
        <v>1714</v>
      </c>
      <c r="AA61" s="35" t="s">
        <v>1710</v>
      </c>
      <c r="AB61" s="4"/>
      <c r="AC61" s="4" t="s">
        <v>1711</v>
      </c>
      <c r="AD61" s="4" t="s">
        <v>1715</v>
      </c>
      <c r="AE61" s="35" t="s">
        <v>231</v>
      </c>
      <c r="AF61" s="4"/>
      <c r="AG61" s="35" t="s">
        <v>1716</v>
      </c>
      <c r="AH61" s="4"/>
      <c r="AI61" s="73">
        <v>0</v>
      </c>
      <c r="AJ61" s="73">
        <v>0</v>
      </c>
      <c r="AK61" s="73">
        <v>0</v>
      </c>
      <c r="AL61" s="73">
        <v>0</v>
      </c>
      <c r="AM61" s="73">
        <v>0</v>
      </c>
      <c r="AN61" s="73">
        <v>0</v>
      </c>
      <c r="AO61" s="74">
        <f t="shared" si="18"/>
        <v>0</v>
      </c>
      <c r="AP61" s="75">
        <f t="shared" si="9"/>
        <v>0</v>
      </c>
      <c r="AQ61" s="4" t="s">
        <v>37</v>
      </c>
      <c r="AR61" s="4" t="s">
        <v>1076</v>
      </c>
      <c r="AS61" s="4"/>
      <c r="AT61" s="4">
        <v>4416</v>
      </c>
      <c r="AU61" s="4">
        <v>6</v>
      </c>
      <c r="AV61" s="4">
        <v>100</v>
      </c>
      <c r="AW61" s="4">
        <v>0</v>
      </c>
      <c r="AX61" s="12">
        <f t="shared" si="1"/>
        <v>0</v>
      </c>
      <c r="AY61" s="12">
        <f t="shared" si="2"/>
        <v>0</v>
      </c>
      <c r="AZ61" s="70">
        <f t="shared" si="29"/>
        <v>0</v>
      </c>
      <c r="BA61" s="72">
        <f t="shared" si="29"/>
        <v>0</v>
      </c>
      <c r="BB61" s="36">
        <f t="shared" si="30"/>
        <v>0</v>
      </c>
      <c r="BC61" s="36">
        <f t="shared" si="30"/>
        <v>0</v>
      </c>
      <c r="BD61" s="36">
        <f t="shared" si="4"/>
        <v>0</v>
      </c>
      <c r="BE61" s="10">
        <f>BE54</f>
        <v>0</v>
      </c>
      <c r="BF61" s="10">
        <f t="shared" si="5"/>
        <v>0</v>
      </c>
      <c r="BG61" s="10">
        <f>BG54</f>
        <v>0</v>
      </c>
      <c r="BH61" s="10">
        <f t="shared" si="6"/>
        <v>0</v>
      </c>
      <c r="BI61" s="4"/>
      <c r="BJ61" s="10">
        <f t="shared" si="10"/>
        <v>0</v>
      </c>
      <c r="BK61" s="10">
        <f>BK54</f>
        <v>5.04</v>
      </c>
      <c r="BL61" s="10">
        <f t="shared" si="31"/>
        <v>30.240000000000002</v>
      </c>
      <c r="BM61" s="57">
        <f>BM54</f>
        <v>5.8259999999999999E-2</v>
      </c>
      <c r="BN61" s="10">
        <f t="shared" si="8"/>
        <v>0</v>
      </c>
      <c r="BO61" s="5">
        <f t="shared" si="11"/>
        <v>30.240000000000002</v>
      </c>
    </row>
    <row r="62" spans="1:67">
      <c r="A62" s="4">
        <f t="shared" si="12"/>
        <v>60</v>
      </c>
      <c r="B62" s="4">
        <v>165</v>
      </c>
      <c r="C62" s="4" t="s">
        <v>0</v>
      </c>
      <c r="D62" s="4" t="s">
        <v>1729</v>
      </c>
      <c r="E62" s="35" t="s">
        <v>1730</v>
      </c>
      <c r="F62" s="4"/>
      <c r="G62" s="4" t="s">
        <v>1731</v>
      </c>
      <c r="H62" s="4" t="s">
        <v>1732</v>
      </c>
      <c r="I62" s="35" t="s">
        <v>5</v>
      </c>
      <c r="J62" s="4"/>
      <c r="K62" s="35" t="s">
        <v>1733</v>
      </c>
      <c r="L62" s="4" t="s">
        <v>1729</v>
      </c>
      <c r="M62" s="35" t="s">
        <v>1730</v>
      </c>
      <c r="N62" s="4"/>
      <c r="O62" s="4" t="s">
        <v>1731</v>
      </c>
      <c r="P62" s="4" t="s">
        <v>1732</v>
      </c>
      <c r="Q62" s="35" t="s">
        <v>5</v>
      </c>
      <c r="R62" s="4"/>
      <c r="S62" s="4" t="s">
        <v>12</v>
      </c>
      <c r="T62" s="4" t="s">
        <v>13</v>
      </c>
      <c r="U62" s="4" t="s">
        <v>11</v>
      </c>
      <c r="V62" s="4" t="s">
        <v>29</v>
      </c>
      <c r="W62" s="35" t="s">
        <v>991</v>
      </c>
      <c r="X62" s="35"/>
      <c r="Y62" s="4" t="s">
        <v>15</v>
      </c>
      <c r="Z62" s="4" t="s">
        <v>1734</v>
      </c>
      <c r="AA62" s="35" t="s">
        <v>1730</v>
      </c>
      <c r="AB62" s="4" t="s">
        <v>1731</v>
      </c>
      <c r="AC62" s="4" t="s">
        <v>1731</v>
      </c>
      <c r="AD62" s="4" t="s">
        <v>1732</v>
      </c>
      <c r="AE62" s="35" t="s">
        <v>5</v>
      </c>
      <c r="AF62" s="4"/>
      <c r="AG62" s="35" t="s">
        <v>1735</v>
      </c>
      <c r="AH62" s="35" t="s">
        <v>1736</v>
      </c>
      <c r="AI62" s="73">
        <v>991</v>
      </c>
      <c r="AJ62" s="73">
        <v>3201</v>
      </c>
      <c r="AK62" s="73">
        <v>3423</v>
      </c>
      <c r="AL62" s="73">
        <v>9903</v>
      </c>
      <c r="AM62" s="73">
        <v>18796</v>
      </c>
      <c r="AN62" s="73">
        <v>20891</v>
      </c>
      <c r="AO62" s="74">
        <f t="shared" si="18"/>
        <v>57205</v>
      </c>
      <c r="AP62" s="75">
        <f t="shared" si="9"/>
        <v>57205</v>
      </c>
      <c r="AQ62" s="4" t="s">
        <v>47</v>
      </c>
      <c r="AR62" s="4" t="s">
        <v>1076</v>
      </c>
      <c r="AS62" s="4"/>
      <c r="AT62" s="4">
        <v>4416</v>
      </c>
      <c r="AU62" s="4">
        <v>6</v>
      </c>
      <c r="AV62" s="4">
        <v>0</v>
      </c>
      <c r="AW62" s="4">
        <v>100</v>
      </c>
      <c r="AX62" s="12">
        <f t="shared" si="1"/>
        <v>0</v>
      </c>
      <c r="AY62" s="12">
        <f t="shared" si="2"/>
        <v>57205</v>
      </c>
      <c r="AZ62" s="70">
        <f t="shared" si="29"/>
        <v>0</v>
      </c>
      <c r="BA62" s="72">
        <f t="shared" si="29"/>
        <v>0</v>
      </c>
      <c r="BB62" s="36">
        <f t="shared" si="30"/>
        <v>0</v>
      </c>
      <c r="BC62" s="36">
        <f t="shared" si="30"/>
        <v>0</v>
      </c>
      <c r="BD62" s="36">
        <f t="shared" si="4"/>
        <v>0</v>
      </c>
      <c r="BE62" s="10">
        <f>BE56</f>
        <v>0</v>
      </c>
      <c r="BF62" s="10">
        <f t="shared" si="5"/>
        <v>0</v>
      </c>
      <c r="BG62" s="10">
        <f>BG56</f>
        <v>0</v>
      </c>
      <c r="BH62" s="10">
        <f t="shared" si="6"/>
        <v>0</v>
      </c>
      <c r="BI62" s="4"/>
      <c r="BJ62" s="10">
        <f t="shared" si="10"/>
        <v>0</v>
      </c>
      <c r="BK62" s="10">
        <f>BK56</f>
        <v>211.47</v>
      </c>
      <c r="BL62" s="10">
        <f t="shared" si="31"/>
        <v>1268.82</v>
      </c>
      <c r="BM62" s="57">
        <f>BM56</f>
        <v>4.0640000000000003E-2</v>
      </c>
      <c r="BN62" s="10">
        <f t="shared" si="8"/>
        <v>2324.8112000000001</v>
      </c>
      <c r="BO62" s="5">
        <f t="shared" si="11"/>
        <v>3593.6311999999998</v>
      </c>
    </row>
    <row r="63" spans="1:67">
      <c r="A63" s="4">
        <f t="shared" si="12"/>
        <v>61</v>
      </c>
      <c r="B63" s="4">
        <v>166</v>
      </c>
      <c r="C63" s="4" t="s">
        <v>0</v>
      </c>
      <c r="D63" s="4" t="s">
        <v>1737</v>
      </c>
      <c r="E63" s="35" t="s">
        <v>1738</v>
      </c>
      <c r="F63" s="4"/>
      <c r="G63" s="4" t="s">
        <v>1739</v>
      </c>
      <c r="H63" s="4" t="s">
        <v>1740</v>
      </c>
      <c r="I63" s="35" t="s">
        <v>478</v>
      </c>
      <c r="J63" s="4"/>
      <c r="K63" s="35" t="s">
        <v>1741</v>
      </c>
      <c r="L63" s="4" t="s">
        <v>1737</v>
      </c>
      <c r="M63" s="35" t="s">
        <v>1738</v>
      </c>
      <c r="N63" s="4"/>
      <c r="O63" s="4" t="s">
        <v>1739</v>
      </c>
      <c r="P63" s="4" t="s">
        <v>1740</v>
      </c>
      <c r="Q63" s="35" t="s">
        <v>478</v>
      </c>
      <c r="R63" s="4"/>
      <c r="S63" s="4" t="s">
        <v>12</v>
      </c>
      <c r="T63" s="4" t="s">
        <v>13</v>
      </c>
      <c r="U63" s="4" t="s">
        <v>11</v>
      </c>
      <c r="V63" s="4" t="s">
        <v>29</v>
      </c>
      <c r="W63" s="35" t="s">
        <v>991</v>
      </c>
      <c r="X63" s="35"/>
      <c r="Y63" s="4" t="s">
        <v>15</v>
      </c>
      <c r="Z63" s="4" t="s">
        <v>1742</v>
      </c>
      <c r="AA63" s="35" t="s">
        <v>1738</v>
      </c>
      <c r="AB63" s="4"/>
      <c r="AC63" s="4" t="s">
        <v>1739</v>
      </c>
      <c r="AD63" s="4" t="s">
        <v>1740</v>
      </c>
      <c r="AE63" s="35" t="s">
        <v>478</v>
      </c>
      <c r="AF63" s="4"/>
      <c r="AG63" s="35" t="s">
        <v>1743</v>
      </c>
      <c r="AH63" s="35" t="s">
        <v>1744</v>
      </c>
      <c r="AI63" s="73">
        <v>11</v>
      </c>
      <c r="AJ63" s="73">
        <v>23</v>
      </c>
      <c r="AK63" s="73">
        <v>2079</v>
      </c>
      <c r="AL63" s="73">
        <v>8503</v>
      </c>
      <c r="AM63" s="73">
        <v>11697</v>
      </c>
      <c r="AN63" s="73">
        <v>17505</v>
      </c>
      <c r="AO63" s="74">
        <f t="shared" si="18"/>
        <v>39818</v>
      </c>
      <c r="AP63" s="75">
        <f t="shared" si="9"/>
        <v>39818</v>
      </c>
      <c r="AQ63" s="4" t="s">
        <v>47</v>
      </c>
      <c r="AR63" s="4" t="s">
        <v>1076</v>
      </c>
      <c r="AS63" s="4"/>
      <c r="AT63" s="4">
        <v>4416</v>
      </c>
      <c r="AU63" s="4">
        <v>6</v>
      </c>
      <c r="AV63" s="4">
        <v>100</v>
      </c>
      <c r="AW63" s="4">
        <v>0</v>
      </c>
      <c r="AX63" s="12">
        <f t="shared" si="1"/>
        <v>39818</v>
      </c>
      <c r="AY63" s="12">
        <f t="shared" si="2"/>
        <v>0</v>
      </c>
      <c r="AZ63" s="70">
        <f t="shared" si="29"/>
        <v>0</v>
      </c>
      <c r="BA63" s="72">
        <f t="shared" si="29"/>
        <v>0</v>
      </c>
      <c r="BB63" s="36">
        <f t="shared" si="30"/>
        <v>0</v>
      </c>
      <c r="BC63" s="36">
        <f t="shared" si="30"/>
        <v>0</v>
      </c>
      <c r="BD63" s="36">
        <f t="shared" si="4"/>
        <v>0</v>
      </c>
      <c r="BE63" s="10">
        <f>BE62</f>
        <v>0</v>
      </c>
      <c r="BF63" s="10">
        <f t="shared" si="5"/>
        <v>0</v>
      </c>
      <c r="BG63" s="10">
        <f>BG62</f>
        <v>0</v>
      </c>
      <c r="BH63" s="10">
        <f t="shared" si="6"/>
        <v>0</v>
      </c>
      <c r="BI63" s="4"/>
      <c r="BJ63" s="10">
        <f t="shared" si="10"/>
        <v>0</v>
      </c>
      <c r="BK63" s="10">
        <f>BK62</f>
        <v>211.47</v>
      </c>
      <c r="BL63" s="10">
        <f t="shared" si="31"/>
        <v>1268.82</v>
      </c>
      <c r="BM63" s="57">
        <f>BM62</f>
        <v>4.0640000000000003E-2</v>
      </c>
      <c r="BN63" s="10">
        <f t="shared" si="8"/>
        <v>1618.20352</v>
      </c>
      <c r="BO63" s="5">
        <f t="shared" si="11"/>
        <v>2887.0235199999997</v>
      </c>
    </row>
    <row r="64" spans="1:67">
      <c r="A64" s="4">
        <f t="shared" si="12"/>
        <v>62</v>
      </c>
      <c r="B64" s="4">
        <v>168</v>
      </c>
      <c r="C64" s="4" t="s">
        <v>0</v>
      </c>
      <c r="D64" s="4" t="s">
        <v>1752</v>
      </c>
      <c r="E64" s="35" t="s">
        <v>1753</v>
      </c>
      <c r="F64" s="4"/>
      <c r="G64" s="4" t="s">
        <v>1754</v>
      </c>
      <c r="H64" s="4" t="s">
        <v>1755</v>
      </c>
      <c r="I64" s="35" t="s">
        <v>59</v>
      </c>
      <c r="J64" s="4"/>
      <c r="K64" s="35" t="s">
        <v>1756</v>
      </c>
      <c r="L64" s="4" t="s">
        <v>1752</v>
      </c>
      <c r="M64" s="35" t="s">
        <v>1753</v>
      </c>
      <c r="N64" s="4" t="s">
        <v>1754</v>
      </c>
      <c r="O64" s="4" t="s">
        <v>1754</v>
      </c>
      <c r="P64" s="4" t="s">
        <v>1755</v>
      </c>
      <c r="Q64" s="35" t="s">
        <v>59</v>
      </c>
      <c r="R64" s="4"/>
      <c r="S64" s="4" t="s">
        <v>12</v>
      </c>
      <c r="T64" s="4" t="s">
        <v>13</v>
      </c>
      <c r="U64" s="4" t="str">
        <f>U60</f>
        <v>Opał poza zwolnieniem</v>
      </c>
      <c r="V64" s="4" t="s">
        <v>29</v>
      </c>
      <c r="W64" s="35" t="s">
        <v>991</v>
      </c>
      <c r="X64" s="35"/>
      <c r="Y64" s="4" t="s">
        <v>15</v>
      </c>
      <c r="Z64" s="4" t="s">
        <v>1470</v>
      </c>
      <c r="AA64" s="35" t="s">
        <v>1753</v>
      </c>
      <c r="AB64" s="4" t="s">
        <v>1754</v>
      </c>
      <c r="AC64" s="4" t="s">
        <v>1754</v>
      </c>
      <c r="AD64" s="4" t="s">
        <v>1755</v>
      </c>
      <c r="AE64" s="35" t="s">
        <v>59</v>
      </c>
      <c r="AF64" s="4"/>
      <c r="AG64" s="35" t="s">
        <v>1757</v>
      </c>
      <c r="AH64" s="35" t="s">
        <v>1758</v>
      </c>
      <c r="AI64" s="73">
        <v>0</v>
      </c>
      <c r="AJ64" s="73">
        <v>5886</v>
      </c>
      <c r="AK64" s="73">
        <v>0</v>
      </c>
      <c r="AL64" s="73">
        <v>11264</v>
      </c>
      <c r="AM64" s="73">
        <v>0</v>
      </c>
      <c r="AN64" s="73">
        <v>18914</v>
      </c>
      <c r="AO64" s="74">
        <f t="shared" si="18"/>
        <v>36064</v>
      </c>
      <c r="AP64" s="75">
        <f t="shared" si="9"/>
        <v>36064</v>
      </c>
      <c r="AQ64" s="4" t="s">
        <v>16</v>
      </c>
      <c r="AR64" s="4" t="s">
        <v>1076</v>
      </c>
      <c r="AS64" s="4"/>
      <c r="AT64" s="4">
        <v>4416</v>
      </c>
      <c r="AU64" s="4">
        <v>6</v>
      </c>
      <c r="AV64" s="4">
        <v>100</v>
      </c>
      <c r="AW64" s="4">
        <v>0</v>
      </c>
      <c r="AX64" s="12">
        <f t="shared" si="1"/>
        <v>36064</v>
      </c>
      <c r="AY64" s="12">
        <f t="shared" si="2"/>
        <v>0</v>
      </c>
      <c r="AZ64" s="70">
        <f t="shared" si="29"/>
        <v>0</v>
      </c>
      <c r="BA64" s="72">
        <f t="shared" si="29"/>
        <v>0</v>
      </c>
      <c r="BB64" s="36">
        <f t="shared" si="30"/>
        <v>0</v>
      </c>
      <c r="BC64" s="36">
        <f t="shared" si="30"/>
        <v>0</v>
      </c>
      <c r="BD64" s="36">
        <f t="shared" si="4"/>
        <v>0</v>
      </c>
      <c r="BE64" s="10">
        <f>BE59</f>
        <v>0</v>
      </c>
      <c r="BF64" s="10">
        <f t="shared" si="5"/>
        <v>0</v>
      </c>
      <c r="BG64" s="10">
        <f>BG59</f>
        <v>0</v>
      </c>
      <c r="BH64" s="10">
        <f t="shared" si="6"/>
        <v>0</v>
      </c>
      <c r="BI64" s="4">
        <f>BI60</f>
        <v>3.8999999999999998E-3</v>
      </c>
      <c r="BJ64" s="10">
        <f t="shared" si="10"/>
        <v>140.64959999999999</v>
      </c>
      <c r="BK64" s="10">
        <f>BK59</f>
        <v>38.19</v>
      </c>
      <c r="BL64" s="10">
        <f t="shared" si="31"/>
        <v>229.14</v>
      </c>
      <c r="BM64" s="57">
        <f>BM59</f>
        <v>4.2540000000000001E-2</v>
      </c>
      <c r="BN64" s="10">
        <f t="shared" si="8"/>
        <v>1534.16256</v>
      </c>
      <c r="BO64" s="5">
        <f t="shared" si="11"/>
        <v>1903.95216</v>
      </c>
    </row>
    <row r="65" spans="1:76">
      <c r="A65" s="4">
        <f t="shared" si="12"/>
        <v>63</v>
      </c>
      <c r="B65" s="4">
        <v>169</v>
      </c>
      <c r="C65" s="4" t="s">
        <v>0</v>
      </c>
      <c r="D65" s="4" t="s">
        <v>1759</v>
      </c>
      <c r="E65" s="35" t="s">
        <v>1760</v>
      </c>
      <c r="F65" s="4"/>
      <c r="G65" s="4" t="s">
        <v>1761</v>
      </c>
      <c r="H65" s="4" t="s">
        <v>1762</v>
      </c>
      <c r="I65" s="35" t="s">
        <v>1267</v>
      </c>
      <c r="J65" s="4"/>
      <c r="K65" s="35" t="s">
        <v>1763</v>
      </c>
      <c r="L65" s="4" t="s">
        <v>1759</v>
      </c>
      <c r="M65" s="35" t="s">
        <v>1760</v>
      </c>
      <c r="N65" s="4"/>
      <c r="O65" s="4" t="s">
        <v>1761</v>
      </c>
      <c r="P65" s="4" t="s">
        <v>1762</v>
      </c>
      <c r="Q65" s="35" t="s">
        <v>1267</v>
      </c>
      <c r="R65" s="4"/>
      <c r="S65" s="4" t="s">
        <v>12</v>
      </c>
      <c r="T65" s="4" t="s">
        <v>13</v>
      </c>
      <c r="U65" s="4" t="s">
        <v>11</v>
      </c>
      <c r="V65" s="4" t="s">
        <v>29</v>
      </c>
      <c r="W65" s="35" t="s">
        <v>991</v>
      </c>
      <c r="X65" s="35"/>
      <c r="Y65" s="4" t="s">
        <v>15</v>
      </c>
      <c r="Z65" s="4" t="s">
        <v>1764</v>
      </c>
      <c r="AA65" s="35" t="s">
        <v>1760</v>
      </c>
      <c r="AB65" s="4"/>
      <c r="AC65" s="4" t="s">
        <v>1761</v>
      </c>
      <c r="AD65" s="4" t="s">
        <v>1762</v>
      </c>
      <c r="AE65" s="35" t="s">
        <v>1267</v>
      </c>
      <c r="AF65" s="4"/>
      <c r="AG65" s="35" t="s">
        <v>1765</v>
      </c>
      <c r="AH65" s="35" t="s">
        <v>1766</v>
      </c>
      <c r="AI65" s="73">
        <v>1979</v>
      </c>
      <c r="AJ65" s="73">
        <v>0</v>
      </c>
      <c r="AK65" s="73">
        <v>2200</v>
      </c>
      <c r="AL65" s="73">
        <v>0</v>
      </c>
      <c r="AM65" s="73">
        <v>11646</v>
      </c>
      <c r="AN65" s="73">
        <v>0</v>
      </c>
      <c r="AO65" s="74">
        <f t="shared" si="18"/>
        <v>15825</v>
      </c>
      <c r="AP65" s="75">
        <f t="shared" si="9"/>
        <v>15825</v>
      </c>
      <c r="AQ65" s="4" t="s">
        <v>16</v>
      </c>
      <c r="AR65" s="4" t="s">
        <v>1076</v>
      </c>
      <c r="AS65" s="4"/>
      <c r="AT65" s="4">
        <v>4416</v>
      </c>
      <c r="AU65" s="4">
        <v>6</v>
      </c>
      <c r="AV65" s="4">
        <v>100</v>
      </c>
      <c r="AW65" s="4">
        <v>0</v>
      </c>
      <c r="AX65" s="12">
        <f t="shared" si="1"/>
        <v>15825</v>
      </c>
      <c r="AY65" s="12">
        <f t="shared" si="2"/>
        <v>0</v>
      </c>
      <c r="AZ65" s="70">
        <f t="shared" si="29"/>
        <v>0</v>
      </c>
      <c r="BA65" s="72">
        <f t="shared" si="29"/>
        <v>0</v>
      </c>
      <c r="BB65" s="36">
        <f t="shared" si="30"/>
        <v>0</v>
      </c>
      <c r="BC65" s="36">
        <f t="shared" si="30"/>
        <v>0</v>
      </c>
      <c r="BD65" s="36">
        <f t="shared" si="4"/>
        <v>0</v>
      </c>
      <c r="BE65" s="10">
        <f>BE64</f>
        <v>0</v>
      </c>
      <c r="BF65" s="10">
        <f t="shared" si="5"/>
        <v>0</v>
      </c>
      <c r="BG65" s="10">
        <f>BG64</f>
        <v>0</v>
      </c>
      <c r="BH65" s="10">
        <f t="shared" si="6"/>
        <v>0</v>
      </c>
      <c r="BI65" s="4"/>
      <c r="BJ65" s="10">
        <f t="shared" si="10"/>
        <v>0</v>
      </c>
      <c r="BK65" s="10">
        <f>BK64</f>
        <v>38.19</v>
      </c>
      <c r="BL65" s="10">
        <f t="shared" si="31"/>
        <v>229.14</v>
      </c>
      <c r="BM65" s="57">
        <f>BM64</f>
        <v>4.2540000000000001E-2</v>
      </c>
      <c r="BN65" s="10">
        <f t="shared" si="8"/>
        <v>673.19550000000004</v>
      </c>
      <c r="BO65" s="5">
        <f t="shared" si="11"/>
        <v>902.33550000000002</v>
      </c>
    </row>
    <row r="66" spans="1:76">
      <c r="A66" s="4">
        <f t="shared" si="12"/>
        <v>64</v>
      </c>
      <c r="B66" s="4">
        <v>170</v>
      </c>
      <c r="C66" s="4" t="s">
        <v>0</v>
      </c>
      <c r="D66" s="4" t="s">
        <v>1767</v>
      </c>
      <c r="E66" s="35" t="s">
        <v>1768</v>
      </c>
      <c r="F66" s="4"/>
      <c r="G66" s="4" t="s">
        <v>1769</v>
      </c>
      <c r="H66" s="4" t="s">
        <v>1770</v>
      </c>
      <c r="I66" s="35" t="s">
        <v>1771</v>
      </c>
      <c r="J66" s="4"/>
      <c r="K66" s="35" t="s">
        <v>1772</v>
      </c>
      <c r="L66" s="4" t="s">
        <v>1767</v>
      </c>
      <c r="M66" s="35" t="s">
        <v>1768</v>
      </c>
      <c r="N66" s="4"/>
      <c r="O66" s="4" t="s">
        <v>1769</v>
      </c>
      <c r="P66" s="4" t="s">
        <v>1770</v>
      </c>
      <c r="Q66" s="35" t="s">
        <v>1771</v>
      </c>
      <c r="R66" s="4"/>
      <c r="S66" s="4" t="s">
        <v>12</v>
      </c>
      <c r="T66" s="4" t="s">
        <v>13</v>
      </c>
      <c r="U66" s="4" t="str">
        <f>U64</f>
        <v>Opał poza zwolnieniem</v>
      </c>
      <c r="V66" s="4" t="s">
        <v>29</v>
      </c>
      <c r="W66" s="35" t="s">
        <v>991</v>
      </c>
      <c r="X66" s="35"/>
      <c r="Y66" s="4" t="s">
        <v>15</v>
      </c>
      <c r="Z66" s="4" t="s">
        <v>1773</v>
      </c>
      <c r="AA66" s="35" t="s">
        <v>1768</v>
      </c>
      <c r="AB66" s="4" t="s">
        <v>1774</v>
      </c>
      <c r="AC66" s="4" t="s">
        <v>1769</v>
      </c>
      <c r="AD66" s="4" t="s">
        <v>1770</v>
      </c>
      <c r="AE66" s="35" t="s">
        <v>1771</v>
      </c>
      <c r="AF66" s="4"/>
      <c r="AG66" s="35" t="s">
        <v>1775</v>
      </c>
      <c r="AH66" s="35" t="s">
        <v>1776</v>
      </c>
      <c r="AI66" s="73">
        <v>923</v>
      </c>
      <c r="AJ66" s="73">
        <v>1067</v>
      </c>
      <c r="AK66" s="73">
        <v>2970</v>
      </c>
      <c r="AL66" s="73">
        <v>7910</v>
      </c>
      <c r="AM66" s="73">
        <v>11508</v>
      </c>
      <c r="AN66" s="73">
        <v>18590</v>
      </c>
      <c r="AO66" s="74">
        <f t="shared" si="18"/>
        <v>42968</v>
      </c>
      <c r="AP66" s="75">
        <f t="shared" si="9"/>
        <v>42968</v>
      </c>
      <c r="AQ66" s="4" t="s">
        <v>47</v>
      </c>
      <c r="AR66" s="4" t="s">
        <v>1076</v>
      </c>
      <c r="AS66" s="4"/>
      <c r="AT66" s="4">
        <v>4416</v>
      </c>
      <c r="AU66" s="4">
        <v>6</v>
      </c>
      <c r="AV66" s="4">
        <v>100</v>
      </c>
      <c r="AW66" s="4">
        <v>0</v>
      </c>
      <c r="AX66" s="12">
        <f t="shared" si="1"/>
        <v>42968</v>
      </c>
      <c r="AY66" s="12">
        <f t="shared" si="2"/>
        <v>0</v>
      </c>
      <c r="AZ66" s="70">
        <f t="shared" si="29"/>
        <v>0</v>
      </c>
      <c r="BA66" s="72">
        <f t="shared" si="29"/>
        <v>0</v>
      </c>
      <c r="BB66" s="36">
        <f t="shared" si="30"/>
        <v>0</v>
      </c>
      <c r="BC66" s="36">
        <f t="shared" si="30"/>
        <v>0</v>
      </c>
      <c r="BD66" s="36">
        <f t="shared" si="4"/>
        <v>0</v>
      </c>
      <c r="BE66" s="10">
        <f>BE63</f>
        <v>0</v>
      </c>
      <c r="BF66" s="10">
        <f t="shared" si="5"/>
        <v>0</v>
      </c>
      <c r="BG66" s="10">
        <f>BG63</f>
        <v>0</v>
      </c>
      <c r="BH66" s="10">
        <f t="shared" si="6"/>
        <v>0</v>
      </c>
      <c r="BI66" s="4">
        <f>BI64</f>
        <v>3.8999999999999998E-3</v>
      </c>
      <c r="BJ66" s="10">
        <f t="shared" si="10"/>
        <v>167.5752</v>
      </c>
      <c r="BK66" s="10">
        <f>BK63</f>
        <v>211.47</v>
      </c>
      <c r="BL66" s="10">
        <f t="shared" si="31"/>
        <v>1268.82</v>
      </c>
      <c r="BM66" s="57">
        <f>BM63</f>
        <v>4.0640000000000003E-2</v>
      </c>
      <c r="BN66" s="10">
        <f t="shared" si="8"/>
        <v>1746.2195200000001</v>
      </c>
      <c r="BO66" s="5">
        <f t="shared" si="11"/>
        <v>3182.6147200000005</v>
      </c>
    </row>
    <row r="67" spans="1:76">
      <c r="A67" s="4">
        <f t="shared" si="12"/>
        <v>65</v>
      </c>
      <c r="B67" s="4">
        <v>170</v>
      </c>
      <c r="C67" s="4" t="s">
        <v>32</v>
      </c>
      <c r="D67" s="4" t="s">
        <v>1767</v>
      </c>
      <c r="E67" s="35" t="s">
        <v>1768</v>
      </c>
      <c r="F67" s="4"/>
      <c r="G67" s="4" t="s">
        <v>1769</v>
      </c>
      <c r="H67" s="4" t="s">
        <v>1770</v>
      </c>
      <c r="I67" s="35" t="s">
        <v>1771</v>
      </c>
      <c r="J67" s="4"/>
      <c r="K67" s="35" t="s">
        <v>1772</v>
      </c>
      <c r="L67" s="4" t="s">
        <v>1767</v>
      </c>
      <c r="M67" s="35" t="s">
        <v>1768</v>
      </c>
      <c r="N67" s="4"/>
      <c r="O67" s="4" t="s">
        <v>1769</v>
      </c>
      <c r="P67" s="4" t="s">
        <v>1770</v>
      </c>
      <c r="Q67" s="35" t="s">
        <v>1771</v>
      </c>
      <c r="R67" s="4"/>
      <c r="S67" s="4" t="s">
        <v>12</v>
      </c>
      <c r="T67" s="4" t="s">
        <v>13</v>
      </c>
      <c r="U67" s="4" t="str">
        <f>U66</f>
        <v>Opał poza zwolnieniem</v>
      </c>
      <c r="V67" s="4" t="s">
        <v>29</v>
      </c>
      <c r="W67" s="35" t="s">
        <v>991</v>
      </c>
      <c r="X67" s="35"/>
      <c r="Y67" s="4" t="s">
        <v>15</v>
      </c>
      <c r="Z67" s="4" t="s">
        <v>1777</v>
      </c>
      <c r="AA67" s="35" t="s">
        <v>1768</v>
      </c>
      <c r="AB67" s="4" t="s">
        <v>1774</v>
      </c>
      <c r="AC67" s="4" t="s">
        <v>1774</v>
      </c>
      <c r="AD67" s="4" t="s">
        <v>1778</v>
      </c>
      <c r="AE67" s="35" t="s">
        <v>435</v>
      </c>
      <c r="AF67" s="4"/>
      <c r="AG67" s="35" t="s">
        <v>1779</v>
      </c>
      <c r="AH67" s="35" t="s">
        <v>806</v>
      </c>
      <c r="AI67" s="73">
        <v>0</v>
      </c>
      <c r="AJ67" s="73">
        <v>0</v>
      </c>
      <c r="AK67" s="73">
        <v>0</v>
      </c>
      <c r="AL67" s="73">
        <v>0</v>
      </c>
      <c r="AM67" s="73">
        <v>0</v>
      </c>
      <c r="AN67" s="73">
        <v>0</v>
      </c>
      <c r="AO67" s="74">
        <f>SUM(AI67:AN67)</f>
        <v>0</v>
      </c>
      <c r="AP67" s="75">
        <f t="shared" si="9"/>
        <v>0</v>
      </c>
      <c r="AQ67" s="4" t="s">
        <v>37</v>
      </c>
      <c r="AR67" s="4" t="s">
        <v>1076</v>
      </c>
      <c r="AS67" s="4"/>
      <c r="AT67" s="4">
        <v>4416</v>
      </c>
      <c r="AU67" s="4">
        <v>6</v>
      </c>
      <c r="AV67" s="4">
        <v>100</v>
      </c>
      <c r="AW67" s="4">
        <v>0</v>
      </c>
      <c r="AX67" s="12">
        <f t="shared" ref="AX67:AX77" si="32">AV67*AP67/100</f>
        <v>0</v>
      </c>
      <c r="AY67" s="12">
        <f t="shared" ref="AY67:AY77" si="33">AW67*AP67/100</f>
        <v>0</v>
      </c>
      <c r="AZ67" s="70">
        <f t="shared" si="29"/>
        <v>0</v>
      </c>
      <c r="BA67" s="72">
        <f t="shared" si="29"/>
        <v>0</v>
      </c>
      <c r="BB67" s="36">
        <f t="shared" si="30"/>
        <v>0</v>
      </c>
      <c r="BC67" s="36">
        <f t="shared" si="30"/>
        <v>0</v>
      </c>
      <c r="BD67" s="36">
        <f t="shared" ref="BD67:BD77" si="34">SUM(BB67:BC67)</f>
        <v>0</v>
      </c>
      <c r="BE67" s="10">
        <f>BE54</f>
        <v>0</v>
      </c>
      <c r="BF67" s="10">
        <f t="shared" ref="BF67:BF81" si="35">BE67*AU67*AV67/100</f>
        <v>0</v>
      </c>
      <c r="BG67" s="10">
        <f>BG54</f>
        <v>0</v>
      </c>
      <c r="BH67" s="10">
        <f t="shared" ref="BH67:BH81" si="36">BG67*AU67*AW67/100</f>
        <v>0</v>
      </c>
      <c r="BI67" s="4">
        <f>BI66</f>
        <v>3.8999999999999998E-3</v>
      </c>
      <c r="BJ67" s="10">
        <f t="shared" si="10"/>
        <v>0</v>
      </c>
      <c r="BK67" s="10">
        <f>BK54</f>
        <v>5.04</v>
      </c>
      <c r="BL67" s="10">
        <f t="shared" si="31"/>
        <v>30.240000000000002</v>
      </c>
      <c r="BM67" s="57">
        <f>BM54</f>
        <v>5.8259999999999999E-2</v>
      </c>
      <c r="BN67" s="10">
        <f t="shared" ref="BN67:BN81" si="37">BM67*AP67</f>
        <v>0</v>
      </c>
      <c r="BO67" s="5">
        <f t="shared" si="11"/>
        <v>30.240000000000002</v>
      </c>
    </row>
    <row r="68" spans="1:76" ht="13.5" customHeight="1">
      <c r="A68" s="4">
        <f t="shared" si="12"/>
        <v>66</v>
      </c>
      <c r="B68" s="4">
        <v>171</v>
      </c>
      <c r="C68" s="4" t="s">
        <v>0</v>
      </c>
      <c r="D68" s="4" t="s">
        <v>2373</v>
      </c>
      <c r="E68" s="35" t="s">
        <v>2374</v>
      </c>
      <c r="F68" s="4"/>
      <c r="G68" s="4" t="s">
        <v>2375</v>
      </c>
      <c r="H68" s="4" t="s">
        <v>1720</v>
      </c>
      <c r="I68" s="35" t="s">
        <v>887</v>
      </c>
      <c r="J68" s="4"/>
      <c r="K68" s="35" t="s">
        <v>2376</v>
      </c>
      <c r="L68" s="4" t="s">
        <v>2373</v>
      </c>
      <c r="M68" s="35" t="s">
        <v>2374</v>
      </c>
      <c r="N68" s="4" t="s">
        <v>2375</v>
      </c>
      <c r="O68" s="4" t="s">
        <v>2375</v>
      </c>
      <c r="P68" s="4" t="s">
        <v>1720</v>
      </c>
      <c r="Q68" s="35" t="s">
        <v>887</v>
      </c>
      <c r="R68" s="4"/>
      <c r="S68" s="4" t="s">
        <v>12</v>
      </c>
      <c r="T68" s="35" t="s">
        <v>13</v>
      </c>
      <c r="U68" s="4" t="s">
        <v>11</v>
      </c>
      <c r="V68" s="4" t="s">
        <v>29</v>
      </c>
      <c r="W68" s="35" t="s">
        <v>991</v>
      </c>
      <c r="X68" s="4"/>
      <c r="Y68" s="4" t="s">
        <v>15</v>
      </c>
      <c r="Z68" s="4"/>
      <c r="AA68" s="35" t="s">
        <v>2374</v>
      </c>
      <c r="AB68" s="4"/>
      <c r="AC68" s="4" t="s">
        <v>2375</v>
      </c>
      <c r="AD68" s="4" t="s">
        <v>1720</v>
      </c>
      <c r="AE68" s="35" t="s">
        <v>887</v>
      </c>
      <c r="AF68" s="4"/>
      <c r="AG68" s="35" t="s">
        <v>2423</v>
      </c>
      <c r="AH68" s="4"/>
      <c r="AI68" s="73">
        <v>0</v>
      </c>
      <c r="AJ68" s="73">
        <v>0</v>
      </c>
      <c r="AK68" s="73">
        <v>0</v>
      </c>
      <c r="AL68" s="73">
        <v>0</v>
      </c>
      <c r="AM68" s="73">
        <v>0</v>
      </c>
      <c r="AN68" s="73">
        <v>0</v>
      </c>
      <c r="AO68" s="74">
        <v>0</v>
      </c>
      <c r="AP68" s="75">
        <f t="shared" ref="AP68:AP81" si="38">AO68</f>
        <v>0</v>
      </c>
      <c r="AQ68" s="4" t="s">
        <v>47</v>
      </c>
      <c r="AR68" s="4" t="s">
        <v>1076</v>
      </c>
      <c r="AS68" s="4"/>
      <c r="AT68" s="4">
        <v>4416</v>
      </c>
      <c r="AU68" s="4">
        <v>6</v>
      </c>
      <c r="AV68" s="4">
        <v>100</v>
      </c>
      <c r="AW68" s="4">
        <v>0</v>
      </c>
      <c r="AX68" s="4">
        <v>0</v>
      </c>
      <c r="AY68" s="4">
        <v>0</v>
      </c>
      <c r="AZ68" s="70">
        <f t="shared" si="29"/>
        <v>0</v>
      </c>
      <c r="BA68" s="72">
        <f>BA58</f>
        <v>0</v>
      </c>
      <c r="BB68" s="36">
        <f t="shared" si="30"/>
        <v>0</v>
      </c>
      <c r="BC68" s="36">
        <f>AY68*BA68</f>
        <v>0</v>
      </c>
      <c r="BD68" s="36">
        <f>SUM(BB68:BC68)</f>
        <v>0</v>
      </c>
      <c r="BE68" s="10">
        <f>BE58</f>
        <v>0</v>
      </c>
      <c r="BF68" s="10">
        <f t="shared" si="35"/>
        <v>0</v>
      </c>
      <c r="BG68" s="10">
        <f>BG58</f>
        <v>0</v>
      </c>
      <c r="BH68" s="10">
        <f t="shared" si="36"/>
        <v>0</v>
      </c>
      <c r="BI68" s="4"/>
      <c r="BJ68" s="10">
        <f t="shared" ref="BJ68:BJ81" si="39">BI68*AP68</f>
        <v>0</v>
      </c>
      <c r="BK68" s="10">
        <f>BK58</f>
        <v>6.0299999999999998E-3</v>
      </c>
      <c r="BL68" s="10">
        <f>BK68*AS68*AT68</f>
        <v>0</v>
      </c>
      <c r="BM68" s="57">
        <f>BM58</f>
        <v>2.4709999999999999E-2</v>
      </c>
      <c r="BN68" s="10">
        <f t="shared" si="37"/>
        <v>0</v>
      </c>
      <c r="BO68" s="5">
        <f t="shared" ref="BO68:BO81" si="40">BN68+BL68+BH68+BF68+BD68+BJ68</f>
        <v>0</v>
      </c>
      <c r="BQ68" s="52"/>
      <c r="BR68" s="52"/>
      <c r="BS68"/>
      <c r="BT68"/>
      <c r="BU68"/>
      <c r="BV68"/>
      <c r="BW68"/>
      <c r="BX68" s="53"/>
    </row>
    <row r="69" spans="1:76">
      <c r="A69" s="4">
        <f t="shared" ref="A69:A81" si="41">A68+1</f>
        <v>67</v>
      </c>
      <c r="B69" s="4">
        <v>173</v>
      </c>
      <c r="C69" s="4" t="s">
        <v>0</v>
      </c>
      <c r="D69" s="4" t="s">
        <v>1780</v>
      </c>
      <c r="E69" s="35" t="s">
        <v>1781</v>
      </c>
      <c r="F69" s="4"/>
      <c r="G69" s="4" t="s">
        <v>1782</v>
      </c>
      <c r="H69" s="4" t="s">
        <v>1783</v>
      </c>
      <c r="I69" s="35" t="s">
        <v>5</v>
      </c>
      <c r="J69" s="4"/>
      <c r="K69" s="35" t="s">
        <v>1784</v>
      </c>
      <c r="L69" s="4" t="s">
        <v>1780</v>
      </c>
      <c r="M69" s="35" t="s">
        <v>1781</v>
      </c>
      <c r="N69" s="4"/>
      <c r="O69" s="4" t="s">
        <v>1782</v>
      </c>
      <c r="P69" s="4" t="s">
        <v>1783</v>
      </c>
      <c r="Q69" s="35" t="s">
        <v>5</v>
      </c>
      <c r="R69" s="4"/>
      <c r="S69" s="4" t="s">
        <v>12</v>
      </c>
      <c r="T69" s="4" t="s">
        <v>13</v>
      </c>
      <c r="U69" s="4" t="s">
        <v>11</v>
      </c>
      <c r="V69" s="4" t="s">
        <v>29</v>
      </c>
      <c r="W69" s="35" t="s">
        <v>991</v>
      </c>
      <c r="X69" s="35"/>
      <c r="Y69" s="4" t="s">
        <v>15</v>
      </c>
      <c r="Z69" s="4" t="s">
        <v>1785</v>
      </c>
      <c r="AA69" s="35" t="s">
        <v>1781</v>
      </c>
      <c r="AB69" s="4"/>
      <c r="AC69" s="4" t="s">
        <v>1782</v>
      </c>
      <c r="AD69" s="4" t="s">
        <v>1783</v>
      </c>
      <c r="AE69" s="35" t="s">
        <v>5</v>
      </c>
      <c r="AF69" s="4"/>
      <c r="AG69" s="35" t="s">
        <v>1786</v>
      </c>
      <c r="AH69" s="35" t="s">
        <v>1787</v>
      </c>
      <c r="AI69" s="73">
        <v>1606</v>
      </c>
      <c r="AJ69" s="73">
        <v>2273</v>
      </c>
      <c r="AK69" s="73">
        <v>3367</v>
      </c>
      <c r="AL69" s="73">
        <v>8559</v>
      </c>
      <c r="AM69" s="73">
        <v>13802</v>
      </c>
      <c r="AN69" s="73">
        <v>23778</v>
      </c>
      <c r="AO69" s="74">
        <f t="shared" ref="AO69:AO81" si="42">SUM(AI69:AN69)</f>
        <v>53385</v>
      </c>
      <c r="AP69" s="75">
        <f t="shared" si="38"/>
        <v>53385</v>
      </c>
      <c r="AQ69" s="4" t="s">
        <v>47</v>
      </c>
      <c r="AR69" s="4" t="s">
        <v>1076</v>
      </c>
      <c r="AS69" s="4"/>
      <c r="AT69" s="4">
        <v>4416</v>
      </c>
      <c r="AU69" s="4">
        <v>6</v>
      </c>
      <c r="AV69" s="4">
        <v>100</v>
      </c>
      <c r="AW69" s="4">
        <v>0</v>
      </c>
      <c r="AX69" s="12">
        <f t="shared" si="32"/>
        <v>53385</v>
      </c>
      <c r="AY69" s="12">
        <f t="shared" si="33"/>
        <v>0</v>
      </c>
      <c r="AZ69" s="70">
        <f>AZ68</f>
        <v>0</v>
      </c>
      <c r="BA69" s="72">
        <f>BA67</f>
        <v>0</v>
      </c>
      <c r="BB69" s="36">
        <f t="shared" si="30"/>
        <v>0</v>
      </c>
      <c r="BC69" s="36">
        <f t="shared" si="30"/>
        <v>0</v>
      </c>
      <c r="BD69" s="36">
        <f t="shared" si="34"/>
        <v>0</v>
      </c>
      <c r="BE69" s="10">
        <f>BE66</f>
        <v>0</v>
      </c>
      <c r="BF69" s="10">
        <f t="shared" si="35"/>
        <v>0</v>
      </c>
      <c r="BG69" s="10">
        <f>BG66</f>
        <v>0</v>
      </c>
      <c r="BH69" s="10">
        <f t="shared" si="36"/>
        <v>0</v>
      </c>
      <c r="BI69" s="4"/>
      <c r="BJ69" s="10">
        <f t="shared" si="39"/>
        <v>0</v>
      </c>
      <c r="BK69" s="10">
        <f>BK66</f>
        <v>211.47</v>
      </c>
      <c r="BL69" s="10">
        <f>BK69*AU69</f>
        <v>1268.82</v>
      </c>
      <c r="BM69" s="57">
        <f>BM66</f>
        <v>4.0640000000000003E-2</v>
      </c>
      <c r="BN69" s="10">
        <f t="shared" si="37"/>
        <v>2169.5664000000002</v>
      </c>
      <c r="BO69" s="5">
        <f t="shared" si="40"/>
        <v>3438.3864000000003</v>
      </c>
    </row>
    <row r="70" spans="1:76">
      <c r="A70" s="4">
        <f t="shared" si="41"/>
        <v>68</v>
      </c>
      <c r="B70" s="4">
        <v>177</v>
      </c>
      <c r="C70" s="4" t="s">
        <v>0</v>
      </c>
      <c r="D70" s="4" t="s">
        <v>1806</v>
      </c>
      <c r="E70" s="35" t="s">
        <v>1807</v>
      </c>
      <c r="F70" s="4"/>
      <c r="G70" s="4" t="s">
        <v>1808</v>
      </c>
      <c r="H70" s="4" t="s">
        <v>1809</v>
      </c>
      <c r="I70" s="35" t="s">
        <v>187</v>
      </c>
      <c r="J70" s="4"/>
      <c r="K70" s="35" t="s">
        <v>1810</v>
      </c>
      <c r="L70" s="4" t="s">
        <v>1806</v>
      </c>
      <c r="M70" s="35" t="s">
        <v>1807</v>
      </c>
      <c r="N70" s="4"/>
      <c r="O70" s="4" t="s">
        <v>1808</v>
      </c>
      <c r="P70" s="4" t="s">
        <v>1809</v>
      </c>
      <c r="Q70" s="35" t="s">
        <v>187</v>
      </c>
      <c r="R70" s="4"/>
      <c r="S70" s="4" t="s">
        <v>12</v>
      </c>
      <c r="T70" s="4" t="s">
        <v>13</v>
      </c>
      <c r="U70" s="4" t="s">
        <v>11</v>
      </c>
      <c r="V70" s="4" t="s">
        <v>29</v>
      </c>
      <c r="W70" s="35" t="s">
        <v>991</v>
      </c>
      <c r="X70" s="35"/>
      <c r="Y70" s="4" t="s">
        <v>15</v>
      </c>
      <c r="Z70" s="4" t="s">
        <v>1811</v>
      </c>
      <c r="AA70" s="35" t="s">
        <v>1807</v>
      </c>
      <c r="AB70" s="4"/>
      <c r="AC70" s="4" t="s">
        <v>1808</v>
      </c>
      <c r="AD70" s="4" t="s">
        <v>1809</v>
      </c>
      <c r="AE70" s="35" t="s">
        <v>187</v>
      </c>
      <c r="AF70" s="4"/>
      <c r="AG70" s="35" t="s">
        <v>1812</v>
      </c>
      <c r="AH70" s="4"/>
      <c r="AI70" s="73">
        <v>0</v>
      </c>
      <c r="AJ70" s="73">
        <v>0</v>
      </c>
      <c r="AK70" s="73">
        <v>0</v>
      </c>
      <c r="AL70" s="73">
        <v>11424</v>
      </c>
      <c r="AM70" s="73">
        <v>0</v>
      </c>
      <c r="AN70" s="73">
        <v>21934</v>
      </c>
      <c r="AO70" s="74">
        <f t="shared" si="42"/>
        <v>33358</v>
      </c>
      <c r="AP70" s="75">
        <f t="shared" si="38"/>
        <v>33358</v>
      </c>
      <c r="AQ70" s="4" t="s">
        <v>16</v>
      </c>
      <c r="AR70" s="4" t="s">
        <v>1076</v>
      </c>
      <c r="AS70" s="4"/>
      <c r="AT70" s="4">
        <v>4416</v>
      </c>
      <c r="AU70" s="4">
        <v>6</v>
      </c>
      <c r="AV70" s="4">
        <v>100</v>
      </c>
      <c r="AW70" s="4">
        <v>0</v>
      </c>
      <c r="AX70" s="12">
        <f t="shared" si="32"/>
        <v>33358</v>
      </c>
      <c r="AY70" s="12">
        <f t="shared" si="33"/>
        <v>0</v>
      </c>
      <c r="AZ70" s="70">
        <f t="shared" ref="AZ70:BA81" si="43">AZ69</f>
        <v>0</v>
      </c>
      <c r="BA70" s="72">
        <f>BA69</f>
        <v>0</v>
      </c>
      <c r="BB70" s="36">
        <f t="shared" si="30"/>
        <v>0</v>
      </c>
      <c r="BC70" s="36">
        <f t="shared" si="30"/>
        <v>0</v>
      </c>
      <c r="BD70" s="36">
        <f t="shared" si="34"/>
        <v>0</v>
      </c>
      <c r="BE70" s="10">
        <f>BE65</f>
        <v>0</v>
      </c>
      <c r="BF70" s="10">
        <f t="shared" si="35"/>
        <v>0</v>
      </c>
      <c r="BG70" s="10">
        <f>BG65</f>
        <v>0</v>
      </c>
      <c r="BH70" s="10">
        <f t="shared" si="36"/>
        <v>0</v>
      </c>
      <c r="BI70" s="4"/>
      <c r="BJ70" s="10">
        <f t="shared" si="39"/>
        <v>0</v>
      </c>
      <c r="BK70" s="10">
        <f>BK65</f>
        <v>38.19</v>
      </c>
      <c r="BL70" s="10">
        <f>BK70*AU70</f>
        <v>229.14</v>
      </c>
      <c r="BM70" s="57">
        <f>BM65</f>
        <v>4.2540000000000001E-2</v>
      </c>
      <c r="BN70" s="10">
        <f t="shared" si="37"/>
        <v>1419.0493200000001</v>
      </c>
      <c r="BO70" s="5">
        <f t="shared" si="40"/>
        <v>1648.18932</v>
      </c>
    </row>
    <row r="71" spans="1:76">
      <c r="A71" s="4">
        <f t="shared" si="41"/>
        <v>69</v>
      </c>
      <c r="B71" s="4">
        <v>177</v>
      </c>
      <c r="C71" s="4" t="s">
        <v>32</v>
      </c>
      <c r="D71" s="4" t="s">
        <v>1806</v>
      </c>
      <c r="E71" s="35" t="s">
        <v>1807</v>
      </c>
      <c r="F71" s="4"/>
      <c r="G71" s="4" t="s">
        <v>1808</v>
      </c>
      <c r="H71" s="4" t="s">
        <v>1809</v>
      </c>
      <c r="I71" s="35" t="s">
        <v>187</v>
      </c>
      <c r="J71" s="4"/>
      <c r="K71" s="35" t="s">
        <v>1810</v>
      </c>
      <c r="L71" s="4" t="s">
        <v>1806</v>
      </c>
      <c r="M71" s="35" t="s">
        <v>1807</v>
      </c>
      <c r="N71" s="4"/>
      <c r="O71" s="4" t="s">
        <v>1808</v>
      </c>
      <c r="P71" s="4" t="s">
        <v>1809</v>
      </c>
      <c r="Q71" s="35" t="s">
        <v>187</v>
      </c>
      <c r="R71" s="4"/>
      <c r="S71" s="4" t="s">
        <v>12</v>
      </c>
      <c r="T71" s="4" t="s">
        <v>13</v>
      </c>
      <c r="U71" s="4" t="s">
        <v>11</v>
      </c>
      <c r="V71" s="4" t="s">
        <v>29</v>
      </c>
      <c r="W71" s="35" t="s">
        <v>991</v>
      </c>
      <c r="X71" s="35"/>
      <c r="Y71" s="4" t="s">
        <v>15</v>
      </c>
      <c r="Z71" s="4" t="s">
        <v>1813</v>
      </c>
      <c r="AA71" s="35" t="s">
        <v>1807</v>
      </c>
      <c r="AB71" s="4" t="s">
        <v>1808</v>
      </c>
      <c r="AC71" s="4" t="s">
        <v>1808</v>
      </c>
      <c r="AD71" s="4" t="s">
        <v>1809</v>
      </c>
      <c r="AE71" s="35" t="s">
        <v>135</v>
      </c>
      <c r="AF71" s="35" t="s">
        <v>36</v>
      </c>
      <c r="AG71" s="35" t="s">
        <v>2424</v>
      </c>
      <c r="AH71" s="4"/>
      <c r="AI71" s="73">
        <v>0</v>
      </c>
      <c r="AJ71" s="73">
        <v>1196</v>
      </c>
      <c r="AK71" s="73">
        <v>0</v>
      </c>
      <c r="AL71" s="73">
        <v>1196</v>
      </c>
      <c r="AM71" s="73">
        <v>0</v>
      </c>
      <c r="AN71" s="73">
        <v>1196</v>
      </c>
      <c r="AO71" s="74">
        <f t="shared" si="42"/>
        <v>3588</v>
      </c>
      <c r="AP71" s="75">
        <f t="shared" si="38"/>
        <v>3588</v>
      </c>
      <c r="AQ71" s="4" t="s">
        <v>130</v>
      </c>
      <c r="AR71" s="4" t="s">
        <v>1076</v>
      </c>
      <c r="AS71" s="4"/>
      <c r="AT71" s="4">
        <v>4416</v>
      </c>
      <c r="AU71" s="4">
        <v>6</v>
      </c>
      <c r="AV71" s="4">
        <v>100</v>
      </c>
      <c r="AW71" s="4">
        <v>0</v>
      </c>
      <c r="AX71" s="12">
        <f>AV71*AP71/100</f>
        <v>3588</v>
      </c>
      <c r="AY71" s="12">
        <f>AW71*AP71/100</f>
        <v>0</v>
      </c>
      <c r="AZ71" s="70">
        <f t="shared" si="43"/>
        <v>0</v>
      </c>
      <c r="BA71" s="72">
        <f>BA70</f>
        <v>0</v>
      </c>
      <c r="BB71" s="36">
        <f t="shared" si="30"/>
        <v>0</v>
      </c>
      <c r="BC71" s="36">
        <f>AY71*BA71</f>
        <v>0</v>
      </c>
      <c r="BD71" s="36">
        <f>SUM(BB71:BC71)</f>
        <v>0</v>
      </c>
      <c r="BE71" s="10">
        <f>BE40</f>
        <v>0</v>
      </c>
      <c r="BF71" s="10">
        <f t="shared" si="35"/>
        <v>0</v>
      </c>
      <c r="BG71" s="10">
        <f>BG40</f>
        <v>0</v>
      </c>
      <c r="BH71" s="10">
        <f t="shared" si="36"/>
        <v>0</v>
      </c>
      <c r="BI71" s="4"/>
      <c r="BJ71" s="10">
        <f t="shared" si="39"/>
        <v>0</v>
      </c>
      <c r="BK71" s="10">
        <f>BK40</f>
        <v>11.64</v>
      </c>
      <c r="BL71" s="10">
        <f>BK71*AU71</f>
        <v>69.84</v>
      </c>
      <c r="BM71" s="57">
        <f>BM40</f>
        <v>4.3929999999999997E-2</v>
      </c>
      <c r="BN71" s="10">
        <f t="shared" si="37"/>
        <v>157.62083999999999</v>
      </c>
      <c r="BO71" s="5">
        <f t="shared" si="40"/>
        <v>227.46083999999999</v>
      </c>
    </row>
    <row r="72" spans="1:76">
      <c r="A72" s="4">
        <f t="shared" si="41"/>
        <v>70</v>
      </c>
      <c r="B72" s="4">
        <v>238</v>
      </c>
      <c r="C72" s="4" t="s">
        <v>0</v>
      </c>
      <c r="D72" s="4" t="s">
        <v>2283</v>
      </c>
      <c r="E72" s="35" t="s">
        <v>2284</v>
      </c>
      <c r="F72" s="4"/>
      <c r="G72" s="4" t="s">
        <v>2285</v>
      </c>
      <c r="H72" s="4" t="s">
        <v>2286</v>
      </c>
      <c r="I72" s="35" t="s">
        <v>187</v>
      </c>
      <c r="J72" s="4"/>
      <c r="K72" s="35" t="s">
        <v>2287</v>
      </c>
      <c r="L72" s="4" t="s">
        <v>2283</v>
      </c>
      <c r="M72" s="35" t="s">
        <v>2284</v>
      </c>
      <c r="N72" s="4"/>
      <c r="O72" s="4" t="s">
        <v>2285</v>
      </c>
      <c r="P72" s="4" t="s">
        <v>2286</v>
      </c>
      <c r="Q72" s="35" t="s">
        <v>187</v>
      </c>
      <c r="R72" s="4"/>
      <c r="S72" s="4" t="s">
        <v>12</v>
      </c>
      <c r="T72" s="4" t="s">
        <v>13</v>
      </c>
      <c r="U72" s="4" t="s">
        <v>11</v>
      </c>
      <c r="V72" s="4" t="s">
        <v>29</v>
      </c>
      <c r="W72" s="35" t="s">
        <v>991</v>
      </c>
      <c r="X72" s="35"/>
      <c r="Y72" s="4" t="s">
        <v>15</v>
      </c>
      <c r="Z72" s="4" t="s">
        <v>2288</v>
      </c>
      <c r="AA72" s="35" t="s">
        <v>2284</v>
      </c>
      <c r="AB72" s="4"/>
      <c r="AC72" s="4" t="s">
        <v>2285</v>
      </c>
      <c r="AD72" s="4" t="s">
        <v>2286</v>
      </c>
      <c r="AE72" s="35" t="s">
        <v>187</v>
      </c>
      <c r="AF72" s="4"/>
      <c r="AG72" s="35" t="s">
        <v>2289</v>
      </c>
      <c r="AH72" s="4"/>
      <c r="AI72" s="73">
        <v>0</v>
      </c>
      <c r="AJ72" s="73">
        <v>33</v>
      </c>
      <c r="AK72" s="73">
        <v>3663</v>
      </c>
      <c r="AL72" s="73">
        <v>5877</v>
      </c>
      <c r="AM72" s="73">
        <v>51322</v>
      </c>
      <c r="AN72" s="73">
        <v>0</v>
      </c>
      <c r="AO72" s="74">
        <f t="shared" si="42"/>
        <v>60895</v>
      </c>
      <c r="AP72" s="75">
        <f t="shared" si="38"/>
        <v>60895</v>
      </c>
      <c r="AQ72" s="4" t="s">
        <v>31</v>
      </c>
      <c r="AR72" s="4" t="s">
        <v>1076</v>
      </c>
      <c r="AS72" s="4">
        <v>111</v>
      </c>
      <c r="AT72" s="4">
        <v>4416</v>
      </c>
      <c r="AU72" s="4">
        <v>6</v>
      </c>
      <c r="AV72" s="4">
        <v>0</v>
      </c>
      <c r="AW72" s="4">
        <v>100</v>
      </c>
      <c r="AX72" s="12">
        <f t="shared" si="32"/>
        <v>0</v>
      </c>
      <c r="AY72" s="12">
        <f t="shared" si="33"/>
        <v>60895</v>
      </c>
      <c r="AZ72" s="70">
        <f t="shared" si="43"/>
        <v>0</v>
      </c>
      <c r="BA72" s="72">
        <f>BA68</f>
        <v>0</v>
      </c>
      <c r="BB72" s="36">
        <f t="shared" si="30"/>
        <v>0</v>
      </c>
      <c r="BC72" s="36">
        <f t="shared" si="30"/>
        <v>0</v>
      </c>
      <c r="BD72" s="36">
        <f t="shared" si="34"/>
        <v>0</v>
      </c>
      <c r="BE72" s="10">
        <f>BE13</f>
        <v>0</v>
      </c>
      <c r="BF72" s="10">
        <f t="shared" si="35"/>
        <v>0</v>
      </c>
      <c r="BG72" s="10">
        <f>BG13</f>
        <v>0</v>
      </c>
      <c r="BH72" s="10">
        <f t="shared" si="36"/>
        <v>0</v>
      </c>
      <c r="BI72" s="4"/>
      <c r="BJ72" s="10">
        <f t="shared" si="39"/>
        <v>0</v>
      </c>
      <c r="BK72" s="10">
        <f>BK13</f>
        <v>6.0299999999999998E-3</v>
      </c>
      <c r="BL72" s="10">
        <f>BK72*AS72*AT72</f>
        <v>2955.7612799999997</v>
      </c>
      <c r="BM72" s="57">
        <f>BM13</f>
        <v>2.4709999999999999E-2</v>
      </c>
      <c r="BN72" s="10">
        <f t="shared" si="37"/>
        <v>1504.7154499999999</v>
      </c>
      <c r="BO72" s="5">
        <f t="shared" si="40"/>
        <v>4460.4767299999994</v>
      </c>
    </row>
    <row r="73" spans="1:76">
      <c r="A73" s="4">
        <f t="shared" si="41"/>
        <v>71</v>
      </c>
      <c r="B73" s="4">
        <v>238</v>
      </c>
      <c r="C73" s="4" t="s">
        <v>32</v>
      </c>
      <c r="D73" s="4" t="s">
        <v>2283</v>
      </c>
      <c r="E73" s="35" t="s">
        <v>2284</v>
      </c>
      <c r="F73" s="4"/>
      <c r="G73" s="4" t="s">
        <v>2285</v>
      </c>
      <c r="H73" s="4" t="s">
        <v>2286</v>
      </c>
      <c r="I73" s="35" t="s">
        <v>187</v>
      </c>
      <c r="J73" s="4"/>
      <c r="K73" s="35" t="s">
        <v>2287</v>
      </c>
      <c r="L73" s="4" t="s">
        <v>2283</v>
      </c>
      <c r="M73" s="35" t="s">
        <v>2284</v>
      </c>
      <c r="N73" s="4"/>
      <c r="O73" s="4" t="s">
        <v>2285</v>
      </c>
      <c r="P73" s="4" t="s">
        <v>2286</v>
      </c>
      <c r="Q73" s="35" t="s">
        <v>187</v>
      </c>
      <c r="R73" s="4"/>
      <c r="S73" s="4" t="s">
        <v>12</v>
      </c>
      <c r="T73" s="4" t="s">
        <v>13</v>
      </c>
      <c r="U73" s="4" t="s">
        <v>11</v>
      </c>
      <c r="V73" s="4" t="s">
        <v>29</v>
      </c>
      <c r="W73" s="35" t="s">
        <v>991</v>
      </c>
      <c r="X73" s="35"/>
      <c r="Y73" s="4" t="s">
        <v>15</v>
      </c>
      <c r="Z73" s="4" t="s">
        <v>2290</v>
      </c>
      <c r="AA73" s="35" t="s">
        <v>2284</v>
      </c>
      <c r="AB73" s="4"/>
      <c r="AC73" s="4" t="s">
        <v>2285</v>
      </c>
      <c r="AD73" s="4" t="s">
        <v>2286</v>
      </c>
      <c r="AE73" s="35" t="s">
        <v>187</v>
      </c>
      <c r="AF73" s="4"/>
      <c r="AG73" s="35" t="s">
        <v>2291</v>
      </c>
      <c r="AH73" s="35" t="s">
        <v>2292</v>
      </c>
      <c r="AI73" s="73">
        <v>4400</v>
      </c>
      <c r="AJ73" s="73">
        <v>22</v>
      </c>
      <c r="AK73" s="73">
        <v>0</v>
      </c>
      <c r="AL73" s="73">
        <v>24555</v>
      </c>
      <c r="AM73" s="73">
        <v>29428</v>
      </c>
      <c r="AN73" s="73">
        <v>0</v>
      </c>
      <c r="AO73" s="74">
        <f t="shared" si="42"/>
        <v>58405</v>
      </c>
      <c r="AP73" s="75">
        <f t="shared" si="38"/>
        <v>58405</v>
      </c>
      <c r="AQ73" s="4" t="s">
        <v>47</v>
      </c>
      <c r="AR73" s="4" t="s">
        <v>1076</v>
      </c>
      <c r="AS73" s="4"/>
      <c r="AT73" s="4">
        <v>4416</v>
      </c>
      <c r="AU73" s="4">
        <v>6</v>
      </c>
      <c r="AV73" s="4">
        <v>0</v>
      </c>
      <c r="AW73" s="4">
        <v>100</v>
      </c>
      <c r="AX73" s="12">
        <f t="shared" si="32"/>
        <v>0</v>
      </c>
      <c r="AY73" s="12">
        <f t="shared" si="33"/>
        <v>58405</v>
      </c>
      <c r="AZ73" s="70">
        <f t="shared" si="43"/>
        <v>0</v>
      </c>
      <c r="BA73" s="72">
        <f>BA71</f>
        <v>0</v>
      </c>
      <c r="BB73" s="36">
        <f t="shared" si="30"/>
        <v>0</v>
      </c>
      <c r="BC73" s="36">
        <f t="shared" si="30"/>
        <v>0</v>
      </c>
      <c r="BD73" s="36">
        <f t="shared" si="34"/>
        <v>0</v>
      </c>
      <c r="BE73" s="10">
        <f>BE66</f>
        <v>0</v>
      </c>
      <c r="BF73" s="10">
        <f t="shared" si="35"/>
        <v>0</v>
      </c>
      <c r="BG73" s="10">
        <f>BG66</f>
        <v>0</v>
      </c>
      <c r="BH73" s="10">
        <f t="shared" si="36"/>
        <v>0</v>
      </c>
      <c r="BI73" s="4"/>
      <c r="BJ73" s="10">
        <f t="shared" si="39"/>
        <v>0</v>
      </c>
      <c r="BK73" s="10">
        <f>BK66</f>
        <v>211.47</v>
      </c>
      <c r="BL73" s="10">
        <f>BK73*AU73</f>
        <v>1268.82</v>
      </c>
      <c r="BM73" s="57">
        <f>BM66</f>
        <v>4.0640000000000003E-2</v>
      </c>
      <c r="BN73" s="10">
        <f t="shared" si="37"/>
        <v>2373.5792000000001</v>
      </c>
      <c r="BO73" s="5">
        <f t="shared" si="40"/>
        <v>3642.3991999999998</v>
      </c>
    </row>
    <row r="74" spans="1:76">
      <c r="A74" s="4">
        <f t="shared" si="41"/>
        <v>72</v>
      </c>
      <c r="B74" s="4">
        <v>238</v>
      </c>
      <c r="C74" s="4" t="s">
        <v>62</v>
      </c>
      <c r="D74" s="4" t="s">
        <v>2283</v>
      </c>
      <c r="E74" s="35" t="s">
        <v>2284</v>
      </c>
      <c r="F74" s="4"/>
      <c r="G74" s="4" t="s">
        <v>2285</v>
      </c>
      <c r="H74" s="4" t="s">
        <v>2286</v>
      </c>
      <c r="I74" s="35" t="s">
        <v>187</v>
      </c>
      <c r="J74" s="4"/>
      <c r="K74" s="35" t="s">
        <v>2287</v>
      </c>
      <c r="L74" s="4" t="s">
        <v>2283</v>
      </c>
      <c r="M74" s="35" t="s">
        <v>2284</v>
      </c>
      <c r="N74" s="4"/>
      <c r="O74" s="4" t="s">
        <v>2285</v>
      </c>
      <c r="P74" s="4" t="s">
        <v>2286</v>
      </c>
      <c r="Q74" s="35" t="s">
        <v>187</v>
      </c>
      <c r="R74" s="4"/>
      <c r="S74" s="4" t="s">
        <v>12</v>
      </c>
      <c r="T74" s="4" t="s">
        <v>13</v>
      </c>
      <c r="U74" s="4" t="s">
        <v>11</v>
      </c>
      <c r="V74" s="4" t="s">
        <v>29</v>
      </c>
      <c r="W74" s="35" t="s">
        <v>991</v>
      </c>
      <c r="X74" s="35"/>
      <c r="Y74" s="4" t="s">
        <v>15</v>
      </c>
      <c r="Z74" s="4" t="s">
        <v>2293</v>
      </c>
      <c r="AA74" s="35" t="s">
        <v>2284</v>
      </c>
      <c r="AB74" s="4"/>
      <c r="AC74" s="4" t="s">
        <v>2285</v>
      </c>
      <c r="AD74" s="4" t="s">
        <v>2286</v>
      </c>
      <c r="AE74" s="35" t="s">
        <v>187</v>
      </c>
      <c r="AF74" s="4"/>
      <c r="AG74" s="35" t="s">
        <v>2294</v>
      </c>
      <c r="AH74" s="35" t="s">
        <v>2295</v>
      </c>
      <c r="AI74" s="73">
        <v>2647</v>
      </c>
      <c r="AJ74" s="73">
        <v>2801</v>
      </c>
      <c r="AK74" s="73">
        <v>4506</v>
      </c>
      <c r="AL74" s="73">
        <v>9033</v>
      </c>
      <c r="AM74" s="73">
        <v>12004</v>
      </c>
      <c r="AN74" s="73">
        <v>0</v>
      </c>
      <c r="AO74" s="74">
        <f t="shared" si="42"/>
        <v>30991</v>
      </c>
      <c r="AP74" s="75">
        <f t="shared" si="38"/>
        <v>30991</v>
      </c>
      <c r="AQ74" s="4" t="s">
        <v>47</v>
      </c>
      <c r="AR74" s="4" t="s">
        <v>1076</v>
      </c>
      <c r="AS74" s="4"/>
      <c r="AT74" s="4">
        <v>4416</v>
      </c>
      <c r="AU74" s="4">
        <v>6</v>
      </c>
      <c r="AV74" s="4">
        <v>0</v>
      </c>
      <c r="AW74" s="4">
        <v>100</v>
      </c>
      <c r="AX74" s="12">
        <f t="shared" si="32"/>
        <v>0</v>
      </c>
      <c r="AY74" s="12">
        <f t="shared" si="33"/>
        <v>30991</v>
      </c>
      <c r="AZ74" s="70">
        <f t="shared" si="43"/>
        <v>0</v>
      </c>
      <c r="BA74" s="72">
        <f>BA73</f>
        <v>0</v>
      </c>
      <c r="BB74" s="36">
        <f t="shared" si="30"/>
        <v>0</v>
      </c>
      <c r="BC74" s="36">
        <f t="shared" si="30"/>
        <v>0</v>
      </c>
      <c r="BD74" s="36">
        <f t="shared" si="34"/>
        <v>0</v>
      </c>
      <c r="BE74" s="10">
        <f>BE73</f>
        <v>0</v>
      </c>
      <c r="BF74" s="10">
        <f t="shared" si="35"/>
        <v>0</v>
      </c>
      <c r="BG74" s="10">
        <f>BG73</f>
        <v>0</v>
      </c>
      <c r="BH74" s="10">
        <f t="shared" si="36"/>
        <v>0</v>
      </c>
      <c r="BI74" s="4"/>
      <c r="BJ74" s="10">
        <f t="shared" si="39"/>
        <v>0</v>
      </c>
      <c r="BK74" s="10">
        <f>BK73</f>
        <v>211.47</v>
      </c>
      <c r="BL74" s="10">
        <f>BK74*AU74</f>
        <v>1268.82</v>
      </c>
      <c r="BM74" s="57">
        <f>BM73</f>
        <v>4.0640000000000003E-2</v>
      </c>
      <c r="BN74" s="10">
        <f t="shared" si="37"/>
        <v>1259.47424</v>
      </c>
      <c r="BO74" s="5">
        <f t="shared" si="40"/>
        <v>2528.2942400000002</v>
      </c>
    </row>
    <row r="75" spans="1:76">
      <c r="A75" s="4">
        <f t="shared" si="41"/>
        <v>73</v>
      </c>
      <c r="B75" s="4">
        <v>238</v>
      </c>
      <c r="C75" s="4" t="s">
        <v>318</v>
      </c>
      <c r="D75" s="4" t="s">
        <v>2283</v>
      </c>
      <c r="E75" s="35" t="s">
        <v>2284</v>
      </c>
      <c r="F75" s="4"/>
      <c r="G75" s="4" t="s">
        <v>2285</v>
      </c>
      <c r="H75" s="4" t="s">
        <v>2286</v>
      </c>
      <c r="I75" s="35" t="s">
        <v>187</v>
      </c>
      <c r="J75" s="4"/>
      <c r="K75" s="35" t="s">
        <v>2287</v>
      </c>
      <c r="L75" s="4" t="s">
        <v>2283</v>
      </c>
      <c r="M75" s="35" t="s">
        <v>2284</v>
      </c>
      <c r="N75" s="4"/>
      <c r="O75" s="4" t="s">
        <v>2285</v>
      </c>
      <c r="P75" s="4" t="s">
        <v>2286</v>
      </c>
      <c r="Q75" s="35" t="s">
        <v>187</v>
      </c>
      <c r="R75" s="4"/>
      <c r="S75" s="4" t="s">
        <v>12</v>
      </c>
      <c r="T75" s="4" t="s">
        <v>13</v>
      </c>
      <c r="U75" s="4" t="s">
        <v>11</v>
      </c>
      <c r="V75" s="4" t="s">
        <v>29</v>
      </c>
      <c r="W75" s="35" t="s">
        <v>991</v>
      </c>
      <c r="X75" s="35"/>
      <c r="Y75" s="4" t="s">
        <v>15</v>
      </c>
      <c r="Z75" s="4" t="s">
        <v>2296</v>
      </c>
      <c r="AA75" s="35" t="s">
        <v>2284</v>
      </c>
      <c r="AB75" s="4"/>
      <c r="AC75" s="4" t="s">
        <v>2285</v>
      </c>
      <c r="AD75" s="4" t="s">
        <v>2286</v>
      </c>
      <c r="AE75" s="35" t="s">
        <v>187</v>
      </c>
      <c r="AF75" s="4"/>
      <c r="AG75" s="35" t="s">
        <v>2490</v>
      </c>
      <c r="AH75" s="35" t="s">
        <v>2297</v>
      </c>
      <c r="AI75" s="73">
        <v>0</v>
      </c>
      <c r="AJ75" s="73">
        <v>0</v>
      </c>
      <c r="AK75" s="73">
        <v>3489</v>
      </c>
      <c r="AL75" s="73">
        <v>20914</v>
      </c>
      <c r="AM75" s="73">
        <v>26365</v>
      </c>
      <c r="AN75" s="73">
        <v>0</v>
      </c>
      <c r="AO75" s="74">
        <f t="shared" si="42"/>
        <v>50768</v>
      </c>
      <c r="AP75" s="75">
        <f t="shared" si="38"/>
        <v>50768</v>
      </c>
      <c r="AQ75" s="4" t="s">
        <v>47</v>
      </c>
      <c r="AR75" s="4" t="s">
        <v>1076</v>
      </c>
      <c r="AS75" s="4"/>
      <c r="AT75" s="4">
        <v>4416</v>
      </c>
      <c r="AU75" s="4">
        <v>6</v>
      </c>
      <c r="AV75" s="4">
        <v>0</v>
      </c>
      <c r="AW75" s="4">
        <v>100</v>
      </c>
      <c r="AX75" s="12">
        <f t="shared" si="32"/>
        <v>0</v>
      </c>
      <c r="AY75" s="12">
        <f t="shared" si="33"/>
        <v>50768</v>
      </c>
      <c r="AZ75" s="70">
        <f t="shared" si="43"/>
        <v>0</v>
      </c>
      <c r="BA75" s="72">
        <f>BA74</f>
        <v>0</v>
      </c>
      <c r="BB75" s="36">
        <f t="shared" si="30"/>
        <v>0</v>
      </c>
      <c r="BC75" s="36">
        <f t="shared" si="30"/>
        <v>0</v>
      </c>
      <c r="BD75" s="36">
        <f t="shared" si="34"/>
        <v>0</v>
      </c>
      <c r="BE75" s="10">
        <f>BE74</f>
        <v>0</v>
      </c>
      <c r="BF75" s="10">
        <f t="shared" si="35"/>
        <v>0</v>
      </c>
      <c r="BG75" s="10">
        <f>BG74</f>
        <v>0</v>
      </c>
      <c r="BH75" s="10">
        <f t="shared" si="36"/>
        <v>0</v>
      </c>
      <c r="BI75" s="4"/>
      <c r="BJ75" s="10">
        <f t="shared" si="39"/>
        <v>0</v>
      </c>
      <c r="BK75" s="10">
        <f>BK74</f>
        <v>211.47</v>
      </c>
      <c r="BL75" s="10">
        <f>BK75*AU75</f>
        <v>1268.82</v>
      </c>
      <c r="BM75" s="57">
        <f>BM74</f>
        <v>4.0640000000000003E-2</v>
      </c>
      <c r="BN75" s="10">
        <f t="shared" si="37"/>
        <v>2063.2115200000003</v>
      </c>
      <c r="BO75" s="5">
        <f t="shared" si="40"/>
        <v>3332.0315200000005</v>
      </c>
    </row>
    <row r="76" spans="1:76">
      <c r="A76" s="4">
        <f t="shared" si="41"/>
        <v>74</v>
      </c>
      <c r="B76" s="4">
        <v>238</v>
      </c>
      <c r="C76" s="4" t="s">
        <v>319</v>
      </c>
      <c r="D76" s="4" t="s">
        <v>2283</v>
      </c>
      <c r="E76" s="35" t="s">
        <v>2284</v>
      </c>
      <c r="F76" s="4"/>
      <c r="G76" s="4" t="s">
        <v>2285</v>
      </c>
      <c r="H76" s="4" t="s">
        <v>2286</v>
      </c>
      <c r="I76" s="35" t="s">
        <v>187</v>
      </c>
      <c r="J76" s="4"/>
      <c r="K76" s="35" t="s">
        <v>2287</v>
      </c>
      <c r="L76" s="4" t="s">
        <v>2283</v>
      </c>
      <c r="M76" s="35" t="s">
        <v>2284</v>
      </c>
      <c r="N76" s="4"/>
      <c r="O76" s="4" t="s">
        <v>2285</v>
      </c>
      <c r="P76" s="4" t="s">
        <v>2286</v>
      </c>
      <c r="Q76" s="35" t="s">
        <v>187</v>
      </c>
      <c r="R76" s="4"/>
      <c r="S76" s="4" t="s">
        <v>12</v>
      </c>
      <c r="T76" s="4" t="s">
        <v>13</v>
      </c>
      <c r="U76" s="4" t="s">
        <v>11</v>
      </c>
      <c r="V76" s="4" t="s">
        <v>29</v>
      </c>
      <c r="W76" s="35" t="s">
        <v>991</v>
      </c>
      <c r="X76" s="35"/>
      <c r="Y76" s="4" t="s">
        <v>15</v>
      </c>
      <c r="Z76" s="4" t="s">
        <v>2298</v>
      </c>
      <c r="AA76" s="35" t="s">
        <v>2284</v>
      </c>
      <c r="AB76" s="4"/>
      <c r="AC76" s="4" t="s">
        <v>2285</v>
      </c>
      <c r="AD76" s="4" t="s">
        <v>2286</v>
      </c>
      <c r="AE76" s="35" t="s">
        <v>187</v>
      </c>
      <c r="AF76" s="4"/>
      <c r="AG76" s="76" t="s">
        <v>2299</v>
      </c>
      <c r="AH76" s="77"/>
      <c r="AI76" s="73">
        <v>0</v>
      </c>
      <c r="AJ76" s="73">
        <v>77</v>
      </c>
      <c r="AK76" s="73">
        <v>3522</v>
      </c>
      <c r="AL76" s="73">
        <v>10928</v>
      </c>
      <c r="AM76" s="73">
        <v>68096</v>
      </c>
      <c r="AN76" s="73">
        <v>98772</v>
      </c>
      <c r="AO76" s="74">
        <f t="shared" si="42"/>
        <v>181395</v>
      </c>
      <c r="AP76" s="75">
        <f t="shared" si="38"/>
        <v>181395</v>
      </c>
      <c r="AQ76" s="4" t="s">
        <v>31</v>
      </c>
      <c r="AR76" s="4" t="s">
        <v>1076</v>
      </c>
      <c r="AS76" s="4">
        <v>156</v>
      </c>
      <c r="AT76" s="4">
        <v>4416</v>
      </c>
      <c r="AU76" s="4">
        <v>6</v>
      </c>
      <c r="AV76" s="4">
        <v>0</v>
      </c>
      <c r="AW76" s="4">
        <v>100</v>
      </c>
      <c r="AX76" s="12">
        <f t="shared" si="32"/>
        <v>0</v>
      </c>
      <c r="AY76" s="12">
        <f t="shared" si="33"/>
        <v>181395</v>
      </c>
      <c r="AZ76" s="70">
        <f t="shared" si="43"/>
        <v>0</v>
      </c>
      <c r="BA76" s="72">
        <f>BA72</f>
        <v>0</v>
      </c>
      <c r="BB76" s="36">
        <f t="shared" si="30"/>
        <v>0</v>
      </c>
      <c r="BC76" s="36">
        <f t="shared" si="30"/>
        <v>0</v>
      </c>
      <c r="BD76" s="36">
        <f t="shared" si="34"/>
        <v>0</v>
      </c>
      <c r="BE76" s="10">
        <f>BE72</f>
        <v>0</v>
      </c>
      <c r="BF76" s="10">
        <f t="shared" si="35"/>
        <v>0</v>
      </c>
      <c r="BG76" s="10">
        <f>BG72</f>
        <v>0</v>
      </c>
      <c r="BH76" s="10">
        <f t="shared" si="36"/>
        <v>0</v>
      </c>
      <c r="BI76" s="4"/>
      <c r="BJ76" s="10">
        <f t="shared" si="39"/>
        <v>0</v>
      </c>
      <c r="BK76" s="10">
        <f>BK72</f>
        <v>6.0299999999999998E-3</v>
      </c>
      <c r="BL76" s="10">
        <f>BK76*AS76*AT76</f>
        <v>4154.04288</v>
      </c>
      <c r="BM76" s="57">
        <f>BM72</f>
        <v>2.4709999999999999E-2</v>
      </c>
      <c r="BN76" s="10">
        <f t="shared" si="37"/>
        <v>4482.27045</v>
      </c>
      <c r="BO76" s="5">
        <f t="shared" si="40"/>
        <v>8636.3133300000009</v>
      </c>
    </row>
    <row r="77" spans="1:76">
      <c r="A77" s="4">
        <f t="shared" si="41"/>
        <v>75</v>
      </c>
      <c r="B77" s="4">
        <v>238</v>
      </c>
      <c r="C77" s="4" t="s">
        <v>529</v>
      </c>
      <c r="D77" s="4" t="s">
        <v>2283</v>
      </c>
      <c r="E77" s="35" t="s">
        <v>2284</v>
      </c>
      <c r="F77" s="4"/>
      <c r="G77" s="4" t="s">
        <v>2285</v>
      </c>
      <c r="H77" s="4" t="s">
        <v>2286</v>
      </c>
      <c r="I77" s="35" t="s">
        <v>187</v>
      </c>
      <c r="J77" s="4"/>
      <c r="K77" s="35" t="s">
        <v>2287</v>
      </c>
      <c r="L77" s="4" t="s">
        <v>2283</v>
      </c>
      <c r="M77" s="35" t="s">
        <v>2284</v>
      </c>
      <c r="N77" s="4"/>
      <c r="O77" s="4" t="s">
        <v>2285</v>
      </c>
      <c r="P77" s="4" t="s">
        <v>2286</v>
      </c>
      <c r="Q77" s="35" t="s">
        <v>187</v>
      </c>
      <c r="R77" s="4"/>
      <c r="S77" s="4" t="s">
        <v>12</v>
      </c>
      <c r="T77" s="4" t="s">
        <v>13</v>
      </c>
      <c r="U77" s="4" t="s">
        <v>11</v>
      </c>
      <c r="V77" s="4" t="s">
        <v>29</v>
      </c>
      <c r="W77" s="35" t="s">
        <v>991</v>
      </c>
      <c r="X77" s="35"/>
      <c r="Y77" s="4" t="s">
        <v>15</v>
      </c>
      <c r="Z77" s="4" t="s">
        <v>2300</v>
      </c>
      <c r="AA77" s="35" t="s">
        <v>2284</v>
      </c>
      <c r="AB77" s="4"/>
      <c r="AC77" s="4" t="s">
        <v>2285</v>
      </c>
      <c r="AD77" s="4" t="s">
        <v>2301</v>
      </c>
      <c r="AE77" s="35" t="s">
        <v>187</v>
      </c>
      <c r="AF77" s="4"/>
      <c r="AG77" s="35" t="s">
        <v>2302</v>
      </c>
      <c r="AH77" s="35" t="s">
        <v>2303</v>
      </c>
      <c r="AI77" s="73">
        <v>0</v>
      </c>
      <c r="AJ77" s="73">
        <v>0</v>
      </c>
      <c r="AK77" s="73">
        <v>3390</v>
      </c>
      <c r="AL77" s="73">
        <v>7957</v>
      </c>
      <c r="AM77" s="73">
        <v>13992</v>
      </c>
      <c r="AN77" s="73">
        <v>0</v>
      </c>
      <c r="AO77" s="74">
        <f t="shared" si="42"/>
        <v>25339</v>
      </c>
      <c r="AP77" s="75">
        <f t="shared" si="38"/>
        <v>25339</v>
      </c>
      <c r="AQ77" s="4" t="s">
        <v>47</v>
      </c>
      <c r="AR77" s="4" t="s">
        <v>1076</v>
      </c>
      <c r="AS77" s="4"/>
      <c r="AT77" s="4">
        <v>4416</v>
      </c>
      <c r="AU77" s="4">
        <v>6</v>
      </c>
      <c r="AV77" s="4">
        <v>0</v>
      </c>
      <c r="AW77" s="4">
        <v>100</v>
      </c>
      <c r="AX77" s="12">
        <f t="shared" si="32"/>
        <v>0</v>
      </c>
      <c r="AY77" s="12">
        <f t="shared" si="33"/>
        <v>25339</v>
      </c>
      <c r="AZ77" s="70">
        <f t="shared" si="43"/>
        <v>0</v>
      </c>
      <c r="BA77" s="72">
        <f>BA75</f>
        <v>0</v>
      </c>
      <c r="BB77" s="36">
        <f t="shared" si="30"/>
        <v>0</v>
      </c>
      <c r="BC77" s="36">
        <f t="shared" si="30"/>
        <v>0</v>
      </c>
      <c r="BD77" s="36">
        <f t="shared" si="34"/>
        <v>0</v>
      </c>
      <c r="BE77" s="10">
        <f>BE75</f>
        <v>0</v>
      </c>
      <c r="BF77" s="10">
        <f t="shared" si="35"/>
        <v>0</v>
      </c>
      <c r="BG77" s="10">
        <f>BG75</f>
        <v>0</v>
      </c>
      <c r="BH77" s="10">
        <f t="shared" si="36"/>
        <v>0</v>
      </c>
      <c r="BI77" s="4"/>
      <c r="BJ77" s="10">
        <f t="shared" si="39"/>
        <v>0</v>
      </c>
      <c r="BK77" s="10">
        <f>BK75</f>
        <v>211.47</v>
      </c>
      <c r="BL77" s="10">
        <f>BK77*AU77</f>
        <v>1268.82</v>
      </c>
      <c r="BM77" s="57">
        <f>BM75</f>
        <v>4.0640000000000003E-2</v>
      </c>
      <c r="BN77" s="10">
        <f t="shared" si="37"/>
        <v>1029.7769600000001</v>
      </c>
      <c r="BO77" s="5">
        <f t="shared" si="40"/>
        <v>2298.5969599999999</v>
      </c>
    </row>
    <row r="78" spans="1:76">
      <c r="A78" s="4">
        <f t="shared" si="41"/>
        <v>76</v>
      </c>
      <c r="B78" s="4">
        <v>240</v>
      </c>
      <c r="C78" s="4" t="s">
        <v>0</v>
      </c>
      <c r="D78" s="4" t="s">
        <v>2304</v>
      </c>
      <c r="E78" s="35" t="s">
        <v>2305</v>
      </c>
      <c r="F78" s="4"/>
      <c r="G78" s="4" t="s">
        <v>2306</v>
      </c>
      <c r="H78" s="4" t="s">
        <v>2307</v>
      </c>
      <c r="I78" s="35" t="s">
        <v>202</v>
      </c>
      <c r="J78" s="4"/>
      <c r="K78" s="35" t="s">
        <v>2308</v>
      </c>
      <c r="L78" s="4" t="s">
        <v>2304</v>
      </c>
      <c r="M78" s="35" t="s">
        <v>2305</v>
      </c>
      <c r="N78" s="4"/>
      <c r="O78" s="4" t="s">
        <v>2306</v>
      </c>
      <c r="P78" s="4" t="s">
        <v>2307</v>
      </c>
      <c r="Q78" s="35" t="s">
        <v>202</v>
      </c>
      <c r="R78" s="4"/>
      <c r="S78" s="4" t="s">
        <v>12</v>
      </c>
      <c r="T78" s="4" t="s">
        <v>13</v>
      </c>
      <c r="U78" s="4" t="s">
        <v>11</v>
      </c>
      <c r="V78" s="4" t="s">
        <v>29</v>
      </c>
      <c r="W78" s="35" t="s">
        <v>991</v>
      </c>
      <c r="X78" s="35"/>
      <c r="Y78" s="4" t="s">
        <v>15</v>
      </c>
      <c r="Z78" s="4"/>
      <c r="AA78" s="35" t="s">
        <v>2305</v>
      </c>
      <c r="AB78" s="4"/>
      <c r="AC78" s="4" t="s">
        <v>2306</v>
      </c>
      <c r="AD78" s="4" t="s">
        <v>2307</v>
      </c>
      <c r="AE78" s="35" t="s">
        <v>202</v>
      </c>
      <c r="AF78" s="4"/>
      <c r="AG78" s="35" t="s">
        <v>2309</v>
      </c>
      <c r="AH78" s="35"/>
      <c r="AI78" s="73">
        <v>0</v>
      </c>
      <c r="AJ78" s="73">
        <v>0</v>
      </c>
      <c r="AK78" s="73">
        <v>2570</v>
      </c>
      <c r="AL78" s="73">
        <v>8738</v>
      </c>
      <c r="AM78" s="73">
        <v>14775</v>
      </c>
      <c r="AN78" s="73">
        <v>12192</v>
      </c>
      <c r="AO78" s="74">
        <f t="shared" si="42"/>
        <v>38275</v>
      </c>
      <c r="AP78" s="75">
        <f t="shared" si="38"/>
        <v>38275</v>
      </c>
      <c r="AQ78" s="4" t="s">
        <v>47</v>
      </c>
      <c r="AR78" s="4" t="s">
        <v>1076</v>
      </c>
      <c r="AS78" s="4"/>
      <c r="AT78" s="4">
        <v>4416</v>
      </c>
      <c r="AU78" s="4">
        <v>6</v>
      </c>
      <c r="AV78" s="4">
        <v>100</v>
      </c>
      <c r="AW78" s="4">
        <v>0</v>
      </c>
      <c r="AX78" s="12">
        <f>AV78*AP78/100</f>
        <v>38275</v>
      </c>
      <c r="AY78" s="12">
        <f>AW78*AP78/100</f>
        <v>0</v>
      </c>
      <c r="AZ78" s="70">
        <f>AZ77</f>
        <v>0</v>
      </c>
      <c r="BA78" s="72">
        <f>BA77</f>
        <v>0</v>
      </c>
      <c r="BB78" s="36">
        <f t="shared" si="30"/>
        <v>0</v>
      </c>
      <c r="BC78" s="36">
        <f>AY78*BA78</f>
        <v>0</v>
      </c>
      <c r="BD78" s="36">
        <f>SUM(BB78:BC78)</f>
        <v>0</v>
      </c>
      <c r="BE78" s="10">
        <f>BE77</f>
        <v>0</v>
      </c>
      <c r="BF78" s="10">
        <f t="shared" si="35"/>
        <v>0</v>
      </c>
      <c r="BG78" s="10">
        <f>BG77</f>
        <v>0</v>
      </c>
      <c r="BH78" s="10">
        <f t="shared" si="36"/>
        <v>0</v>
      </c>
      <c r="BI78" s="4"/>
      <c r="BJ78" s="10">
        <f t="shared" si="39"/>
        <v>0</v>
      </c>
      <c r="BK78" s="10">
        <f>BK77</f>
        <v>211.47</v>
      </c>
      <c r="BL78" s="10">
        <f>BK78*AU78</f>
        <v>1268.82</v>
      </c>
      <c r="BM78" s="57">
        <f>BM77</f>
        <v>4.0640000000000003E-2</v>
      </c>
      <c r="BN78" s="10">
        <f t="shared" si="37"/>
        <v>1555.4960000000001</v>
      </c>
      <c r="BO78" s="5">
        <f t="shared" si="40"/>
        <v>2824.3159999999998</v>
      </c>
    </row>
    <row r="79" spans="1:76">
      <c r="A79" s="4">
        <f t="shared" si="41"/>
        <v>77</v>
      </c>
      <c r="B79" s="4">
        <v>145</v>
      </c>
      <c r="C79" s="4" t="s">
        <v>0</v>
      </c>
      <c r="D79" s="78" t="s">
        <v>2377</v>
      </c>
      <c r="E79" s="78" t="s">
        <v>2378</v>
      </c>
      <c r="F79" s="78"/>
      <c r="G79" s="78" t="s">
        <v>2379</v>
      </c>
      <c r="H79" s="78" t="s">
        <v>2380</v>
      </c>
      <c r="I79" s="78" t="s">
        <v>2381</v>
      </c>
      <c r="J79" s="78"/>
      <c r="K79" s="78">
        <v>5991019893</v>
      </c>
      <c r="L79" s="78" t="s">
        <v>2377</v>
      </c>
      <c r="M79" s="78" t="s">
        <v>2378</v>
      </c>
      <c r="N79" s="78"/>
      <c r="O79" s="78" t="s">
        <v>2379</v>
      </c>
      <c r="P79" s="78" t="s">
        <v>2382</v>
      </c>
      <c r="Q79" s="78" t="s">
        <v>2381</v>
      </c>
      <c r="R79" s="78"/>
      <c r="S79" s="78" t="s">
        <v>12</v>
      </c>
      <c r="T79" s="78" t="s">
        <v>13</v>
      </c>
      <c r="U79" s="78" t="s">
        <v>11</v>
      </c>
      <c r="V79" s="78" t="s">
        <v>29</v>
      </c>
      <c r="W79" s="35" t="s">
        <v>991</v>
      </c>
      <c r="X79" s="78"/>
      <c r="Y79" s="4" t="s">
        <v>15</v>
      </c>
      <c r="Z79" s="78" t="s">
        <v>2383</v>
      </c>
      <c r="AA79" s="78" t="s">
        <v>2378</v>
      </c>
      <c r="AB79" s="78"/>
      <c r="AC79" s="78" t="s">
        <v>2379</v>
      </c>
      <c r="AD79" s="78" t="s">
        <v>1569</v>
      </c>
      <c r="AE79" s="78" t="s">
        <v>1949</v>
      </c>
      <c r="AF79" s="78"/>
      <c r="AG79" s="79" t="s">
        <v>2384</v>
      </c>
      <c r="AH79" s="78" t="s">
        <v>2385</v>
      </c>
      <c r="AI79" s="80">
        <v>0</v>
      </c>
      <c r="AJ79" s="80">
        <v>0</v>
      </c>
      <c r="AK79" s="80">
        <v>0</v>
      </c>
      <c r="AL79" s="80">
        <v>0</v>
      </c>
      <c r="AM79" s="80">
        <v>2127</v>
      </c>
      <c r="AN79" s="80">
        <v>2127</v>
      </c>
      <c r="AO79" s="81">
        <f t="shared" si="42"/>
        <v>4254</v>
      </c>
      <c r="AP79" s="75">
        <f t="shared" si="38"/>
        <v>4254</v>
      </c>
      <c r="AQ79" s="4" t="s">
        <v>37</v>
      </c>
      <c r="AR79" s="78" t="s">
        <v>1076</v>
      </c>
      <c r="AS79" s="78"/>
      <c r="AT79" s="4">
        <v>4416</v>
      </c>
      <c r="AU79" s="4">
        <v>6</v>
      </c>
      <c r="AV79" s="82">
        <v>100</v>
      </c>
      <c r="AW79" s="82">
        <v>0</v>
      </c>
      <c r="AX79" s="83">
        <f>AV79*AP79/100</f>
        <v>4254</v>
      </c>
      <c r="AY79" s="82">
        <f>AW79*AP79/100</f>
        <v>0</v>
      </c>
      <c r="AZ79" s="84">
        <f t="shared" si="43"/>
        <v>0</v>
      </c>
      <c r="BA79" s="85">
        <f>BA78</f>
        <v>0</v>
      </c>
      <c r="BB79" s="42">
        <f t="shared" si="30"/>
        <v>0</v>
      </c>
      <c r="BC79" s="42">
        <f>AY79*BA79</f>
        <v>0</v>
      </c>
      <c r="BD79" s="42">
        <f>SUM(BB79:BC79)</f>
        <v>0</v>
      </c>
      <c r="BE79" s="43">
        <f>BE18</f>
        <v>0</v>
      </c>
      <c r="BF79" s="10">
        <f t="shared" si="35"/>
        <v>0</v>
      </c>
      <c r="BG79" s="43">
        <f>BG18</f>
        <v>0</v>
      </c>
      <c r="BH79" s="10">
        <f t="shared" si="36"/>
        <v>0</v>
      </c>
      <c r="BI79" s="78"/>
      <c r="BJ79" s="10">
        <f t="shared" si="39"/>
        <v>0</v>
      </c>
      <c r="BK79" s="43">
        <f>BK18</f>
        <v>5.04</v>
      </c>
      <c r="BL79" s="44">
        <f>BK79*AU79</f>
        <v>30.240000000000002</v>
      </c>
      <c r="BM79" s="58">
        <f>BM18</f>
        <v>5.8259999999999999E-2</v>
      </c>
      <c r="BN79" s="44">
        <f t="shared" si="37"/>
        <v>247.83804000000001</v>
      </c>
      <c r="BO79" s="5">
        <f t="shared" si="40"/>
        <v>278.07803999999999</v>
      </c>
    </row>
    <row r="80" spans="1:76">
      <c r="A80" s="4">
        <f t="shared" si="41"/>
        <v>78</v>
      </c>
      <c r="B80" s="4">
        <v>123</v>
      </c>
      <c r="C80" s="4" t="s">
        <v>0</v>
      </c>
      <c r="D80" s="4" t="s">
        <v>1439</v>
      </c>
      <c r="E80" s="35" t="s">
        <v>1440</v>
      </c>
      <c r="F80" s="4"/>
      <c r="G80" s="4" t="s">
        <v>1441</v>
      </c>
      <c r="H80" s="4" t="s">
        <v>1442</v>
      </c>
      <c r="I80" s="35" t="s">
        <v>452</v>
      </c>
      <c r="J80" s="4"/>
      <c r="K80" s="35" t="s">
        <v>1443</v>
      </c>
      <c r="L80" s="4" t="s">
        <v>1439</v>
      </c>
      <c r="M80" s="35" t="s">
        <v>1440</v>
      </c>
      <c r="N80" s="4"/>
      <c r="O80" s="4" t="s">
        <v>1441</v>
      </c>
      <c r="P80" s="4" t="s">
        <v>1442</v>
      </c>
      <c r="Q80" s="35" t="s">
        <v>452</v>
      </c>
      <c r="R80" s="4"/>
      <c r="S80" s="4" t="s">
        <v>12</v>
      </c>
      <c r="T80" s="4" t="s">
        <v>13</v>
      </c>
      <c r="U80" s="4" t="s">
        <v>11</v>
      </c>
      <c r="V80" s="4" t="s">
        <v>29</v>
      </c>
      <c r="W80" s="35" t="s">
        <v>991</v>
      </c>
      <c r="X80" s="35"/>
      <c r="Y80" s="4" t="s">
        <v>15</v>
      </c>
      <c r="Z80" s="4" t="s">
        <v>1444</v>
      </c>
      <c r="AA80" s="35" t="s">
        <v>1445</v>
      </c>
      <c r="AB80" s="4" t="s">
        <v>1446</v>
      </c>
      <c r="AC80" s="4" t="s">
        <v>1447</v>
      </c>
      <c r="AD80" s="4"/>
      <c r="AE80" s="35" t="s">
        <v>1448</v>
      </c>
      <c r="AF80" s="4"/>
      <c r="AG80" s="35" t="s">
        <v>1449</v>
      </c>
      <c r="AH80" s="35" t="s">
        <v>1450</v>
      </c>
      <c r="AI80" s="67">
        <v>363</v>
      </c>
      <c r="AJ80" s="67">
        <v>0</v>
      </c>
      <c r="AK80" s="67">
        <v>5626</v>
      </c>
      <c r="AL80" s="67">
        <v>0</v>
      </c>
      <c r="AM80" s="67">
        <v>7511</v>
      </c>
      <c r="AN80" s="67">
        <v>0</v>
      </c>
      <c r="AO80" s="4">
        <f t="shared" si="42"/>
        <v>13500</v>
      </c>
      <c r="AP80" s="68">
        <f t="shared" si="38"/>
        <v>13500</v>
      </c>
      <c r="AQ80" s="4" t="str">
        <f>AQ70</f>
        <v>W-3.6</v>
      </c>
      <c r="AR80" s="4" t="s">
        <v>1076</v>
      </c>
      <c r="AS80" s="4"/>
      <c r="AT80" s="4">
        <v>4416</v>
      </c>
      <c r="AU80" s="4">
        <v>6</v>
      </c>
      <c r="AV80" s="4">
        <v>100</v>
      </c>
      <c r="AW80" s="4">
        <v>0</v>
      </c>
      <c r="AX80" s="12">
        <f t="shared" ref="AX80:AX81" si="44">AV80*AP80/100</f>
        <v>13500</v>
      </c>
      <c r="AY80" s="12">
        <f t="shared" ref="AY80:AY81" si="45">AW80*AP80/100</f>
        <v>0</v>
      </c>
      <c r="AZ80" s="70">
        <f t="shared" si="43"/>
        <v>0</v>
      </c>
      <c r="BA80" s="72">
        <f t="shared" si="43"/>
        <v>0</v>
      </c>
      <c r="BB80" s="36">
        <f t="shared" ref="BB80:BC81" si="46">AX80*AZ80</f>
        <v>0</v>
      </c>
      <c r="BC80" s="36">
        <f t="shared" si="46"/>
        <v>0</v>
      </c>
      <c r="BD80" s="36">
        <f t="shared" ref="BD80:BD81" si="47">SUM(BB80:BC80)</f>
        <v>0</v>
      </c>
      <c r="BE80" s="4">
        <f>BE70</f>
        <v>0</v>
      </c>
      <c r="BF80" s="10">
        <f t="shared" si="35"/>
        <v>0</v>
      </c>
      <c r="BG80" s="4">
        <f>BG70</f>
        <v>0</v>
      </c>
      <c r="BH80" s="10">
        <f t="shared" si="36"/>
        <v>0</v>
      </c>
      <c r="BI80" s="4"/>
      <c r="BJ80" s="10">
        <f t="shared" si="39"/>
        <v>0</v>
      </c>
      <c r="BK80" s="4">
        <f>BK70</f>
        <v>38.19</v>
      </c>
      <c r="BL80" s="10">
        <f t="shared" ref="BL80:BL81" si="48">BK80*AU80</f>
        <v>229.14</v>
      </c>
      <c r="BM80" s="4">
        <f>BM70</f>
        <v>4.2540000000000001E-2</v>
      </c>
      <c r="BN80" s="10">
        <f t="shared" si="37"/>
        <v>574.29</v>
      </c>
      <c r="BO80" s="5">
        <f t="shared" si="40"/>
        <v>803.43</v>
      </c>
    </row>
    <row r="81" spans="1:67">
      <c r="A81" s="4">
        <f t="shared" si="41"/>
        <v>79</v>
      </c>
      <c r="B81" s="4">
        <v>123</v>
      </c>
      <c r="C81" s="4" t="s">
        <v>32</v>
      </c>
      <c r="D81" s="4" t="s">
        <v>1439</v>
      </c>
      <c r="E81" s="35" t="s">
        <v>1440</v>
      </c>
      <c r="F81" s="4"/>
      <c r="G81" s="4" t="s">
        <v>1441</v>
      </c>
      <c r="H81" s="4" t="s">
        <v>1442</v>
      </c>
      <c r="I81" s="35" t="s">
        <v>452</v>
      </c>
      <c r="J81" s="4"/>
      <c r="K81" s="35" t="s">
        <v>1443</v>
      </c>
      <c r="L81" s="4" t="s">
        <v>1439</v>
      </c>
      <c r="M81" s="35" t="s">
        <v>1440</v>
      </c>
      <c r="N81" s="4"/>
      <c r="O81" s="4" t="s">
        <v>1441</v>
      </c>
      <c r="P81" s="4" t="s">
        <v>1442</v>
      </c>
      <c r="Q81" s="35" t="s">
        <v>452</v>
      </c>
      <c r="R81" s="4"/>
      <c r="S81" s="4" t="s">
        <v>12</v>
      </c>
      <c r="T81" s="4" t="s">
        <v>13</v>
      </c>
      <c r="U81" s="4" t="s">
        <v>11</v>
      </c>
      <c r="V81" s="4" t="s">
        <v>29</v>
      </c>
      <c r="W81" s="35" t="s">
        <v>991</v>
      </c>
      <c r="X81" s="35"/>
      <c r="Y81" s="4" t="s">
        <v>15</v>
      </c>
      <c r="Z81" s="4" t="s">
        <v>1451</v>
      </c>
      <c r="AA81" s="35" t="s">
        <v>1445</v>
      </c>
      <c r="AB81" s="4" t="s">
        <v>1446</v>
      </c>
      <c r="AC81" s="4" t="s">
        <v>1447</v>
      </c>
      <c r="AD81" s="4"/>
      <c r="AE81" s="35" t="s">
        <v>1448</v>
      </c>
      <c r="AF81" s="4"/>
      <c r="AG81" s="35" t="s">
        <v>1452</v>
      </c>
      <c r="AH81" s="35" t="s">
        <v>1453</v>
      </c>
      <c r="AI81" s="67">
        <v>352</v>
      </c>
      <c r="AJ81" s="67">
        <v>0</v>
      </c>
      <c r="AK81" s="67">
        <v>718</v>
      </c>
      <c r="AL81" s="67">
        <v>0</v>
      </c>
      <c r="AM81" s="67">
        <v>2099</v>
      </c>
      <c r="AN81" s="67">
        <v>7321</v>
      </c>
      <c r="AO81" s="4">
        <f t="shared" si="42"/>
        <v>10490</v>
      </c>
      <c r="AP81" s="68">
        <f t="shared" si="38"/>
        <v>10490</v>
      </c>
      <c r="AQ81" s="4" t="str">
        <f>AQ70</f>
        <v>W-3.6</v>
      </c>
      <c r="AR81" s="4" t="s">
        <v>1076</v>
      </c>
      <c r="AS81" s="4"/>
      <c r="AT81" s="4">
        <v>4416</v>
      </c>
      <c r="AU81" s="4">
        <v>6</v>
      </c>
      <c r="AV81" s="4">
        <v>100</v>
      </c>
      <c r="AW81" s="4">
        <v>0</v>
      </c>
      <c r="AX81" s="12">
        <f t="shared" si="44"/>
        <v>10490</v>
      </c>
      <c r="AY81" s="12">
        <f t="shared" si="45"/>
        <v>0</v>
      </c>
      <c r="AZ81" s="70">
        <f t="shared" si="43"/>
        <v>0</v>
      </c>
      <c r="BA81" s="72">
        <f t="shared" si="43"/>
        <v>0</v>
      </c>
      <c r="BB81" s="36">
        <f t="shared" si="46"/>
        <v>0</v>
      </c>
      <c r="BC81" s="36">
        <f t="shared" si="46"/>
        <v>0</v>
      </c>
      <c r="BD81" s="36">
        <f t="shared" si="47"/>
        <v>0</v>
      </c>
      <c r="BE81" s="4">
        <f>BE70</f>
        <v>0</v>
      </c>
      <c r="BF81" s="10">
        <f t="shared" si="35"/>
        <v>0</v>
      </c>
      <c r="BG81" s="4">
        <f>BG70</f>
        <v>0</v>
      </c>
      <c r="BH81" s="10">
        <f t="shared" si="36"/>
        <v>0</v>
      </c>
      <c r="BI81" s="4"/>
      <c r="BJ81" s="10">
        <f t="shared" si="39"/>
        <v>0</v>
      </c>
      <c r="BK81" s="4">
        <f>BK70</f>
        <v>38.19</v>
      </c>
      <c r="BL81" s="10">
        <f t="shared" si="48"/>
        <v>229.14</v>
      </c>
      <c r="BM81" s="4">
        <f>BM70</f>
        <v>4.2540000000000001E-2</v>
      </c>
      <c r="BN81" s="10">
        <f t="shared" si="37"/>
        <v>446.24459999999999</v>
      </c>
      <c r="BO81" s="5">
        <f t="shared" si="40"/>
        <v>675.38459999999998</v>
      </c>
    </row>
    <row r="83" spans="1:67">
      <c r="AP83" s="45">
        <f>SUM(AP3:AP82)</f>
        <v>2325181</v>
      </c>
      <c r="AX83" s="45">
        <f>SUM(AX3:AX82)</f>
        <v>1860183</v>
      </c>
      <c r="AY83" s="45">
        <f>SUM(AY3:AY82)</f>
        <v>464998</v>
      </c>
      <c r="BO83" s="3">
        <f>SUM(BO3:BO82)</f>
        <v>147329.39970999994</v>
      </c>
    </row>
    <row r="84" spans="1:67">
      <c r="AX84" s="45">
        <f>SUM(AX83:AY83)</f>
        <v>2325181</v>
      </c>
    </row>
    <row r="85" spans="1:67">
      <c r="AX85" s="45">
        <f>AP83-AX84</f>
        <v>0</v>
      </c>
    </row>
    <row r="98" spans="23:23">
      <c r="W98" s="1" t="e">
        <f>SUM('[2]PSG PO'!AP7\)</f>
        <v>#NAME?</v>
      </c>
    </row>
  </sheetData>
  <mergeCells count="6">
    <mergeCell ref="AI1:AN1"/>
    <mergeCell ref="AO1:BO1"/>
    <mergeCell ref="C1:K1"/>
    <mergeCell ref="L1:R1"/>
    <mergeCell ref="S1:Y1"/>
    <mergeCell ref="Z1:AH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O17"/>
  <sheetViews>
    <sheetView topLeftCell="AD1" zoomScale="62" zoomScaleNormal="62" workbookViewId="0">
      <selection activeCell="AT25" sqref="AT25"/>
    </sheetView>
  </sheetViews>
  <sheetFormatPr defaultColWidth="9" defaultRowHeight="12.75"/>
  <cols>
    <col min="1" max="1" width="4.625" style="1" customWidth="1"/>
    <col min="2" max="2" width="4.125" style="1" customWidth="1"/>
    <col min="3" max="3" width="4.625" style="1" customWidth="1"/>
    <col min="4" max="4" width="27.625" style="1" customWidth="1"/>
    <col min="5" max="5" width="7.125" style="1" customWidth="1"/>
    <col min="6" max="6" width="10" style="1" customWidth="1"/>
    <col min="7" max="7" width="19.625" style="1" customWidth="1"/>
    <col min="8" max="8" width="19.875" style="1" customWidth="1"/>
    <col min="9" max="9" width="9" style="1" customWidth="1"/>
    <col min="10" max="10" width="8.5" style="1" customWidth="1"/>
    <col min="11" max="11" width="11.625" style="1" customWidth="1"/>
    <col min="12" max="12" width="20.625" style="1" customWidth="1"/>
    <col min="13" max="13" width="10.625" style="1" customWidth="1"/>
    <col min="14" max="14" width="18.375" style="1" customWidth="1"/>
    <col min="15" max="15" width="18" style="1" customWidth="1"/>
    <col min="16" max="16" width="19.875" style="1" customWidth="1"/>
    <col min="17" max="18" width="10" style="1" customWidth="1"/>
    <col min="19" max="19" width="21.625" style="1" customWidth="1"/>
    <col min="20" max="20" width="10.125" style="1" customWidth="1"/>
    <col min="21" max="21" width="14.375" style="1" customWidth="1"/>
    <col min="22" max="22" width="17.5" style="1" customWidth="1"/>
    <col min="23" max="23" width="11.125" style="1" customWidth="1"/>
    <col min="24" max="24" width="11.625" style="1" customWidth="1"/>
    <col min="25" max="25" width="12.125" style="1" customWidth="1"/>
    <col min="26" max="26" width="32.5" style="1" customWidth="1"/>
    <col min="27" max="27" width="14.125" style="1" customWidth="1"/>
    <col min="28" max="28" width="20.125" style="1" customWidth="1"/>
    <col min="29" max="29" width="24.625" style="1" customWidth="1"/>
    <col min="30" max="30" width="30.5" style="1" customWidth="1"/>
    <col min="31" max="31" width="9.625" style="1" customWidth="1"/>
    <col min="32" max="32" width="10.625" style="1" customWidth="1"/>
    <col min="33" max="33" width="20.625" style="1" customWidth="1"/>
    <col min="34" max="34" width="16.625" style="1" hidden="1" customWidth="1"/>
    <col min="35" max="40" width="9.625" style="1" hidden="1" customWidth="1"/>
    <col min="41" max="41" width="9.625" style="1" customWidth="1"/>
    <col min="42" max="42" width="8" style="1" customWidth="1"/>
    <col min="43" max="43" width="8.875" style="1" customWidth="1"/>
    <col min="44" max="44" width="10.625" style="1" customWidth="1"/>
    <col min="45" max="47" width="9.875" style="1" customWidth="1"/>
    <col min="48" max="48" width="11.5" style="1" customWidth="1"/>
    <col min="49" max="49" width="12.625" style="1" customWidth="1"/>
    <col min="50" max="50" width="14.875" style="1" customWidth="1"/>
    <col min="51" max="51" width="10.375" style="1" customWidth="1"/>
    <col min="52" max="52" width="15.125" style="1" customWidth="1"/>
    <col min="53" max="53" width="16.125" style="1" customWidth="1"/>
    <col min="54" max="54" width="14.375" style="1" customWidth="1"/>
    <col min="55" max="55" width="12.375" style="1" customWidth="1"/>
    <col min="56" max="56" width="11.625" style="1" customWidth="1"/>
    <col min="57" max="57" width="12.125" style="1" customWidth="1"/>
    <col min="58" max="58" width="12.375" style="1" customWidth="1"/>
    <col min="59" max="59" width="12" style="1" customWidth="1"/>
    <col min="60" max="62" width="12.625" style="1" customWidth="1"/>
    <col min="63" max="63" width="11.5" style="1" customWidth="1"/>
    <col min="64" max="64" width="11.125" style="1" customWidth="1"/>
    <col min="65" max="65" width="11.625" style="1" customWidth="1"/>
    <col min="66" max="66" width="12" style="1" customWidth="1"/>
    <col min="67" max="67" width="15" style="1" customWidth="1"/>
    <col min="68" max="16384" width="9" style="1"/>
  </cols>
  <sheetData>
    <row r="1" spans="1:67" s="18" customFormat="1">
      <c r="A1" s="12"/>
      <c r="B1" s="12"/>
      <c r="C1" s="122" t="s">
        <v>2322</v>
      </c>
      <c r="D1" s="122"/>
      <c r="E1" s="122"/>
      <c r="F1" s="122"/>
      <c r="G1" s="122"/>
      <c r="H1" s="122"/>
      <c r="I1" s="122"/>
      <c r="J1" s="122"/>
      <c r="K1" s="122"/>
      <c r="L1" s="120" t="s">
        <v>2323</v>
      </c>
      <c r="M1" s="120"/>
      <c r="N1" s="120"/>
      <c r="O1" s="120"/>
      <c r="P1" s="120"/>
      <c r="Q1" s="120"/>
      <c r="R1" s="120"/>
      <c r="S1" s="122" t="s">
        <v>2324</v>
      </c>
      <c r="T1" s="122"/>
      <c r="U1" s="122"/>
      <c r="V1" s="122"/>
      <c r="W1" s="122"/>
      <c r="X1" s="122"/>
      <c r="Y1" s="122"/>
      <c r="Z1" s="120" t="s">
        <v>2325</v>
      </c>
      <c r="AA1" s="120"/>
      <c r="AB1" s="120"/>
      <c r="AC1" s="120"/>
      <c r="AD1" s="120"/>
      <c r="AE1" s="120"/>
      <c r="AF1" s="120"/>
      <c r="AG1" s="120"/>
      <c r="AH1" s="120"/>
      <c r="AI1" s="120" t="s">
        <v>2409</v>
      </c>
      <c r="AJ1" s="120"/>
      <c r="AK1" s="120"/>
      <c r="AL1" s="120"/>
      <c r="AM1" s="120"/>
      <c r="AN1" s="120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</row>
    <row r="2" spans="1:67" s="18" customFormat="1" ht="90.75" customHeight="1">
      <c r="A2" s="12" t="s">
        <v>2326</v>
      </c>
      <c r="B2" s="12" t="s">
        <v>2368</v>
      </c>
      <c r="C2" s="12" t="s">
        <v>2369</v>
      </c>
      <c r="D2" s="12" t="s">
        <v>2370</v>
      </c>
      <c r="E2" s="12" t="s">
        <v>2327</v>
      </c>
      <c r="F2" s="12" t="s">
        <v>2328</v>
      </c>
      <c r="G2" s="12" t="s">
        <v>2329</v>
      </c>
      <c r="H2" s="12" t="s">
        <v>2330</v>
      </c>
      <c r="I2" s="19" t="s">
        <v>2331</v>
      </c>
      <c r="J2" s="20" t="s">
        <v>2332</v>
      </c>
      <c r="K2" s="20" t="s">
        <v>2333</v>
      </c>
      <c r="L2" s="21" t="s">
        <v>2334</v>
      </c>
      <c r="M2" s="21" t="s">
        <v>2327</v>
      </c>
      <c r="N2" s="21" t="s">
        <v>2328</v>
      </c>
      <c r="O2" s="21" t="s">
        <v>2329</v>
      </c>
      <c r="P2" s="21" t="s">
        <v>2330</v>
      </c>
      <c r="Q2" s="22" t="s">
        <v>2331</v>
      </c>
      <c r="R2" s="23" t="s">
        <v>2332</v>
      </c>
      <c r="S2" s="24" t="s">
        <v>2335</v>
      </c>
      <c r="T2" s="25" t="s">
        <v>2336</v>
      </c>
      <c r="U2" s="25" t="s">
        <v>2337</v>
      </c>
      <c r="V2" s="25" t="s">
        <v>2338</v>
      </c>
      <c r="W2" s="24" t="s">
        <v>2339</v>
      </c>
      <c r="X2" s="24" t="s">
        <v>2340</v>
      </c>
      <c r="Y2" s="24" t="s">
        <v>2341</v>
      </c>
      <c r="Z2" s="26" t="s">
        <v>2342</v>
      </c>
      <c r="AA2" s="26" t="s">
        <v>2327</v>
      </c>
      <c r="AB2" s="26" t="s">
        <v>2328</v>
      </c>
      <c r="AC2" s="26" t="s">
        <v>2329</v>
      </c>
      <c r="AD2" s="26" t="s">
        <v>2330</v>
      </c>
      <c r="AE2" s="27" t="s">
        <v>2331</v>
      </c>
      <c r="AF2" s="28" t="s">
        <v>2332</v>
      </c>
      <c r="AG2" s="26" t="s">
        <v>2343</v>
      </c>
      <c r="AH2" s="26" t="s">
        <v>2344</v>
      </c>
      <c r="AI2" s="29" t="s">
        <v>2410</v>
      </c>
      <c r="AJ2" s="29" t="s">
        <v>2411</v>
      </c>
      <c r="AK2" s="29" t="s">
        <v>2412</v>
      </c>
      <c r="AL2" s="29" t="s">
        <v>2413</v>
      </c>
      <c r="AM2" s="29" t="s">
        <v>2414</v>
      </c>
      <c r="AN2" s="29" t="s">
        <v>2415</v>
      </c>
      <c r="AO2" s="29" t="s">
        <v>2345</v>
      </c>
      <c r="AP2" s="29" t="s">
        <v>2345</v>
      </c>
      <c r="AQ2" s="28" t="s">
        <v>2346</v>
      </c>
      <c r="AR2" s="28" t="s">
        <v>2371</v>
      </c>
      <c r="AS2" s="30" t="s">
        <v>2347</v>
      </c>
      <c r="AT2" s="2" t="s">
        <v>2348</v>
      </c>
      <c r="AU2" s="2" t="s">
        <v>2349</v>
      </c>
      <c r="AV2" s="2" t="s">
        <v>2350</v>
      </c>
      <c r="AW2" s="2" t="s">
        <v>2351</v>
      </c>
      <c r="AX2" s="31" t="s">
        <v>2352</v>
      </c>
      <c r="AY2" s="31" t="s">
        <v>2353</v>
      </c>
      <c r="AZ2" s="2" t="s">
        <v>2354</v>
      </c>
      <c r="BA2" s="2" t="s">
        <v>2355</v>
      </c>
      <c r="BB2" s="32" t="s">
        <v>2356</v>
      </c>
      <c r="BC2" s="32" t="s">
        <v>2357</v>
      </c>
      <c r="BD2" s="32" t="s">
        <v>2358</v>
      </c>
      <c r="BE2" s="2" t="s">
        <v>2359</v>
      </c>
      <c r="BF2" s="32" t="s">
        <v>2360</v>
      </c>
      <c r="BG2" s="2" t="s">
        <v>2361</v>
      </c>
      <c r="BH2" s="32" t="s">
        <v>2362</v>
      </c>
      <c r="BI2" s="2" t="s">
        <v>2395</v>
      </c>
      <c r="BJ2" s="32" t="s">
        <v>2396</v>
      </c>
      <c r="BK2" s="2" t="s">
        <v>2363</v>
      </c>
      <c r="BL2" s="40" t="s">
        <v>2364</v>
      </c>
      <c r="BM2" s="2" t="s">
        <v>2365</v>
      </c>
      <c r="BN2" s="41" t="s">
        <v>2366</v>
      </c>
      <c r="BO2" s="2" t="s">
        <v>2367</v>
      </c>
    </row>
    <row r="3" spans="1:67" s="103" customFormat="1">
      <c r="A3" s="93">
        <v>1</v>
      </c>
      <c r="B3" s="93">
        <v>87</v>
      </c>
      <c r="C3" s="93" t="s">
        <v>0</v>
      </c>
      <c r="D3" s="93" t="s">
        <v>1063</v>
      </c>
      <c r="E3" s="94" t="s">
        <v>1064</v>
      </c>
      <c r="F3" s="93"/>
      <c r="G3" s="93" t="s">
        <v>1065</v>
      </c>
      <c r="H3" s="93" t="s">
        <v>1066</v>
      </c>
      <c r="I3" s="94" t="s">
        <v>1067</v>
      </c>
      <c r="J3" s="93"/>
      <c r="K3" s="94" t="s">
        <v>1068</v>
      </c>
      <c r="L3" s="93" t="s">
        <v>1063</v>
      </c>
      <c r="M3" s="94" t="s">
        <v>1064</v>
      </c>
      <c r="N3" s="93"/>
      <c r="O3" s="93" t="s">
        <v>1065</v>
      </c>
      <c r="P3" s="93" t="s">
        <v>1066</v>
      </c>
      <c r="Q3" s="94" t="s">
        <v>1067</v>
      </c>
      <c r="R3" s="93"/>
      <c r="S3" s="93" t="s">
        <v>12</v>
      </c>
      <c r="T3" s="93" t="s">
        <v>13</v>
      </c>
      <c r="U3" s="93" t="s">
        <v>28</v>
      </c>
      <c r="V3" s="93" t="s">
        <v>29</v>
      </c>
      <c r="W3" s="94" t="s">
        <v>991</v>
      </c>
      <c r="X3" s="94"/>
      <c r="Y3" s="93" t="s">
        <v>15</v>
      </c>
      <c r="Z3" s="93" t="s">
        <v>1069</v>
      </c>
      <c r="AA3" s="94" t="s">
        <v>1070</v>
      </c>
      <c r="AB3" s="93" t="s">
        <v>1071</v>
      </c>
      <c r="AC3" s="93" t="s">
        <v>1071</v>
      </c>
      <c r="AD3" s="93" t="s">
        <v>1072</v>
      </c>
      <c r="AE3" s="94" t="s">
        <v>52</v>
      </c>
      <c r="AF3" s="93"/>
      <c r="AG3" s="94" t="s">
        <v>1073</v>
      </c>
      <c r="AH3" s="94" t="s">
        <v>1074</v>
      </c>
      <c r="AI3" s="95">
        <v>3679</v>
      </c>
      <c r="AJ3" s="95">
        <v>6753</v>
      </c>
      <c r="AK3" s="95">
        <v>6760</v>
      </c>
      <c r="AL3" s="95">
        <v>11055</v>
      </c>
      <c r="AM3" s="95">
        <v>0</v>
      </c>
      <c r="AN3" s="95">
        <v>17493</v>
      </c>
      <c r="AO3" s="93">
        <f t="shared" ref="AO3:AO16" si="0">SUM(AI3:AN3)</f>
        <v>45740</v>
      </c>
      <c r="AP3" s="96">
        <f>AO3</f>
        <v>45740</v>
      </c>
      <c r="AQ3" s="93" t="s">
        <v>1075</v>
      </c>
      <c r="AR3" s="93" t="s">
        <v>1076</v>
      </c>
      <c r="AS3" s="93"/>
      <c r="AT3" s="93">
        <v>4416</v>
      </c>
      <c r="AU3" s="93">
        <v>6</v>
      </c>
      <c r="AV3" s="93">
        <v>100</v>
      </c>
      <c r="AW3" s="93">
        <v>0</v>
      </c>
      <c r="AX3" s="97">
        <f t="shared" ref="AX3:AX16" si="1">AV3*AP3/100</f>
        <v>45740</v>
      </c>
      <c r="AY3" s="97">
        <f t="shared" ref="AY3:AY16" si="2">AW3*AP3/100</f>
        <v>0</v>
      </c>
      <c r="AZ3" s="98">
        <f>'dane do formularza ofertowego'!E13</f>
        <v>0</v>
      </c>
      <c r="BA3" s="99">
        <f>'dane do formularza ofertowego'!E14</f>
        <v>0</v>
      </c>
      <c r="BB3" s="100">
        <f t="shared" ref="BB3:BC16" si="3">AX3*AZ3</f>
        <v>0</v>
      </c>
      <c r="BC3" s="100">
        <f t="shared" si="3"/>
        <v>0</v>
      </c>
      <c r="BD3" s="100">
        <f t="shared" ref="BD3:BD16" si="4">SUM(BB3:BC3)</f>
        <v>0</v>
      </c>
      <c r="BE3" s="101">
        <f>'dane do formularza ofertowego'!J9</f>
        <v>0</v>
      </c>
      <c r="BF3" s="102">
        <f t="shared" ref="BF3:BF16" si="5">BE3*AU3*AV3/100</f>
        <v>0</v>
      </c>
      <c r="BG3" s="101">
        <f>'dane do formularza ofertowego'!J10</f>
        <v>0</v>
      </c>
      <c r="BH3" s="102">
        <f t="shared" ref="BH3:BH16" si="6">BG3*AU3*AW3/100</f>
        <v>0</v>
      </c>
      <c r="BI3" s="4">
        <v>4.1399999999999996E-3</v>
      </c>
      <c r="BJ3" s="102">
        <f>BI3*AP3</f>
        <v>189.36359999999999</v>
      </c>
      <c r="BK3" s="93">
        <v>117.68</v>
      </c>
      <c r="BL3" s="102">
        <f t="shared" ref="BL3:BL16" si="7">BK3*AU3</f>
        <v>706.08</v>
      </c>
      <c r="BM3" s="93">
        <v>3.8490000000000003E-2</v>
      </c>
      <c r="BN3" s="102">
        <f t="shared" ref="BN3:BN16" si="8">BM3*AP3</f>
        <v>1760.5326000000002</v>
      </c>
      <c r="BO3" s="101">
        <f>BN3+BL3+BH3+BF3+BD3+BJ3</f>
        <v>2655.9762000000005</v>
      </c>
    </row>
    <row r="4" spans="1:67">
      <c r="A4" s="4">
        <f>A3+1</f>
        <v>2</v>
      </c>
      <c r="B4" s="4">
        <v>116</v>
      </c>
      <c r="C4" s="4" t="s">
        <v>0</v>
      </c>
      <c r="D4" s="4" t="s">
        <v>1355</v>
      </c>
      <c r="E4" s="35" t="s">
        <v>1356</v>
      </c>
      <c r="F4" s="4"/>
      <c r="G4" s="4" t="s">
        <v>1357</v>
      </c>
      <c r="H4" s="4" t="s">
        <v>1358</v>
      </c>
      <c r="I4" s="35" t="s">
        <v>152</v>
      </c>
      <c r="J4" s="4"/>
      <c r="K4" s="35" t="s">
        <v>1359</v>
      </c>
      <c r="L4" s="4" t="s">
        <v>1355</v>
      </c>
      <c r="M4" s="35" t="s">
        <v>1356</v>
      </c>
      <c r="N4" s="4" t="s">
        <v>1357</v>
      </c>
      <c r="O4" s="4" t="s">
        <v>1357</v>
      </c>
      <c r="P4" s="4" t="s">
        <v>1358</v>
      </c>
      <c r="Q4" s="35" t="s">
        <v>152</v>
      </c>
      <c r="R4" s="4"/>
      <c r="S4" s="4" t="s">
        <v>12</v>
      </c>
      <c r="T4" s="4" t="s">
        <v>13</v>
      </c>
      <c r="U4" s="4" t="s">
        <v>28</v>
      </c>
      <c r="V4" s="4" t="s">
        <v>29</v>
      </c>
      <c r="W4" s="35" t="s">
        <v>991</v>
      </c>
      <c r="X4" s="35"/>
      <c r="Y4" s="4" t="s">
        <v>15</v>
      </c>
      <c r="Z4" s="4" t="s">
        <v>1360</v>
      </c>
      <c r="AA4" s="35" t="s">
        <v>1356</v>
      </c>
      <c r="AB4" s="4" t="s">
        <v>1357</v>
      </c>
      <c r="AC4" s="4" t="s">
        <v>1357</v>
      </c>
      <c r="AD4" s="4" t="s">
        <v>1358</v>
      </c>
      <c r="AE4" s="35" t="s">
        <v>1361</v>
      </c>
      <c r="AF4" s="4"/>
      <c r="AG4" s="35" t="s">
        <v>1362</v>
      </c>
      <c r="AH4" s="35" t="s">
        <v>1363</v>
      </c>
      <c r="AI4" s="67">
        <v>16</v>
      </c>
      <c r="AJ4" s="67">
        <v>29</v>
      </c>
      <c r="AK4" s="67">
        <v>1117</v>
      </c>
      <c r="AL4" s="67">
        <v>4078</v>
      </c>
      <c r="AM4" s="67">
        <v>5483</v>
      </c>
      <c r="AN4" s="67">
        <v>7199</v>
      </c>
      <c r="AO4" s="4">
        <f t="shared" si="0"/>
        <v>17922</v>
      </c>
      <c r="AP4" s="68">
        <f t="shared" ref="AP4:AP16" si="9">AO4</f>
        <v>17922</v>
      </c>
      <c r="AQ4" s="4" t="s">
        <v>1364</v>
      </c>
      <c r="AR4" s="4" t="s">
        <v>1076</v>
      </c>
      <c r="AS4" s="4"/>
      <c r="AT4" s="4">
        <v>4416</v>
      </c>
      <c r="AU4" s="4">
        <v>6</v>
      </c>
      <c r="AV4" s="4">
        <v>100</v>
      </c>
      <c r="AW4" s="4">
        <v>0</v>
      </c>
      <c r="AX4" s="12">
        <f t="shared" si="1"/>
        <v>17922</v>
      </c>
      <c r="AY4" s="12">
        <f t="shared" si="2"/>
        <v>0</v>
      </c>
      <c r="AZ4" s="70">
        <f>AZ3</f>
        <v>0</v>
      </c>
      <c r="BA4" s="72">
        <f>BA3</f>
        <v>0</v>
      </c>
      <c r="BB4" s="36">
        <f t="shared" si="3"/>
        <v>0</v>
      </c>
      <c r="BC4" s="36">
        <f t="shared" si="3"/>
        <v>0</v>
      </c>
      <c r="BD4" s="36">
        <f t="shared" si="4"/>
        <v>0</v>
      </c>
      <c r="BE4" s="5">
        <f>'dane do formularza ofertowego'!E9</f>
        <v>0</v>
      </c>
      <c r="BF4" s="10">
        <f t="shared" si="5"/>
        <v>0</v>
      </c>
      <c r="BG4" s="5">
        <f>'dane do formularza ofertowego'!E10</f>
        <v>0</v>
      </c>
      <c r="BH4" s="10">
        <f t="shared" si="6"/>
        <v>0</v>
      </c>
      <c r="BI4" s="4">
        <v>4.0899999999999999E-3</v>
      </c>
      <c r="BJ4" s="10">
        <f t="shared" ref="BJ4:BJ15" si="10">BI4*AP4</f>
        <v>73.300979999999996</v>
      </c>
      <c r="BK4" s="4">
        <v>23.83</v>
      </c>
      <c r="BL4" s="10">
        <f t="shared" si="7"/>
        <v>142.97999999999999</v>
      </c>
      <c r="BM4" s="4">
        <v>3.6249999999999998E-2</v>
      </c>
      <c r="BN4" s="10">
        <f t="shared" si="8"/>
        <v>649.6724999999999</v>
      </c>
      <c r="BO4" s="5">
        <f t="shared" ref="BO4:BO16" si="11">BN4+BL4+BH4+BF4+BD4+BJ4</f>
        <v>865.9534799999999</v>
      </c>
    </row>
    <row r="5" spans="1:67">
      <c r="A5" s="4">
        <f t="shared" ref="A5:A16" si="12">A4+1</f>
        <v>3</v>
      </c>
      <c r="B5" s="4">
        <v>116</v>
      </c>
      <c r="C5" s="4" t="s">
        <v>32</v>
      </c>
      <c r="D5" s="4" t="s">
        <v>1355</v>
      </c>
      <c r="E5" s="35" t="s">
        <v>1356</v>
      </c>
      <c r="F5" s="4"/>
      <c r="G5" s="4" t="s">
        <v>1357</v>
      </c>
      <c r="H5" s="4" t="s">
        <v>1358</v>
      </c>
      <c r="I5" s="35" t="s">
        <v>152</v>
      </c>
      <c r="J5" s="4"/>
      <c r="K5" s="35" t="s">
        <v>1359</v>
      </c>
      <c r="L5" s="4" t="s">
        <v>1355</v>
      </c>
      <c r="M5" s="35" t="s">
        <v>1356</v>
      </c>
      <c r="N5" s="4" t="s">
        <v>1357</v>
      </c>
      <c r="O5" s="4" t="s">
        <v>1357</v>
      </c>
      <c r="P5" s="4" t="s">
        <v>1358</v>
      </c>
      <c r="Q5" s="35" t="s">
        <v>152</v>
      </c>
      <c r="R5" s="4"/>
      <c r="S5" s="4" t="s">
        <v>12</v>
      </c>
      <c r="T5" s="4" t="s">
        <v>13</v>
      </c>
      <c r="U5" s="4" t="s">
        <v>28</v>
      </c>
      <c r="V5" s="4" t="s">
        <v>29</v>
      </c>
      <c r="W5" s="35" t="s">
        <v>991</v>
      </c>
      <c r="X5" s="35"/>
      <c r="Y5" s="4" t="s">
        <v>15</v>
      </c>
      <c r="Z5" s="4" t="s">
        <v>992</v>
      </c>
      <c r="AA5" s="35" t="s">
        <v>1356</v>
      </c>
      <c r="AB5" s="4" t="s">
        <v>1357</v>
      </c>
      <c r="AC5" s="4" t="s">
        <v>1357</v>
      </c>
      <c r="AD5" s="4" t="s">
        <v>1358</v>
      </c>
      <c r="AE5" s="35" t="s">
        <v>152</v>
      </c>
      <c r="AF5" s="4"/>
      <c r="AG5" s="35" t="s">
        <v>1365</v>
      </c>
      <c r="AH5" s="35" t="s">
        <v>1366</v>
      </c>
      <c r="AI5" s="67">
        <v>9</v>
      </c>
      <c r="AJ5" s="67">
        <v>61</v>
      </c>
      <c r="AK5" s="67">
        <v>2957</v>
      </c>
      <c r="AL5" s="67">
        <v>9223</v>
      </c>
      <c r="AM5" s="67">
        <v>11299</v>
      </c>
      <c r="AN5" s="67">
        <v>15176</v>
      </c>
      <c r="AO5" s="4">
        <f t="shared" si="0"/>
        <v>38725</v>
      </c>
      <c r="AP5" s="68">
        <f t="shared" si="9"/>
        <v>38725</v>
      </c>
      <c r="AQ5" s="4" t="str">
        <f>AQ4</f>
        <v>Lw-3.6</v>
      </c>
      <c r="AR5" s="4" t="s">
        <v>1076</v>
      </c>
      <c r="AS5" s="4"/>
      <c r="AT5" s="4">
        <v>4416</v>
      </c>
      <c r="AU5" s="4">
        <v>6</v>
      </c>
      <c r="AV5" s="4">
        <v>100</v>
      </c>
      <c r="AW5" s="4">
        <v>0</v>
      </c>
      <c r="AX5" s="12">
        <f t="shared" si="1"/>
        <v>38725</v>
      </c>
      <c r="AY5" s="12">
        <f t="shared" si="2"/>
        <v>0</v>
      </c>
      <c r="AZ5" s="70">
        <f t="shared" ref="AZ5:BA16" si="13">AZ4</f>
        <v>0</v>
      </c>
      <c r="BA5" s="72">
        <f t="shared" si="13"/>
        <v>0</v>
      </c>
      <c r="BB5" s="36">
        <f t="shared" si="3"/>
        <v>0</v>
      </c>
      <c r="BC5" s="36">
        <f t="shared" si="3"/>
        <v>0</v>
      </c>
      <c r="BD5" s="36">
        <f t="shared" si="4"/>
        <v>0</v>
      </c>
      <c r="BE5" s="4">
        <f>BE4</f>
        <v>0</v>
      </c>
      <c r="BF5" s="10">
        <f t="shared" si="5"/>
        <v>0</v>
      </c>
      <c r="BG5" s="4">
        <f>BG4</f>
        <v>0</v>
      </c>
      <c r="BH5" s="10">
        <f t="shared" si="6"/>
        <v>0</v>
      </c>
      <c r="BI5" s="4">
        <v>4.0899999999999999E-3</v>
      </c>
      <c r="BJ5" s="10">
        <f t="shared" si="10"/>
        <v>158.38524999999998</v>
      </c>
      <c r="BK5" s="4">
        <f>BK4</f>
        <v>23.83</v>
      </c>
      <c r="BL5" s="10">
        <f t="shared" si="7"/>
        <v>142.97999999999999</v>
      </c>
      <c r="BM5" s="4">
        <f>BM4</f>
        <v>3.6249999999999998E-2</v>
      </c>
      <c r="BN5" s="10">
        <f t="shared" si="8"/>
        <v>1403.78125</v>
      </c>
      <c r="BO5" s="5">
        <f t="shared" si="11"/>
        <v>1705.1465000000001</v>
      </c>
    </row>
    <row r="6" spans="1:67">
      <c r="A6" s="4">
        <f t="shared" si="12"/>
        <v>4</v>
      </c>
      <c r="B6" s="4">
        <v>116</v>
      </c>
      <c r="C6" s="4" t="s">
        <v>62</v>
      </c>
      <c r="D6" s="4" t="s">
        <v>1355</v>
      </c>
      <c r="E6" s="35" t="s">
        <v>1356</v>
      </c>
      <c r="F6" s="4"/>
      <c r="G6" s="4" t="s">
        <v>1357</v>
      </c>
      <c r="H6" s="4" t="s">
        <v>1358</v>
      </c>
      <c r="I6" s="35" t="s">
        <v>152</v>
      </c>
      <c r="J6" s="4"/>
      <c r="K6" s="35" t="s">
        <v>1359</v>
      </c>
      <c r="L6" s="4" t="s">
        <v>1355</v>
      </c>
      <c r="M6" s="35" t="s">
        <v>1356</v>
      </c>
      <c r="N6" s="4" t="s">
        <v>1357</v>
      </c>
      <c r="O6" s="4" t="s">
        <v>1357</v>
      </c>
      <c r="P6" s="4" t="s">
        <v>1358</v>
      </c>
      <c r="Q6" s="35" t="s">
        <v>152</v>
      </c>
      <c r="R6" s="4"/>
      <c r="S6" s="4" t="s">
        <v>12</v>
      </c>
      <c r="T6" s="4" t="s">
        <v>13</v>
      </c>
      <c r="U6" s="4" t="s">
        <v>28</v>
      </c>
      <c r="V6" s="4" t="s">
        <v>29</v>
      </c>
      <c r="W6" s="35" t="s">
        <v>991</v>
      </c>
      <c r="X6" s="35"/>
      <c r="Y6" s="4" t="s">
        <v>15</v>
      </c>
      <c r="Z6" s="4" t="s">
        <v>1367</v>
      </c>
      <c r="AA6" s="35" t="s">
        <v>1356</v>
      </c>
      <c r="AB6" s="4" t="s">
        <v>1357</v>
      </c>
      <c r="AC6" s="4" t="s">
        <v>1357</v>
      </c>
      <c r="AD6" s="4" t="s">
        <v>1358</v>
      </c>
      <c r="AE6" s="35" t="s">
        <v>1368</v>
      </c>
      <c r="AF6" s="4"/>
      <c r="AG6" s="35" t="s">
        <v>1369</v>
      </c>
      <c r="AH6" s="35" t="s">
        <v>1370</v>
      </c>
      <c r="AI6" s="67">
        <v>16</v>
      </c>
      <c r="AJ6" s="67">
        <v>5</v>
      </c>
      <c r="AK6" s="67">
        <v>1723</v>
      </c>
      <c r="AL6" s="67">
        <v>7081</v>
      </c>
      <c r="AM6" s="67">
        <v>10153</v>
      </c>
      <c r="AN6" s="67">
        <v>11574</v>
      </c>
      <c r="AO6" s="4">
        <f t="shared" si="0"/>
        <v>30552</v>
      </c>
      <c r="AP6" s="68">
        <f t="shared" si="9"/>
        <v>30552</v>
      </c>
      <c r="AQ6" s="4" t="str">
        <f>AQ4</f>
        <v>Lw-3.6</v>
      </c>
      <c r="AR6" s="4" t="s">
        <v>1076</v>
      </c>
      <c r="AS6" s="4"/>
      <c r="AT6" s="4">
        <v>4416</v>
      </c>
      <c r="AU6" s="4">
        <v>6</v>
      </c>
      <c r="AV6" s="4">
        <v>100</v>
      </c>
      <c r="AW6" s="4">
        <v>0</v>
      </c>
      <c r="AX6" s="12">
        <f t="shared" si="1"/>
        <v>30552</v>
      </c>
      <c r="AY6" s="12">
        <f t="shared" si="2"/>
        <v>0</v>
      </c>
      <c r="AZ6" s="70">
        <f t="shared" si="13"/>
        <v>0</v>
      </c>
      <c r="BA6" s="72">
        <f t="shared" si="13"/>
        <v>0</v>
      </c>
      <c r="BB6" s="36">
        <f t="shared" si="3"/>
        <v>0</v>
      </c>
      <c r="BC6" s="36">
        <f t="shared" si="3"/>
        <v>0</v>
      </c>
      <c r="BD6" s="36">
        <f t="shared" si="4"/>
        <v>0</v>
      </c>
      <c r="BE6" s="4">
        <f>BE4</f>
        <v>0</v>
      </c>
      <c r="BF6" s="10">
        <f t="shared" si="5"/>
        <v>0</v>
      </c>
      <c r="BG6" s="4">
        <f>BG4</f>
        <v>0</v>
      </c>
      <c r="BH6" s="10">
        <f t="shared" si="6"/>
        <v>0</v>
      </c>
      <c r="BI6" s="4">
        <v>4.0899999999999999E-3</v>
      </c>
      <c r="BJ6" s="10">
        <f t="shared" si="10"/>
        <v>124.95768</v>
      </c>
      <c r="BK6" s="4">
        <f>BK4</f>
        <v>23.83</v>
      </c>
      <c r="BL6" s="10">
        <f t="shared" si="7"/>
        <v>142.97999999999999</v>
      </c>
      <c r="BM6" s="4">
        <f>BM4</f>
        <v>3.6249999999999998E-2</v>
      </c>
      <c r="BN6" s="10">
        <f t="shared" si="8"/>
        <v>1107.51</v>
      </c>
      <c r="BO6" s="5">
        <f t="shared" si="11"/>
        <v>1375.44768</v>
      </c>
    </row>
    <row r="7" spans="1:67">
      <c r="A7" s="4">
        <f t="shared" si="12"/>
        <v>5</v>
      </c>
      <c r="B7" s="4">
        <v>117</v>
      </c>
      <c r="C7" s="4" t="s">
        <v>0</v>
      </c>
      <c r="D7" s="4" t="s">
        <v>1371</v>
      </c>
      <c r="E7" s="35" t="s">
        <v>1372</v>
      </c>
      <c r="F7" s="4"/>
      <c r="G7" s="4" t="s">
        <v>1373</v>
      </c>
      <c r="H7" s="4"/>
      <c r="I7" s="35" t="s">
        <v>59</v>
      </c>
      <c r="J7" s="4"/>
      <c r="K7" s="35" t="s">
        <v>1374</v>
      </c>
      <c r="L7" s="4" t="s">
        <v>1371</v>
      </c>
      <c r="M7" s="35" t="s">
        <v>1372</v>
      </c>
      <c r="N7" s="4" t="s">
        <v>1375</v>
      </c>
      <c r="O7" s="4" t="s">
        <v>1373</v>
      </c>
      <c r="P7" s="4"/>
      <c r="Q7" s="35" t="s">
        <v>59</v>
      </c>
      <c r="R7" s="4"/>
      <c r="S7" s="4" t="s">
        <v>12</v>
      </c>
      <c r="T7" s="4" t="s">
        <v>13</v>
      </c>
      <c r="U7" s="4" t="s">
        <v>11</v>
      </c>
      <c r="V7" s="4" t="s">
        <v>29</v>
      </c>
      <c r="W7" s="35" t="s">
        <v>991</v>
      </c>
      <c r="X7" s="35"/>
      <c r="Y7" s="4" t="s">
        <v>15</v>
      </c>
      <c r="Z7" s="4" t="s">
        <v>1376</v>
      </c>
      <c r="AA7" s="35" t="s">
        <v>1372</v>
      </c>
      <c r="AB7" s="4" t="s">
        <v>1375</v>
      </c>
      <c r="AC7" s="4" t="s">
        <v>1373</v>
      </c>
      <c r="AD7" s="4"/>
      <c r="AE7" s="35" t="s">
        <v>59</v>
      </c>
      <c r="AF7" s="4"/>
      <c r="AG7" s="35" t="s">
        <v>1377</v>
      </c>
      <c r="AH7" s="35" t="s">
        <v>1378</v>
      </c>
      <c r="AI7" s="67">
        <v>0</v>
      </c>
      <c r="AJ7" s="67">
        <v>1492</v>
      </c>
      <c r="AK7" s="67">
        <v>0</v>
      </c>
      <c r="AL7" s="67">
        <v>6353</v>
      </c>
      <c r="AM7" s="67">
        <v>0</v>
      </c>
      <c r="AN7" s="67">
        <v>27637</v>
      </c>
      <c r="AO7" s="4">
        <f t="shared" si="0"/>
        <v>35482</v>
      </c>
      <c r="AP7" s="68">
        <f t="shared" si="9"/>
        <v>35482</v>
      </c>
      <c r="AQ7" s="4" t="str">
        <f>AQ4</f>
        <v>Lw-3.6</v>
      </c>
      <c r="AR7" s="4" t="s">
        <v>1076</v>
      </c>
      <c r="AS7" s="4"/>
      <c r="AT7" s="4">
        <v>4416</v>
      </c>
      <c r="AU7" s="4">
        <v>6</v>
      </c>
      <c r="AV7" s="4">
        <v>100</v>
      </c>
      <c r="AW7" s="4">
        <v>0</v>
      </c>
      <c r="AX7" s="12">
        <f t="shared" si="1"/>
        <v>35482</v>
      </c>
      <c r="AY7" s="12">
        <f t="shared" si="2"/>
        <v>0</v>
      </c>
      <c r="AZ7" s="70">
        <f t="shared" si="13"/>
        <v>0</v>
      </c>
      <c r="BA7" s="72">
        <f t="shared" si="13"/>
        <v>0</v>
      </c>
      <c r="BB7" s="36">
        <f t="shared" si="3"/>
        <v>0</v>
      </c>
      <c r="BC7" s="36">
        <f t="shared" si="3"/>
        <v>0</v>
      </c>
      <c r="BD7" s="36">
        <f t="shared" si="4"/>
        <v>0</v>
      </c>
      <c r="BE7" s="4">
        <f>BE4</f>
        <v>0</v>
      </c>
      <c r="BF7" s="10">
        <f t="shared" si="5"/>
        <v>0</v>
      </c>
      <c r="BG7" s="4">
        <f>BG4</f>
        <v>0</v>
      </c>
      <c r="BH7" s="10">
        <f t="shared" si="6"/>
        <v>0</v>
      </c>
      <c r="BI7" s="4"/>
      <c r="BJ7" s="10">
        <f t="shared" si="10"/>
        <v>0</v>
      </c>
      <c r="BK7" s="4">
        <f>BK4</f>
        <v>23.83</v>
      </c>
      <c r="BL7" s="10">
        <f t="shared" si="7"/>
        <v>142.97999999999999</v>
      </c>
      <c r="BM7" s="4">
        <f>BM4</f>
        <v>3.6249999999999998E-2</v>
      </c>
      <c r="BN7" s="10">
        <f t="shared" si="8"/>
        <v>1286.2224999999999</v>
      </c>
      <c r="BO7" s="5">
        <f t="shared" si="11"/>
        <v>1429.2024999999999</v>
      </c>
    </row>
    <row r="8" spans="1:67">
      <c r="A8" s="4">
        <f t="shared" si="12"/>
        <v>6</v>
      </c>
      <c r="B8" s="4">
        <v>118</v>
      </c>
      <c r="C8" s="4" t="s">
        <v>0</v>
      </c>
      <c r="D8" s="4" t="s">
        <v>1379</v>
      </c>
      <c r="E8" s="35" t="s">
        <v>1380</v>
      </c>
      <c r="F8" s="4"/>
      <c r="G8" s="4" t="s">
        <v>1381</v>
      </c>
      <c r="H8" s="4" t="s">
        <v>1108</v>
      </c>
      <c r="I8" s="35" t="s">
        <v>435</v>
      </c>
      <c r="J8" s="4"/>
      <c r="K8" s="35" t="s">
        <v>888</v>
      </c>
      <c r="L8" s="4" t="s">
        <v>1379</v>
      </c>
      <c r="M8" s="35" t="s">
        <v>1380</v>
      </c>
      <c r="N8" s="4" t="s">
        <v>1381</v>
      </c>
      <c r="O8" s="4" t="s">
        <v>1381</v>
      </c>
      <c r="P8" s="4" t="s">
        <v>1108</v>
      </c>
      <c r="Q8" s="35" t="s">
        <v>435</v>
      </c>
      <c r="R8" s="4"/>
      <c r="S8" s="4" t="s">
        <v>12</v>
      </c>
      <c r="T8" s="4" t="s">
        <v>13</v>
      </c>
      <c r="U8" s="4" t="s">
        <v>28</v>
      </c>
      <c r="V8" s="4" t="s">
        <v>29</v>
      </c>
      <c r="W8" s="35" t="s">
        <v>991</v>
      </c>
      <c r="X8" s="35"/>
      <c r="Y8" s="4" t="s">
        <v>15</v>
      </c>
      <c r="Z8" s="4" t="s">
        <v>1382</v>
      </c>
      <c r="AA8" s="35" t="s">
        <v>1380</v>
      </c>
      <c r="AB8" s="4" t="s">
        <v>1381</v>
      </c>
      <c r="AC8" s="4" t="s">
        <v>1381</v>
      </c>
      <c r="AD8" s="4" t="s">
        <v>1108</v>
      </c>
      <c r="AE8" s="35" t="s">
        <v>435</v>
      </c>
      <c r="AF8" s="4"/>
      <c r="AG8" s="35" t="s">
        <v>1383</v>
      </c>
      <c r="AH8" s="35" t="s">
        <v>1384</v>
      </c>
      <c r="AI8" s="67">
        <v>2253</v>
      </c>
      <c r="AJ8" s="67">
        <v>3606</v>
      </c>
      <c r="AK8" s="67">
        <v>6269</v>
      </c>
      <c r="AL8" s="67">
        <v>11357</v>
      </c>
      <c r="AM8" s="67">
        <v>17402</v>
      </c>
      <c r="AN8" s="67">
        <v>25779</v>
      </c>
      <c r="AO8" s="4">
        <f t="shared" si="0"/>
        <v>66666</v>
      </c>
      <c r="AP8" s="68">
        <f t="shared" si="9"/>
        <v>66666</v>
      </c>
      <c r="AQ8" s="4" t="s">
        <v>1385</v>
      </c>
      <c r="AR8" s="4" t="s">
        <v>1076</v>
      </c>
      <c r="AS8" s="4"/>
      <c r="AT8" s="4">
        <v>4416</v>
      </c>
      <c r="AU8" s="4">
        <v>6</v>
      </c>
      <c r="AV8" s="4">
        <v>100</v>
      </c>
      <c r="AW8" s="4">
        <v>0</v>
      </c>
      <c r="AX8" s="12">
        <f t="shared" si="1"/>
        <v>66666</v>
      </c>
      <c r="AY8" s="12">
        <f t="shared" si="2"/>
        <v>0</v>
      </c>
      <c r="AZ8" s="70">
        <f t="shared" si="13"/>
        <v>0</v>
      </c>
      <c r="BA8" s="72">
        <f t="shared" si="13"/>
        <v>0</v>
      </c>
      <c r="BB8" s="36">
        <f t="shared" si="3"/>
        <v>0</v>
      </c>
      <c r="BC8" s="36">
        <f t="shared" si="3"/>
        <v>0</v>
      </c>
      <c r="BD8" s="36">
        <f t="shared" si="4"/>
        <v>0</v>
      </c>
      <c r="BE8" s="5">
        <f>'dane do formularza ofertowego'!F9</f>
        <v>0</v>
      </c>
      <c r="BF8" s="10">
        <f t="shared" si="5"/>
        <v>0</v>
      </c>
      <c r="BG8" s="5">
        <f>'dane do formularza ofertowego'!F10</f>
        <v>0</v>
      </c>
      <c r="BH8" s="10">
        <f t="shared" si="6"/>
        <v>0</v>
      </c>
      <c r="BI8" s="4">
        <v>4.0899999999999999E-3</v>
      </c>
      <c r="BJ8" s="10">
        <f t="shared" si="10"/>
        <v>272.66393999999997</v>
      </c>
      <c r="BK8" s="4">
        <v>117.66</v>
      </c>
      <c r="BL8" s="10">
        <f t="shared" si="7"/>
        <v>705.96</v>
      </c>
      <c r="BM8" s="4">
        <v>3.3799999999999997E-2</v>
      </c>
      <c r="BN8" s="10">
        <f t="shared" si="8"/>
        <v>2253.3107999999997</v>
      </c>
      <c r="BO8" s="5">
        <f t="shared" si="11"/>
        <v>3231.9347399999997</v>
      </c>
    </row>
    <row r="9" spans="1:67">
      <c r="A9" s="4">
        <f t="shared" si="12"/>
        <v>7</v>
      </c>
      <c r="B9" s="4">
        <v>120</v>
      </c>
      <c r="C9" s="4" t="s">
        <v>0</v>
      </c>
      <c r="D9" s="4" t="s">
        <v>1397</v>
      </c>
      <c r="E9" s="35" t="s">
        <v>1398</v>
      </c>
      <c r="F9" s="4"/>
      <c r="G9" s="4" t="s">
        <v>1399</v>
      </c>
      <c r="H9" s="4" t="s">
        <v>1400</v>
      </c>
      <c r="I9" s="35" t="s">
        <v>389</v>
      </c>
      <c r="J9" s="4"/>
      <c r="K9" s="35" t="s">
        <v>1401</v>
      </c>
      <c r="L9" s="4" t="s">
        <v>1397</v>
      </c>
      <c r="M9" s="35" t="s">
        <v>1398</v>
      </c>
      <c r="N9" s="4"/>
      <c r="O9" s="4" t="s">
        <v>1399</v>
      </c>
      <c r="P9" s="4" t="s">
        <v>1400</v>
      </c>
      <c r="Q9" s="35" t="s">
        <v>389</v>
      </c>
      <c r="R9" s="4"/>
      <c r="S9" s="4" t="s">
        <v>12</v>
      </c>
      <c r="T9" s="4" t="s">
        <v>13</v>
      </c>
      <c r="U9" s="4" t="s">
        <v>28</v>
      </c>
      <c r="V9" s="4" t="s">
        <v>29</v>
      </c>
      <c r="W9" s="35" t="s">
        <v>991</v>
      </c>
      <c r="X9" s="35"/>
      <c r="Y9" s="4" t="s">
        <v>15</v>
      </c>
      <c r="Z9" s="4" t="s">
        <v>992</v>
      </c>
      <c r="AA9" s="35" t="s">
        <v>1402</v>
      </c>
      <c r="AB9" s="4" t="s">
        <v>1403</v>
      </c>
      <c r="AC9" s="4" t="s">
        <v>1399</v>
      </c>
      <c r="AD9" s="4" t="s">
        <v>1400</v>
      </c>
      <c r="AE9" s="35" t="s">
        <v>389</v>
      </c>
      <c r="AF9" s="4"/>
      <c r="AG9" s="35" t="s">
        <v>1404</v>
      </c>
      <c r="AH9" s="35" t="s">
        <v>1405</v>
      </c>
      <c r="AI9" s="67">
        <v>1559</v>
      </c>
      <c r="AJ9" s="67">
        <v>0</v>
      </c>
      <c r="AK9" s="67">
        <v>4321</v>
      </c>
      <c r="AL9" s="67">
        <v>0</v>
      </c>
      <c r="AM9" s="67">
        <v>18978</v>
      </c>
      <c r="AN9" s="67">
        <v>0</v>
      </c>
      <c r="AO9" s="4">
        <f t="shared" si="0"/>
        <v>24858</v>
      </c>
      <c r="AP9" s="68">
        <f t="shared" si="9"/>
        <v>24858</v>
      </c>
      <c r="AQ9" s="4" t="str">
        <f>AQ8</f>
        <v>Lw-4</v>
      </c>
      <c r="AR9" s="4" t="s">
        <v>1076</v>
      </c>
      <c r="AS9" s="4"/>
      <c r="AT9" s="4">
        <v>4416</v>
      </c>
      <c r="AU9" s="4">
        <v>6</v>
      </c>
      <c r="AV9" s="4">
        <v>100</v>
      </c>
      <c r="AW9" s="4">
        <v>0</v>
      </c>
      <c r="AX9" s="12">
        <f t="shared" si="1"/>
        <v>24858</v>
      </c>
      <c r="AY9" s="12">
        <f t="shared" si="2"/>
        <v>0</v>
      </c>
      <c r="AZ9" s="70">
        <f t="shared" si="13"/>
        <v>0</v>
      </c>
      <c r="BA9" s="72">
        <f t="shared" si="13"/>
        <v>0</v>
      </c>
      <c r="BB9" s="36">
        <f t="shared" si="3"/>
        <v>0</v>
      </c>
      <c r="BC9" s="36">
        <f t="shared" si="3"/>
        <v>0</v>
      </c>
      <c r="BD9" s="36">
        <f t="shared" si="4"/>
        <v>0</v>
      </c>
      <c r="BE9" s="4">
        <f>BE8</f>
        <v>0</v>
      </c>
      <c r="BF9" s="10">
        <f t="shared" si="5"/>
        <v>0</v>
      </c>
      <c r="BG9" s="4">
        <f>BG8</f>
        <v>0</v>
      </c>
      <c r="BH9" s="10">
        <f t="shared" si="6"/>
        <v>0</v>
      </c>
      <c r="BI9" s="4">
        <v>4.0899999999999999E-3</v>
      </c>
      <c r="BJ9" s="10">
        <f t="shared" si="10"/>
        <v>101.66922</v>
      </c>
      <c r="BK9" s="4">
        <f>BK8</f>
        <v>117.66</v>
      </c>
      <c r="BL9" s="10">
        <f t="shared" si="7"/>
        <v>705.96</v>
      </c>
      <c r="BM9" s="4">
        <f>BM8</f>
        <v>3.3799999999999997E-2</v>
      </c>
      <c r="BN9" s="10">
        <f t="shared" si="8"/>
        <v>840.20039999999995</v>
      </c>
      <c r="BO9" s="5">
        <f t="shared" si="11"/>
        <v>1647.82962</v>
      </c>
    </row>
    <row r="10" spans="1:67">
      <c r="A10" s="4">
        <f t="shared" si="12"/>
        <v>8</v>
      </c>
      <c r="B10" s="4">
        <v>120</v>
      </c>
      <c r="C10" s="4" t="s">
        <v>32</v>
      </c>
      <c r="D10" s="4" t="s">
        <v>1397</v>
      </c>
      <c r="E10" s="35" t="s">
        <v>1398</v>
      </c>
      <c r="F10" s="4"/>
      <c r="G10" s="4" t="s">
        <v>1399</v>
      </c>
      <c r="H10" s="4" t="s">
        <v>1400</v>
      </c>
      <c r="I10" s="35" t="s">
        <v>389</v>
      </c>
      <c r="J10" s="4"/>
      <c r="K10" s="35" t="s">
        <v>1401</v>
      </c>
      <c r="L10" s="4" t="s">
        <v>1397</v>
      </c>
      <c r="M10" s="35" t="s">
        <v>1398</v>
      </c>
      <c r="N10" s="4"/>
      <c r="O10" s="4" t="s">
        <v>1399</v>
      </c>
      <c r="P10" s="4" t="s">
        <v>1400</v>
      </c>
      <c r="Q10" s="35" t="s">
        <v>389</v>
      </c>
      <c r="R10" s="4"/>
      <c r="S10" s="4" t="s">
        <v>12</v>
      </c>
      <c r="T10" s="4" t="s">
        <v>13</v>
      </c>
      <c r="U10" s="4" t="s">
        <v>28</v>
      </c>
      <c r="V10" s="4" t="s">
        <v>29</v>
      </c>
      <c r="W10" s="35" t="s">
        <v>991</v>
      </c>
      <c r="X10" s="35"/>
      <c r="Y10" s="4" t="s">
        <v>15</v>
      </c>
      <c r="Z10" s="4" t="s">
        <v>1406</v>
      </c>
      <c r="AA10" s="35" t="s">
        <v>1407</v>
      </c>
      <c r="AB10" s="4" t="s">
        <v>1408</v>
      </c>
      <c r="AC10" s="4" t="s">
        <v>1408</v>
      </c>
      <c r="AD10" s="4" t="s">
        <v>1409</v>
      </c>
      <c r="AE10" s="35" t="s">
        <v>1410</v>
      </c>
      <c r="AF10" s="4"/>
      <c r="AG10" s="35" t="s">
        <v>1411</v>
      </c>
      <c r="AH10" s="35" t="s">
        <v>1412</v>
      </c>
      <c r="AI10" s="67">
        <v>9</v>
      </c>
      <c r="AJ10" s="67">
        <v>0</v>
      </c>
      <c r="AK10" s="67">
        <v>0</v>
      </c>
      <c r="AL10" s="67">
        <v>452</v>
      </c>
      <c r="AM10" s="67">
        <v>628</v>
      </c>
      <c r="AN10" s="67">
        <v>938</v>
      </c>
      <c r="AO10" s="4">
        <f t="shared" si="0"/>
        <v>2027</v>
      </c>
      <c r="AP10" s="68">
        <f t="shared" si="9"/>
        <v>2027</v>
      </c>
      <c r="AQ10" s="4" t="s">
        <v>1413</v>
      </c>
      <c r="AR10" s="4" t="s">
        <v>1076</v>
      </c>
      <c r="AS10" s="4"/>
      <c r="AT10" s="4">
        <v>4416</v>
      </c>
      <c r="AU10" s="4">
        <v>6</v>
      </c>
      <c r="AV10" s="4">
        <v>100</v>
      </c>
      <c r="AW10" s="4">
        <v>0</v>
      </c>
      <c r="AX10" s="12">
        <f t="shared" si="1"/>
        <v>2027</v>
      </c>
      <c r="AY10" s="12">
        <f t="shared" si="2"/>
        <v>0</v>
      </c>
      <c r="AZ10" s="70">
        <f t="shared" si="13"/>
        <v>0</v>
      </c>
      <c r="BA10" s="72">
        <f t="shared" si="13"/>
        <v>0</v>
      </c>
      <c r="BB10" s="36">
        <f t="shared" si="3"/>
        <v>0</v>
      </c>
      <c r="BC10" s="36">
        <f t="shared" si="3"/>
        <v>0</v>
      </c>
      <c r="BD10" s="36">
        <f t="shared" si="4"/>
        <v>0</v>
      </c>
      <c r="BE10" s="5">
        <f>'dane do formularza ofertowego'!D9</f>
        <v>0</v>
      </c>
      <c r="BF10" s="10">
        <f t="shared" si="5"/>
        <v>0</v>
      </c>
      <c r="BG10" s="5">
        <f>'dane do formularza ofertowego'!D10</f>
        <v>0</v>
      </c>
      <c r="BH10" s="10">
        <f t="shared" si="6"/>
        <v>0</v>
      </c>
      <c r="BI10" s="4">
        <v>4.0899999999999999E-3</v>
      </c>
      <c r="BJ10" s="10">
        <f t="shared" si="10"/>
        <v>8.2904300000000006</v>
      </c>
      <c r="BK10" s="4">
        <v>9.44</v>
      </c>
      <c r="BL10" s="10">
        <f t="shared" si="7"/>
        <v>56.64</v>
      </c>
      <c r="BM10" s="4">
        <v>3.7690000000000001E-2</v>
      </c>
      <c r="BN10" s="10">
        <f t="shared" si="8"/>
        <v>76.397630000000007</v>
      </c>
      <c r="BO10" s="5">
        <f t="shared" si="11"/>
        <v>141.32805999999999</v>
      </c>
    </row>
    <row r="11" spans="1:67">
      <c r="A11" s="4">
        <f t="shared" si="12"/>
        <v>9</v>
      </c>
      <c r="B11" s="4">
        <v>120</v>
      </c>
      <c r="C11" s="4" t="s">
        <v>62</v>
      </c>
      <c r="D11" s="4" t="s">
        <v>1397</v>
      </c>
      <c r="E11" s="35" t="s">
        <v>1398</v>
      </c>
      <c r="F11" s="4"/>
      <c r="G11" s="4" t="s">
        <v>1399</v>
      </c>
      <c r="H11" s="4" t="s">
        <v>1400</v>
      </c>
      <c r="I11" s="35" t="s">
        <v>389</v>
      </c>
      <c r="J11" s="4"/>
      <c r="K11" s="35" t="s">
        <v>1401</v>
      </c>
      <c r="L11" s="4" t="s">
        <v>1397</v>
      </c>
      <c r="M11" s="35" t="s">
        <v>1398</v>
      </c>
      <c r="N11" s="4"/>
      <c r="O11" s="4" t="s">
        <v>1399</v>
      </c>
      <c r="P11" s="4" t="s">
        <v>1400</v>
      </c>
      <c r="Q11" s="35" t="s">
        <v>389</v>
      </c>
      <c r="R11" s="4"/>
      <c r="S11" s="4" t="s">
        <v>12</v>
      </c>
      <c r="T11" s="4" t="s">
        <v>13</v>
      </c>
      <c r="U11" s="4" t="s">
        <v>28</v>
      </c>
      <c r="V11" s="4" t="s">
        <v>29</v>
      </c>
      <c r="W11" s="35" t="s">
        <v>991</v>
      </c>
      <c r="X11" s="35"/>
      <c r="Y11" s="4" t="s">
        <v>15</v>
      </c>
      <c r="Z11" s="4" t="s">
        <v>1414</v>
      </c>
      <c r="AA11" s="35" t="s">
        <v>1402</v>
      </c>
      <c r="AB11" s="4" t="s">
        <v>1403</v>
      </c>
      <c r="AC11" s="4" t="s">
        <v>1399</v>
      </c>
      <c r="AD11" s="4" t="s">
        <v>1400</v>
      </c>
      <c r="AE11" s="35" t="s">
        <v>389</v>
      </c>
      <c r="AF11" s="4"/>
      <c r="AG11" s="35" t="s">
        <v>1415</v>
      </c>
      <c r="AH11" s="35" t="s">
        <v>1416</v>
      </c>
      <c r="AI11" s="67">
        <v>1078</v>
      </c>
      <c r="AJ11" s="67">
        <v>0</v>
      </c>
      <c r="AK11" s="67">
        <v>230</v>
      </c>
      <c r="AL11" s="67">
        <v>0</v>
      </c>
      <c r="AM11" s="67">
        <v>4095</v>
      </c>
      <c r="AN11" s="67">
        <v>0</v>
      </c>
      <c r="AO11" s="4">
        <f t="shared" si="0"/>
        <v>5403</v>
      </c>
      <c r="AP11" s="68">
        <f t="shared" si="9"/>
        <v>5403</v>
      </c>
      <c r="AQ11" s="4" t="str">
        <f>AQ4</f>
        <v>Lw-3.6</v>
      </c>
      <c r="AR11" s="4" t="s">
        <v>1076</v>
      </c>
      <c r="AS11" s="4"/>
      <c r="AT11" s="4">
        <v>4416</v>
      </c>
      <c r="AU11" s="4">
        <v>6</v>
      </c>
      <c r="AV11" s="4">
        <v>100</v>
      </c>
      <c r="AW11" s="4">
        <v>0</v>
      </c>
      <c r="AX11" s="12">
        <f t="shared" si="1"/>
        <v>5403</v>
      </c>
      <c r="AY11" s="12">
        <f t="shared" si="2"/>
        <v>0</v>
      </c>
      <c r="AZ11" s="70">
        <f t="shared" si="13"/>
        <v>0</v>
      </c>
      <c r="BA11" s="72">
        <f t="shared" si="13"/>
        <v>0</v>
      </c>
      <c r="BB11" s="36">
        <f t="shared" si="3"/>
        <v>0</v>
      </c>
      <c r="BC11" s="36">
        <f t="shared" si="3"/>
        <v>0</v>
      </c>
      <c r="BD11" s="36">
        <f t="shared" si="4"/>
        <v>0</v>
      </c>
      <c r="BE11" s="4">
        <f>BE4</f>
        <v>0</v>
      </c>
      <c r="BF11" s="10">
        <f t="shared" si="5"/>
        <v>0</v>
      </c>
      <c r="BG11" s="4">
        <f>BG4</f>
        <v>0</v>
      </c>
      <c r="BH11" s="10">
        <f t="shared" si="6"/>
        <v>0</v>
      </c>
      <c r="BI11" s="4">
        <v>4.0899999999999999E-3</v>
      </c>
      <c r="BJ11" s="10">
        <f t="shared" si="10"/>
        <v>22.098269999999999</v>
      </c>
      <c r="BK11" s="4">
        <f>BK4</f>
        <v>23.83</v>
      </c>
      <c r="BL11" s="10">
        <f t="shared" si="7"/>
        <v>142.97999999999999</v>
      </c>
      <c r="BM11" s="4">
        <f>BM4</f>
        <v>3.6249999999999998E-2</v>
      </c>
      <c r="BN11" s="10">
        <f t="shared" si="8"/>
        <v>195.85874999999999</v>
      </c>
      <c r="BO11" s="5">
        <f t="shared" si="11"/>
        <v>360.93702000000002</v>
      </c>
    </row>
    <row r="12" spans="1:67">
      <c r="A12" s="4">
        <f t="shared" si="12"/>
        <v>10</v>
      </c>
      <c r="B12" s="4">
        <v>122</v>
      </c>
      <c r="C12" s="4" t="s">
        <v>0</v>
      </c>
      <c r="D12" s="4" t="s">
        <v>1428</v>
      </c>
      <c r="E12" s="35" t="s">
        <v>1429</v>
      </c>
      <c r="F12" s="4"/>
      <c r="G12" s="4" t="s">
        <v>1430</v>
      </c>
      <c r="H12" s="4" t="s">
        <v>1431</v>
      </c>
      <c r="I12" s="35" t="s">
        <v>1432</v>
      </c>
      <c r="J12" s="4"/>
      <c r="K12" s="35" t="s">
        <v>1433</v>
      </c>
      <c r="L12" s="4" t="s">
        <v>1428</v>
      </c>
      <c r="M12" s="35" t="s">
        <v>1429</v>
      </c>
      <c r="N12" s="4"/>
      <c r="O12" s="4" t="s">
        <v>1430</v>
      </c>
      <c r="P12" s="4" t="s">
        <v>1431</v>
      </c>
      <c r="Q12" s="35" t="s">
        <v>1432</v>
      </c>
      <c r="R12" s="4"/>
      <c r="S12" s="4" t="s">
        <v>12</v>
      </c>
      <c r="T12" s="4" t="s">
        <v>13</v>
      </c>
      <c r="U12" s="4" t="s">
        <v>28</v>
      </c>
      <c r="V12" s="4" t="s">
        <v>29</v>
      </c>
      <c r="W12" s="35" t="s">
        <v>991</v>
      </c>
      <c r="X12" s="35"/>
      <c r="Y12" s="4" t="s">
        <v>15</v>
      </c>
      <c r="Z12" s="4"/>
      <c r="AA12" s="35" t="s">
        <v>1429</v>
      </c>
      <c r="AB12" s="4"/>
      <c r="AC12" s="4" t="s">
        <v>1430</v>
      </c>
      <c r="AD12" s="4" t="s">
        <v>1431</v>
      </c>
      <c r="AE12" s="35" t="s">
        <v>1432</v>
      </c>
      <c r="AF12" s="4"/>
      <c r="AG12" s="35" t="s">
        <v>1434</v>
      </c>
      <c r="AH12" s="35" t="s">
        <v>1435</v>
      </c>
      <c r="AI12" s="67">
        <v>646</v>
      </c>
      <c r="AJ12" s="67">
        <v>1451</v>
      </c>
      <c r="AK12" s="67">
        <v>3101</v>
      </c>
      <c r="AL12" s="67">
        <v>7002</v>
      </c>
      <c r="AM12" s="67">
        <v>11801</v>
      </c>
      <c r="AN12" s="67">
        <v>20927</v>
      </c>
      <c r="AO12" s="4">
        <f t="shared" si="0"/>
        <v>44928</v>
      </c>
      <c r="AP12" s="68">
        <f t="shared" si="9"/>
        <v>44928</v>
      </c>
      <c r="AQ12" s="4" t="str">
        <f>AQ8</f>
        <v>Lw-4</v>
      </c>
      <c r="AR12" s="4" t="s">
        <v>1076</v>
      </c>
      <c r="AS12" s="4"/>
      <c r="AT12" s="4">
        <v>4416</v>
      </c>
      <c r="AU12" s="4">
        <v>6</v>
      </c>
      <c r="AV12" s="4">
        <v>100</v>
      </c>
      <c r="AW12" s="4">
        <v>0</v>
      </c>
      <c r="AX12" s="12">
        <f t="shared" si="1"/>
        <v>44928</v>
      </c>
      <c r="AY12" s="12">
        <f t="shared" si="2"/>
        <v>0</v>
      </c>
      <c r="AZ12" s="70">
        <f t="shared" si="13"/>
        <v>0</v>
      </c>
      <c r="BA12" s="72">
        <f t="shared" si="13"/>
        <v>0</v>
      </c>
      <c r="BB12" s="36">
        <f t="shared" si="3"/>
        <v>0</v>
      </c>
      <c r="BC12" s="36">
        <f t="shared" si="3"/>
        <v>0</v>
      </c>
      <c r="BD12" s="36">
        <f t="shared" si="4"/>
        <v>0</v>
      </c>
      <c r="BE12" s="4">
        <f>BE8</f>
        <v>0</v>
      </c>
      <c r="BF12" s="10">
        <f t="shared" si="5"/>
        <v>0</v>
      </c>
      <c r="BG12" s="4">
        <f>BG8</f>
        <v>0</v>
      </c>
      <c r="BH12" s="10">
        <f t="shared" si="6"/>
        <v>0</v>
      </c>
      <c r="BI12" s="4">
        <v>4.0899999999999999E-3</v>
      </c>
      <c r="BJ12" s="10">
        <f t="shared" si="10"/>
        <v>183.75551999999999</v>
      </c>
      <c r="BK12" s="4">
        <f>BK8</f>
        <v>117.66</v>
      </c>
      <c r="BL12" s="10">
        <f t="shared" si="7"/>
        <v>705.96</v>
      </c>
      <c r="BM12" s="4">
        <f>BM8</f>
        <v>3.3799999999999997E-2</v>
      </c>
      <c r="BN12" s="10">
        <f t="shared" si="8"/>
        <v>1518.5663999999999</v>
      </c>
      <c r="BO12" s="5">
        <f t="shared" si="11"/>
        <v>2408.2819199999999</v>
      </c>
    </row>
    <row r="13" spans="1:67">
      <c r="A13" s="4">
        <f t="shared" si="12"/>
        <v>11</v>
      </c>
      <c r="B13" s="4">
        <v>122</v>
      </c>
      <c r="C13" s="4" t="s">
        <v>32</v>
      </c>
      <c r="D13" s="4" t="s">
        <v>1428</v>
      </c>
      <c r="E13" s="35" t="s">
        <v>1429</v>
      </c>
      <c r="F13" s="4"/>
      <c r="G13" s="4" t="s">
        <v>1430</v>
      </c>
      <c r="H13" s="4" t="s">
        <v>1431</v>
      </c>
      <c r="I13" s="35" t="s">
        <v>1432</v>
      </c>
      <c r="J13" s="4"/>
      <c r="K13" s="35" t="s">
        <v>1433</v>
      </c>
      <c r="L13" s="4" t="s">
        <v>1428</v>
      </c>
      <c r="M13" s="35" t="s">
        <v>1429</v>
      </c>
      <c r="N13" s="4"/>
      <c r="O13" s="4" t="s">
        <v>1430</v>
      </c>
      <c r="P13" s="4" t="s">
        <v>1431</v>
      </c>
      <c r="Q13" s="35" t="s">
        <v>1432</v>
      </c>
      <c r="R13" s="4"/>
      <c r="S13" s="4" t="s">
        <v>12</v>
      </c>
      <c r="T13" s="4" t="s">
        <v>13</v>
      </c>
      <c r="U13" s="4" t="s">
        <v>11</v>
      </c>
      <c r="V13" s="4" t="s">
        <v>29</v>
      </c>
      <c r="W13" s="35" t="s">
        <v>991</v>
      </c>
      <c r="X13" s="35"/>
      <c r="Y13" s="4" t="s">
        <v>15</v>
      </c>
      <c r="Z13" s="4" t="s">
        <v>2398</v>
      </c>
      <c r="AA13" s="4" t="s">
        <v>1429</v>
      </c>
      <c r="AB13" s="4"/>
      <c r="AC13" s="4" t="s">
        <v>1436</v>
      </c>
      <c r="AD13" s="4" t="s">
        <v>195</v>
      </c>
      <c r="AE13" s="35" t="s">
        <v>785</v>
      </c>
      <c r="AF13" s="4"/>
      <c r="AG13" s="35" t="s">
        <v>1437</v>
      </c>
      <c r="AH13" s="35" t="s">
        <v>1438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1338</v>
      </c>
      <c r="AO13" s="4">
        <f t="shared" si="0"/>
        <v>1338</v>
      </c>
      <c r="AP13" s="68">
        <f t="shared" si="9"/>
        <v>1338</v>
      </c>
      <c r="AQ13" s="4" t="str">
        <f>AQ10</f>
        <v>Lw-2.1</v>
      </c>
      <c r="AR13" s="4" t="s">
        <v>1076</v>
      </c>
      <c r="AS13" s="4"/>
      <c r="AT13" s="4">
        <v>4416</v>
      </c>
      <c r="AU13" s="4">
        <v>6</v>
      </c>
      <c r="AV13" s="4">
        <v>100</v>
      </c>
      <c r="AW13" s="4">
        <v>0</v>
      </c>
      <c r="AX13" s="12">
        <f t="shared" si="1"/>
        <v>1338</v>
      </c>
      <c r="AY13" s="12">
        <f t="shared" si="2"/>
        <v>0</v>
      </c>
      <c r="AZ13" s="70">
        <f t="shared" si="13"/>
        <v>0</v>
      </c>
      <c r="BA13" s="72">
        <f t="shared" si="13"/>
        <v>0</v>
      </c>
      <c r="BB13" s="36">
        <f t="shared" si="3"/>
        <v>0</v>
      </c>
      <c r="BC13" s="36">
        <f t="shared" si="3"/>
        <v>0</v>
      </c>
      <c r="BD13" s="36">
        <f t="shared" si="4"/>
        <v>0</v>
      </c>
      <c r="BE13" s="4">
        <f>BE10</f>
        <v>0</v>
      </c>
      <c r="BF13" s="10">
        <f t="shared" si="5"/>
        <v>0</v>
      </c>
      <c r="BG13" s="4">
        <f>BG10</f>
        <v>0</v>
      </c>
      <c r="BH13" s="10">
        <f t="shared" si="6"/>
        <v>0</v>
      </c>
      <c r="BI13" s="4"/>
      <c r="BJ13" s="10">
        <f t="shared" si="10"/>
        <v>0</v>
      </c>
      <c r="BK13" s="4">
        <f>BK10</f>
        <v>9.44</v>
      </c>
      <c r="BL13" s="10">
        <f t="shared" si="7"/>
        <v>56.64</v>
      </c>
      <c r="BM13" s="4">
        <f>BM10</f>
        <v>3.7690000000000001E-2</v>
      </c>
      <c r="BN13" s="10">
        <f t="shared" si="8"/>
        <v>50.429220000000001</v>
      </c>
      <c r="BO13" s="5">
        <f t="shared" si="11"/>
        <v>107.06922</v>
      </c>
    </row>
    <row r="14" spans="1:67">
      <c r="A14" s="4">
        <v>12</v>
      </c>
      <c r="B14" s="4">
        <v>129</v>
      </c>
      <c r="C14" s="4" t="s">
        <v>0</v>
      </c>
      <c r="D14" s="4" t="s">
        <v>1488</v>
      </c>
      <c r="E14" s="35" t="s">
        <v>1489</v>
      </c>
      <c r="F14" s="4"/>
      <c r="G14" s="4" t="s">
        <v>1490</v>
      </c>
      <c r="H14" s="4" t="s">
        <v>1491</v>
      </c>
      <c r="I14" s="35" t="s">
        <v>1492</v>
      </c>
      <c r="J14" s="4"/>
      <c r="K14" s="35" t="s">
        <v>1493</v>
      </c>
      <c r="L14" s="4" t="s">
        <v>1488</v>
      </c>
      <c r="M14" s="35" t="s">
        <v>1489</v>
      </c>
      <c r="N14" s="4"/>
      <c r="O14" s="4" t="s">
        <v>1490</v>
      </c>
      <c r="P14" s="4" t="s">
        <v>1491</v>
      </c>
      <c r="Q14" s="35" t="s">
        <v>1492</v>
      </c>
      <c r="R14" s="4"/>
      <c r="S14" s="4" t="s">
        <v>12</v>
      </c>
      <c r="T14" s="4" t="s">
        <v>13</v>
      </c>
      <c r="U14" s="4" t="s">
        <v>11</v>
      </c>
      <c r="V14" s="4" t="s">
        <v>29</v>
      </c>
      <c r="W14" s="35" t="s">
        <v>991</v>
      </c>
      <c r="X14" s="35"/>
      <c r="Y14" s="4" t="s">
        <v>15</v>
      </c>
      <c r="Z14" s="4" t="s">
        <v>1494</v>
      </c>
      <c r="AA14" s="35" t="s">
        <v>1489</v>
      </c>
      <c r="AB14" s="4" t="s">
        <v>1490</v>
      </c>
      <c r="AC14" s="4" t="s">
        <v>1490</v>
      </c>
      <c r="AD14" s="4" t="s">
        <v>1491</v>
      </c>
      <c r="AE14" s="35" t="s">
        <v>117</v>
      </c>
      <c r="AF14" s="35" t="s">
        <v>1495</v>
      </c>
      <c r="AG14" s="35" t="s">
        <v>1496</v>
      </c>
      <c r="AH14" s="35" t="s">
        <v>1497</v>
      </c>
      <c r="AI14" s="67">
        <v>9</v>
      </c>
      <c r="AJ14" s="67">
        <v>0</v>
      </c>
      <c r="AK14" s="67">
        <v>1621</v>
      </c>
      <c r="AL14" s="67">
        <v>5094</v>
      </c>
      <c r="AM14" s="67">
        <v>8250</v>
      </c>
      <c r="AN14" s="67">
        <v>11613</v>
      </c>
      <c r="AO14" s="4">
        <f t="shared" si="0"/>
        <v>26587</v>
      </c>
      <c r="AP14" s="68">
        <f t="shared" si="9"/>
        <v>26587</v>
      </c>
      <c r="AQ14" s="4" t="str">
        <f>AQ4</f>
        <v>Lw-3.6</v>
      </c>
      <c r="AR14" s="4" t="s">
        <v>1076</v>
      </c>
      <c r="AS14" s="4"/>
      <c r="AT14" s="4">
        <v>4416</v>
      </c>
      <c r="AU14" s="4">
        <v>6</v>
      </c>
      <c r="AV14" s="4">
        <v>100</v>
      </c>
      <c r="AW14" s="4">
        <v>0</v>
      </c>
      <c r="AX14" s="12">
        <f t="shared" si="1"/>
        <v>26587</v>
      </c>
      <c r="AY14" s="12">
        <f t="shared" si="2"/>
        <v>0</v>
      </c>
      <c r="AZ14" s="70">
        <f>AZ13</f>
        <v>0</v>
      </c>
      <c r="BA14" s="72">
        <f>BA13</f>
        <v>0</v>
      </c>
      <c r="BB14" s="36">
        <f t="shared" si="3"/>
        <v>0</v>
      </c>
      <c r="BC14" s="36">
        <f t="shared" si="3"/>
        <v>0</v>
      </c>
      <c r="BD14" s="36">
        <f t="shared" si="4"/>
        <v>0</v>
      </c>
      <c r="BE14" s="4">
        <f>BE4</f>
        <v>0</v>
      </c>
      <c r="BF14" s="10">
        <f t="shared" si="5"/>
        <v>0</v>
      </c>
      <c r="BG14" s="4">
        <f>BG4</f>
        <v>0</v>
      </c>
      <c r="BH14" s="10">
        <f t="shared" si="6"/>
        <v>0</v>
      </c>
      <c r="BI14" s="4"/>
      <c r="BJ14" s="10">
        <f t="shared" si="10"/>
        <v>0</v>
      </c>
      <c r="BK14" s="4">
        <f>BK4</f>
        <v>23.83</v>
      </c>
      <c r="BL14" s="10">
        <f t="shared" si="7"/>
        <v>142.97999999999999</v>
      </c>
      <c r="BM14" s="4">
        <f>BM4</f>
        <v>3.6249999999999998E-2</v>
      </c>
      <c r="BN14" s="10">
        <f t="shared" si="8"/>
        <v>963.77874999999995</v>
      </c>
      <c r="BO14" s="5">
        <f t="shared" si="11"/>
        <v>1106.75875</v>
      </c>
    </row>
    <row r="15" spans="1:67" s="103" customFormat="1">
      <c r="A15" s="93">
        <f t="shared" si="12"/>
        <v>13</v>
      </c>
      <c r="B15" s="93">
        <v>164</v>
      </c>
      <c r="C15" s="93" t="s">
        <v>0</v>
      </c>
      <c r="D15" s="93" t="s">
        <v>1717</v>
      </c>
      <c r="E15" s="94" t="s">
        <v>1718</v>
      </c>
      <c r="F15" s="93"/>
      <c r="G15" s="93" t="s">
        <v>1719</v>
      </c>
      <c r="H15" s="93" t="s">
        <v>1720</v>
      </c>
      <c r="I15" s="94" t="s">
        <v>135</v>
      </c>
      <c r="J15" s="93"/>
      <c r="K15" s="94" t="s">
        <v>1721</v>
      </c>
      <c r="L15" s="93" t="s">
        <v>1717</v>
      </c>
      <c r="M15" s="94" t="s">
        <v>1718</v>
      </c>
      <c r="N15" s="93" t="s">
        <v>1719</v>
      </c>
      <c r="O15" s="93" t="s">
        <v>1719</v>
      </c>
      <c r="P15" s="93" t="s">
        <v>1720</v>
      </c>
      <c r="Q15" s="94" t="s">
        <v>1722</v>
      </c>
      <c r="R15" s="93"/>
      <c r="S15" s="93" t="s">
        <v>12</v>
      </c>
      <c r="T15" s="93" t="s">
        <v>13</v>
      </c>
      <c r="U15" s="93" t="s">
        <v>11</v>
      </c>
      <c r="V15" s="93" t="s">
        <v>29</v>
      </c>
      <c r="W15" s="94" t="s">
        <v>991</v>
      </c>
      <c r="X15" s="94"/>
      <c r="Y15" s="93" t="s">
        <v>15</v>
      </c>
      <c r="Z15" s="93" t="s">
        <v>1723</v>
      </c>
      <c r="AA15" s="94" t="s">
        <v>1718</v>
      </c>
      <c r="AB15" s="93" t="s">
        <v>1719</v>
      </c>
      <c r="AC15" s="93" t="s">
        <v>1719</v>
      </c>
      <c r="AD15" s="93" t="s">
        <v>1720</v>
      </c>
      <c r="AE15" s="94" t="s">
        <v>1722</v>
      </c>
      <c r="AF15" s="93"/>
      <c r="AG15" s="94" t="s">
        <v>1724</v>
      </c>
      <c r="AH15" s="94" t="s">
        <v>1725</v>
      </c>
      <c r="AI15" s="95">
        <v>1587</v>
      </c>
      <c r="AJ15" s="95">
        <v>3999</v>
      </c>
      <c r="AK15" s="95">
        <v>7226</v>
      </c>
      <c r="AL15" s="95">
        <v>12875</v>
      </c>
      <c r="AM15" s="95">
        <v>16900</v>
      </c>
      <c r="AN15" s="95">
        <v>25795</v>
      </c>
      <c r="AO15" s="93">
        <f t="shared" si="0"/>
        <v>68382</v>
      </c>
      <c r="AP15" s="96">
        <f t="shared" si="9"/>
        <v>68382</v>
      </c>
      <c r="AQ15" s="93" t="str">
        <f>AQ3</f>
        <v>Ls-4</v>
      </c>
      <c r="AR15" s="93" t="s">
        <v>1076</v>
      </c>
      <c r="AS15" s="93"/>
      <c r="AT15" s="93">
        <v>4416</v>
      </c>
      <c r="AU15" s="93">
        <v>6</v>
      </c>
      <c r="AV15" s="93">
        <v>100</v>
      </c>
      <c r="AW15" s="93">
        <v>0</v>
      </c>
      <c r="AX15" s="97">
        <f t="shared" si="1"/>
        <v>68382</v>
      </c>
      <c r="AY15" s="97">
        <f t="shared" si="2"/>
        <v>0</v>
      </c>
      <c r="AZ15" s="98">
        <f t="shared" si="13"/>
        <v>0</v>
      </c>
      <c r="BA15" s="99">
        <f t="shared" si="13"/>
        <v>0</v>
      </c>
      <c r="BB15" s="100">
        <f t="shared" si="3"/>
        <v>0</v>
      </c>
      <c r="BC15" s="100">
        <f t="shared" si="3"/>
        <v>0</v>
      </c>
      <c r="BD15" s="100">
        <f t="shared" si="4"/>
        <v>0</v>
      </c>
      <c r="BE15" s="93">
        <f>BE3</f>
        <v>0</v>
      </c>
      <c r="BF15" s="102">
        <f t="shared" si="5"/>
        <v>0</v>
      </c>
      <c r="BG15" s="93">
        <f>BG3</f>
        <v>0</v>
      </c>
      <c r="BH15" s="102">
        <f t="shared" si="6"/>
        <v>0</v>
      </c>
      <c r="BI15" s="93"/>
      <c r="BJ15" s="102">
        <f t="shared" si="10"/>
        <v>0</v>
      </c>
      <c r="BK15" s="93">
        <f>BK3</f>
        <v>117.68</v>
      </c>
      <c r="BL15" s="102">
        <f t="shared" si="7"/>
        <v>706.08</v>
      </c>
      <c r="BM15" s="93">
        <f>BM3</f>
        <v>3.8490000000000003E-2</v>
      </c>
      <c r="BN15" s="102">
        <f t="shared" si="8"/>
        <v>2632.0231800000001</v>
      </c>
      <c r="BO15" s="101">
        <f t="shared" si="11"/>
        <v>3338.1031800000001</v>
      </c>
    </row>
    <row r="16" spans="1:67" s="103" customFormat="1">
      <c r="A16" s="93">
        <f t="shared" si="12"/>
        <v>14</v>
      </c>
      <c r="B16" s="93">
        <v>164</v>
      </c>
      <c r="C16" s="93" t="s">
        <v>32</v>
      </c>
      <c r="D16" s="93" t="s">
        <v>1717</v>
      </c>
      <c r="E16" s="94" t="s">
        <v>1718</v>
      </c>
      <c r="F16" s="93"/>
      <c r="G16" s="93" t="s">
        <v>1719</v>
      </c>
      <c r="H16" s="93" t="s">
        <v>1720</v>
      </c>
      <c r="I16" s="94" t="s">
        <v>135</v>
      </c>
      <c r="J16" s="93"/>
      <c r="K16" s="94" t="s">
        <v>1721</v>
      </c>
      <c r="L16" s="93" t="s">
        <v>1717</v>
      </c>
      <c r="M16" s="94" t="s">
        <v>1718</v>
      </c>
      <c r="N16" s="93" t="s">
        <v>1719</v>
      </c>
      <c r="O16" s="93" t="s">
        <v>1719</v>
      </c>
      <c r="P16" s="93" t="s">
        <v>1720</v>
      </c>
      <c r="Q16" s="94" t="s">
        <v>1722</v>
      </c>
      <c r="R16" s="93"/>
      <c r="S16" s="93" t="s">
        <v>12</v>
      </c>
      <c r="T16" s="93" t="s">
        <v>13</v>
      </c>
      <c r="U16" s="93" t="s">
        <v>11</v>
      </c>
      <c r="V16" s="93" t="s">
        <v>29</v>
      </c>
      <c r="W16" s="94" t="s">
        <v>991</v>
      </c>
      <c r="X16" s="94"/>
      <c r="Y16" s="93" t="s">
        <v>15</v>
      </c>
      <c r="Z16" s="93" t="s">
        <v>1726</v>
      </c>
      <c r="AA16" s="94" t="s">
        <v>1718</v>
      </c>
      <c r="AB16" s="93" t="s">
        <v>1719</v>
      </c>
      <c r="AC16" s="93" t="s">
        <v>1719</v>
      </c>
      <c r="AD16" s="93" t="s">
        <v>1720</v>
      </c>
      <c r="AE16" s="94" t="s">
        <v>1722</v>
      </c>
      <c r="AF16" s="93"/>
      <c r="AG16" s="94" t="s">
        <v>1727</v>
      </c>
      <c r="AH16" s="94" t="s">
        <v>1728</v>
      </c>
      <c r="AI16" s="95">
        <v>0</v>
      </c>
      <c r="AJ16" s="95">
        <v>0</v>
      </c>
      <c r="AK16" s="95">
        <v>7540</v>
      </c>
      <c r="AL16" s="95">
        <v>7541</v>
      </c>
      <c r="AM16" s="95">
        <v>10540</v>
      </c>
      <c r="AN16" s="95">
        <v>16184</v>
      </c>
      <c r="AO16" s="93">
        <f t="shared" si="0"/>
        <v>41805</v>
      </c>
      <c r="AP16" s="96">
        <f t="shared" si="9"/>
        <v>41805</v>
      </c>
      <c r="AQ16" s="93" t="str">
        <f>AQ3</f>
        <v>Ls-4</v>
      </c>
      <c r="AR16" s="93" t="s">
        <v>1076</v>
      </c>
      <c r="AS16" s="93"/>
      <c r="AT16" s="93">
        <v>4416</v>
      </c>
      <c r="AU16" s="93">
        <v>6</v>
      </c>
      <c r="AV16" s="93">
        <v>100</v>
      </c>
      <c r="AW16" s="93">
        <v>0</v>
      </c>
      <c r="AX16" s="97">
        <f t="shared" si="1"/>
        <v>41805</v>
      </c>
      <c r="AY16" s="97">
        <f t="shared" si="2"/>
        <v>0</v>
      </c>
      <c r="AZ16" s="98">
        <f t="shared" si="13"/>
        <v>0</v>
      </c>
      <c r="BA16" s="99">
        <f t="shared" si="13"/>
        <v>0</v>
      </c>
      <c r="BB16" s="100">
        <f t="shared" si="3"/>
        <v>0</v>
      </c>
      <c r="BC16" s="100">
        <f t="shared" si="3"/>
        <v>0</v>
      </c>
      <c r="BD16" s="100">
        <f t="shared" si="4"/>
        <v>0</v>
      </c>
      <c r="BE16" s="93">
        <f>BE3</f>
        <v>0</v>
      </c>
      <c r="BF16" s="102">
        <f t="shared" si="5"/>
        <v>0</v>
      </c>
      <c r="BG16" s="93">
        <f>BG3</f>
        <v>0</v>
      </c>
      <c r="BH16" s="102">
        <f t="shared" si="6"/>
        <v>0</v>
      </c>
      <c r="BI16" s="93"/>
      <c r="BJ16" s="102">
        <f>BI16*AP16</f>
        <v>0</v>
      </c>
      <c r="BK16" s="93">
        <f>BK3</f>
        <v>117.68</v>
      </c>
      <c r="BL16" s="102">
        <f t="shared" si="7"/>
        <v>706.08</v>
      </c>
      <c r="BM16" s="93">
        <f>BM3</f>
        <v>3.8490000000000003E-2</v>
      </c>
      <c r="BN16" s="102">
        <f t="shared" si="8"/>
        <v>1609.0744500000001</v>
      </c>
      <c r="BO16" s="101">
        <f t="shared" si="11"/>
        <v>2315.15445</v>
      </c>
    </row>
    <row r="17" spans="42:67">
      <c r="AP17" s="45">
        <f>SUM(AP3:AP16)</f>
        <v>450415</v>
      </c>
      <c r="AX17" s="45">
        <f>SUM(AX3:AX16)</f>
        <v>450415</v>
      </c>
      <c r="AY17" s="1">
        <f>SUM(AY3:AY16)</f>
        <v>0</v>
      </c>
      <c r="BD17" s="3"/>
      <c r="BJ17" s="1">
        <f>BI17*AP17</f>
        <v>0</v>
      </c>
      <c r="BN17" s="3"/>
      <c r="BO17" s="3">
        <f>SUM(BO3:BO16)</f>
        <v>22689.123319999999</v>
      </c>
    </row>
  </sheetData>
  <mergeCells count="6">
    <mergeCell ref="AI1:AN1"/>
    <mergeCell ref="AO1:BO1"/>
    <mergeCell ref="C1:K1"/>
    <mergeCell ref="L1:R1"/>
    <mergeCell ref="S1:Y1"/>
    <mergeCell ref="Z1:AH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25"/>
  <sheetViews>
    <sheetView topLeftCell="A38" zoomScale="80" zoomScaleNormal="80" workbookViewId="0">
      <selection activeCell="A59" sqref="A59"/>
    </sheetView>
  </sheetViews>
  <sheetFormatPr defaultColWidth="9" defaultRowHeight="12.75"/>
  <cols>
    <col min="1" max="1" width="4.625" style="1" customWidth="1"/>
    <col min="2" max="2" width="4.125" style="1" customWidth="1"/>
    <col min="3" max="3" width="4.625" style="1" customWidth="1"/>
    <col min="4" max="4" width="27.625" style="1" customWidth="1"/>
    <col min="5" max="5" width="7.125" style="1" customWidth="1"/>
    <col min="6" max="6" width="10" style="1" customWidth="1"/>
    <col min="7" max="7" width="19.625" style="1" customWidth="1"/>
    <col min="8" max="8" width="19.875" style="1" customWidth="1"/>
    <col min="9" max="9" width="9" style="1" customWidth="1"/>
    <col min="10" max="10" width="8.5" style="1" customWidth="1"/>
    <col min="11" max="11" width="11.625" style="1" customWidth="1"/>
    <col min="12" max="12" width="20.625" style="1" customWidth="1"/>
    <col min="13" max="13" width="10.625" style="1" customWidth="1"/>
    <col min="14" max="14" width="18.375" style="1" customWidth="1"/>
    <col min="15" max="15" width="18" style="1" customWidth="1"/>
    <col min="16" max="16" width="19.875" style="1" customWidth="1"/>
    <col min="17" max="18" width="10" style="1" customWidth="1"/>
    <col min="19" max="19" width="21.625" style="1" customWidth="1"/>
    <col min="20" max="20" width="10.125" style="1" customWidth="1"/>
    <col min="21" max="21" width="14.375" style="1" customWidth="1"/>
    <col min="22" max="22" width="40.125" style="1" customWidth="1"/>
    <col min="23" max="23" width="11.125" style="1" customWidth="1"/>
    <col min="24" max="24" width="11.625" style="1" customWidth="1"/>
    <col min="25" max="25" width="12.125" style="1" customWidth="1"/>
    <col min="26" max="26" width="63.625" style="1" customWidth="1"/>
    <col min="27" max="27" width="14.125" style="1" customWidth="1"/>
    <col min="28" max="28" width="20.125" style="1" customWidth="1"/>
    <col min="29" max="29" width="24.625" style="1" customWidth="1"/>
    <col min="30" max="30" width="30.5" style="1" customWidth="1"/>
    <col min="31" max="31" width="9.625" style="1" customWidth="1"/>
    <col min="32" max="32" width="10.625" style="1" customWidth="1"/>
    <col min="33" max="33" width="35.875" style="1" customWidth="1"/>
    <col min="34" max="34" width="31" style="1" customWidth="1"/>
    <col min="35" max="40" width="9.625" style="1" customWidth="1"/>
    <col min="41" max="43" width="8.875" style="1" customWidth="1"/>
    <col min="44" max="44" width="10.625" style="1" customWidth="1"/>
    <col min="45" max="47" width="9.875" style="1" customWidth="1"/>
    <col min="48" max="48" width="11.5" style="1" customWidth="1"/>
    <col min="49" max="49" width="12.625" style="1" customWidth="1"/>
    <col min="50" max="50" width="14.875" style="1" customWidth="1"/>
    <col min="51" max="51" width="10.375" style="1" customWidth="1"/>
    <col min="52" max="52" width="15.875" style="1" customWidth="1"/>
    <col min="53" max="53" width="16.125" style="1" customWidth="1"/>
    <col min="54" max="54" width="14.375" style="1" customWidth="1"/>
    <col min="55" max="55" width="12.375" style="1" customWidth="1"/>
    <col min="56" max="56" width="11.5" style="1" customWidth="1"/>
    <col min="57" max="57" width="12.125" style="1" customWidth="1"/>
    <col min="58" max="58" width="12.375" style="1" customWidth="1"/>
    <col min="59" max="59" width="12" style="1" customWidth="1"/>
    <col min="60" max="62" width="12.625" style="1" customWidth="1"/>
    <col min="63" max="63" width="11.5" style="1" customWidth="1"/>
    <col min="64" max="64" width="11.125" style="1" customWidth="1"/>
    <col min="65" max="65" width="11.625" style="1" customWidth="1"/>
    <col min="66" max="66" width="12" style="1" customWidth="1"/>
    <col min="67" max="67" width="14.375" style="1" customWidth="1"/>
    <col min="68" max="69" width="9" style="1"/>
    <col min="70" max="70" width="23.625" style="1" customWidth="1"/>
    <col min="71" max="16384" width="9" style="1"/>
  </cols>
  <sheetData>
    <row r="1" spans="1:67" s="18" customFormat="1">
      <c r="A1" s="12"/>
      <c r="B1" s="12"/>
      <c r="C1" s="122" t="s">
        <v>2322</v>
      </c>
      <c r="D1" s="122"/>
      <c r="E1" s="122"/>
      <c r="F1" s="122"/>
      <c r="G1" s="122"/>
      <c r="H1" s="122"/>
      <c r="I1" s="122"/>
      <c r="J1" s="122"/>
      <c r="K1" s="122"/>
      <c r="L1" s="120" t="s">
        <v>2323</v>
      </c>
      <c r="M1" s="120"/>
      <c r="N1" s="120"/>
      <c r="O1" s="120"/>
      <c r="P1" s="120"/>
      <c r="Q1" s="120"/>
      <c r="R1" s="120"/>
      <c r="S1" s="122" t="s">
        <v>2324</v>
      </c>
      <c r="T1" s="122"/>
      <c r="U1" s="122"/>
      <c r="V1" s="122"/>
      <c r="W1" s="122"/>
      <c r="X1" s="122"/>
      <c r="Y1" s="122"/>
      <c r="Z1" s="120" t="s">
        <v>2325</v>
      </c>
      <c r="AA1" s="120"/>
      <c r="AB1" s="120"/>
      <c r="AC1" s="120"/>
      <c r="AD1" s="120"/>
      <c r="AE1" s="120"/>
      <c r="AF1" s="120"/>
      <c r="AG1" s="120"/>
      <c r="AH1" s="120"/>
      <c r="AI1" s="120" t="s">
        <v>2409</v>
      </c>
      <c r="AJ1" s="120"/>
      <c r="AK1" s="120"/>
      <c r="AL1" s="120"/>
      <c r="AM1" s="120"/>
      <c r="AN1" s="120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</row>
    <row r="2" spans="1:67" s="18" customFormat="1" ht="90.75" customHeight="1">
      <c r="A2" s="12" t="s">
        <v>2326</v>
      </c>
      <c r="B2" s="12" t="s">
        <v>2368</v>
      </c>
      <c r="C2" s="12" t="s">
        <v>2369</v>
      </c>
      <c r="D2" s="12" t="s">
        <v>2370</v>
      </c>
      <c r="E2" s="12" t="s">
        <v>2327</v>
      </c>
      <c r="F2" s="12" t="s">
        <v>2328</v>
      </c>
      <c r="G2" s="12" t="s">
        <v>2329</v>
      </c>
      <c r="H2" s="12" t="s">
        <v>2330</v>
      </c>
      <c r="I2" s="19" t="s">
        <v>2331</v>
      </c>
      <c r="J2" s="20" t="s">
        <v>2332</v>
      </c>
      <c r="K2" s="20" t="s">
        <v>2333</v>
      </c>
      <c r="L2" s="21" t="s">
        <v>2334</v>
      </c>
      <c r="M2" s="21" t="s">
        <v>2327</v>
      </c>
      <c r="N2" s="21" t="s">
        <v>2328</v>
      </c>
      <c r="O2" s="21" t="s">
        <v>2329</v>
      </c>
      <c r="P2" s="21" t="s">
        <v>2330</v>
      </c>
      <c r="Q2" s="22" t="s">
        <v>2331</v>
      </c>
      <c r="R2" s="23" t="s">
        <v>2332</v>
      </c>
      <c r="S2" s="24" t="s">
        <v>2335</v>
      </c>
      <c r="T2" s="25" t="s">
        <v>2336</v>
      </c>
      <c r="U2" s="25" t="s">
        <v>2337</v>
      </c>
      <c r="V2" s="25" t="s">
        <v>2338</v>
      </c>
      <c r="W2" s="24" t="s">
        <v>2339</v>
      </c>
      <c r="X2" s="24" t="s">
        <v>2340</v>
      </c>
      <c r="Y2" s="24" t="s">
        <v>2341</v>
      </c>
      <c r="Z2" s="26" t="s">
        <v>2342</v>
      </c>
      <c r="AA2" s="26" t="s">
        <v>2327</v>
      </c>
      <c r="AB2" s="26" t="s">
        <v>2328</v>
      </c>
      <c r="AC2" s="26" t="s">
        <v>2329</v>
      </c>
      <c r="AD2" s="26" t="s">
        <v>2330</v>
      </c>
      <c r="AE2" s="27" t="s">
        <v>2331</v>
      </c>
      <c r="AF2" s="28" t="s">
        <v>2332</v>
      </c>
      <c r="AG2" s="26" t="s">
        <v>2343</v>
      </c>
      <c r="AH2" s="26" t="s">
        <v>2344</v>
      </c>
      <c r="AI2" s="29" t="s">
        <v>2410</v>
      </c>
      <c r="AJ2" s="29" t="s">
        <v>2411</v>
      </c>
      <c r="AK2" s="29" t="s">
        <v>2412</v>
      </c>
      <c r="AL2" s="29" t="s">
        <v>2413</v>
      </c>
      <c r="AM2" s="29" t="s">
        <v>2414</v>
      </c>
      <c r="AN2" s="29" t="s">
        <v>2415</v>
      </c>
      <c r="AO2" s="29" t="s">
        <v>2345</v>
      </c>
      <c r="AP2" s="29" t="s">
        <v>2345</v>
      </c>
      <c r="AQ2" s="28" t="s">
        <v>2346</v>
      </c>
      <c r="AR2" s="28" t="s">
        <v>2371</v>
      </c>
      <c r="AS2" s="30" t="s">
        <v>2347</v>
      </c>
      <c r="AT2" s="2" t="s">
        <v>2348</v>
      </c>
      <c r="AU2" s="2" t="s">
        <v>2349</v>
      </c>
      <c r="AV2" s="2" t="s">
        <v>2350</v>
      </c>
      <c r="AW2" s="2" t="s">
        <v>2351</v>
      </c>
      <c r="AX2" s="31" t="s">
        <v>2352</v>
      </c>
      <c r="AY2" s="31" t="s">
        <v>2353</v>
      </c>
      <c r="AZ2" s="2" t="s">
        <v>2354</v>
      </c>
      <c r="BA2" s="2" t="s">
        <v>2355</v>
      </c>
      <c r="BB2" s="32" t="s">
        <v>2356</v>
      </c>
      <c r="BC2" s="32" t="s">
        <v>2357</v>
      </c>
      <c r="BD2" s="32" t="s">
        <v>2358</v>
      </c>
      <c r="BE2" s="2" t="s">
        <v>2359</v>
      </c>
      <c r="BF2" s="32" t="s">
        <v>2360</v>
      </c>
      <c r="BG2" s="2" t="s">
        <v>2361</v>
      </c>
      <c r="BH2" s="32" t="s">
        <v>2362</v>
      </c>
      <c r="BI2" s="2" t="s">
        <v>2395</v>
      </c>
      <c r="BJ2" s="32" t="s">
        <v>2396</v>
      </c>
      <c r="BK2" s="2" t="s">
        <v>2363</v>
      </c>
      <c r="BL2" s="40" t="s">
        <v>2364</v>
      </c>
      <c r="BM2" s="2" t="s">
        <v>2365</v>
      </c>
      <c r="BN2" s="41" t="s">
        <v>2366</v>
      </c>
      <c r="BO2" s="2" t="s">
        <v>2367</v>
      </c>
    </row>
    <row r="3" spans="1:67">
      <c r="A3" s="4">
        <v>1</v>
      </c>
      <c r="B3" s="4">
        <v>33</v>
      </c>
      <c r="C3" s="4" t="s">
        <v>0</v>
      </c>
      <c r="D3" s="4" t="s">
        <v>306</v>
      </c>
      <c r="E3" s="35" t="s">
        <v>307</v>
      </c>
      <c r="F3" s="4"/>
      <c r="G3" s="4" t="s">
        <v>308</v>
      </c>
      <c r="H3" s="4" t="s">
        <v>309</v>
      </c>
      <c r="I3" s="35" t="s">
        <v>310</v>
      </c>
      <c r="J3" s="4"/>
      <c r="K3" s="35" t="s">
        <v>311</v>
      </c>
      <c r="L3" s="4" t="s">
        <v>306</v>
      </c>
      <c r="M3" s="35" t="s">
        <v>307</v>
      </c>
      <c r="N3" s="4"/>
      <c r="O3" s="4" t="s">
        <v>308</v>
      </c>
      <c r="P3" s="4" t="s">
        <v>309</v>
      </c>
      <c r="Q3" s="35" t="s">
        <v>310</v>
      </c>
      <c r="R3" s="4"/>
      <c r="S3" s="4" t="s">
        <v>12</v>
      </c>
      <c r="T3" s="4" t="s">
        <v>13</v>
      </c>
      <c r="U3" s="4" t="s">
        <v>11</v>
      </c>
      <c r="V3" s="4" t="s">
        <v>29</v>
      </c>
      <c r="W3" s="35" t="s">
        <v>991</v>
      </c>
      <c r="X3" s="35"/>
      <c r="Y3" s="4" t="s">
        <v>15</v>
      </c>
      <c r="Z3" s="4" t="s">
        <v>312</v>
      </c>
      <c r="AA3" s="35" t="s">
        <v>307</v>
      </c>
      <c r="AB3" s="4" t="s">
        <v>313</v>
      </c>
      <c r="AC3" s="4" t="s">
        <v>308</v>
      </c>
      <c r="AD3" s="4" t="s">
        <v>309</v>
      </c>
      <c r="AE3" s="35" t="s">
        <v>310</v>
      </c>
      <c r="AF3" s="4"/>
      <c r="AG3" s="35" t="s">
        <v>314</v>
      </c>
      <c r="AH3" s="35" t="s">
        <v>315</v>
      </c>
      <c r="AI3" s="67">
        <v>1303</v>
      </c>
      <c r="AJ3" s="67">
        <v>0</v>
      </c>
      <c r="AK3" s="67">
        <v>855</v>
      </c>
      <c r="AL3" s="67">
        <v>0</v>
      </c>
      <c r="AM3" s="67">
        <v>9724</v>
      </c>
      <c r="AN3" s="67">
        <v>0</v>
      </c>
      <c r="AO3" s="4">
        <f t="shared" ref="AO3:AO65" si="0">SUM(AI3:AN3)</f>
        <v>11882</v>
      </c>
      <c r="AP3" s="68">
        <f>AO3</f>
        <v>11882</v>
      </c>
      <c r="AQ3" s="4" t="s">
        <v>16</v>
      </c>
      <c r="AR3" s="4" t="s">
        <v>316</v>
      </c>
      <c r="AS3" s="4"/>
      <c r="AT3" s="4">
        <v>4416</v>
      </c>
      <c r="AU3" s="4">
        <v>6</v>
      </c>
      <c r="AV3" s="4">
        <v>100</v>
      </c>
      <c r="AW3" s="4">
        <v>0</v>
      </c>
      <c r="AX3" s="12">
        <f t="shared" ref="AX3:AX65" si="1">AV3*AP3/100</f>
        <v>11882</v>
      </c>
      <c r="AY3" s="12">
        <f t="shared" ref="AY3:AY65" si="2">AW3*AP3/100</f>
        <v>0</v>
      </c>
      <c r="AZ3" s="70">
        <f>'dane do formularza ofertowego'!F13</f>
        <v>0</v>
      </c>
      <c r="BA3" s="72">
        <f>'dane do formularza ofertowego'!F14</f>
        <v>0</v>
      </c>
      <c r="BB3" s="36">
        <f t="shared" ref="BB3:BC33" si="3">AX3*AZ3</f>
        <v>0</v>
      </c>
      <c r="BC3" s="36">
        <f t="shared" si="3"/>
        <v>0</v>
      </c>
      <c r="BD3" s="36">
        <f t="shared" ref="BD3:BD65" si="4">SUM(BB3:BC3)</f>
        <v>0</v>
      </c>
      <c r="BE3" s="5">
        <f>'dane do formularza ofertowego'!E6</f>
        <v>0</v>
      </c>
      <c r="BF3" s="10">
        <f t="shared" ref="BF3:BF65" si="5">BE3*AU3*AV3/100</f>
        <v>0</v>
      </c>
      <c r="BG3" s="5">
        <f>'dane do formularza ofertowego'!E7</f>
        <v>0</v>
      </c>
      <c r="BH3" s="10">
        <f t="shared" ref="BH3:BH65" si="6">BG3*AU3*AW3/100</f>
        <v>0</v>
      </c>
      <c r="BI3" s="4"/>
      <c r="BJ3" s="10">
        <f>BI3*AP3</f>
        <v>0</v>
      </c>
      <c r="BK3" s="4">
        <v>42.35</v>
      </c>
      <c r="BL3" s="10">
        <f t="shared" ref="BL3:BL34" si="7">BK3*AU3</f>
        <v>254.10000000000002</v>
      </c>
      <c r="BM3" s="4">
        <v>3.5569999999999997E-2</v>
      </c>
      <c r="BN3" s="10">
        <f t="shared" ref="BN3:BN34" si="8">BM3*AP3</f>
        <v>422.64273999999995</v>
      </c>
      <c r="BO3" s="5">
        <f t="shared" ref="BO3:BO34" si="9">BN3+BL3+BH3+BF3+BD3+BJ3</f>
        <v>676.74273999999991</v>
      </c>
    </row>
    <row r="4" spans="1:67" ht="13.5">
      <c r="A4" s="4">
        <f>A3+1</f>
        <v>2</v>
      </c>
      <c r="B4" s="4">
        <v>35</v>
      </c>
      <c r="C4" s="4" t="s">
        <v>0</v>
      </c>
      <c r="D4" s="4" t="s">
        <v>320</v>
      </c>
      <c r="E4" s="35" t="s">
        <v>321</v>
      </c>
      <c r="F4" s="4"/>
      <c r="G4" s="4" t="s">
        <v>322</v>
      </c>
      <c r="H4" s="4" t="s">
        <v>323</v>
      </c>
      <c r="I4" s="35" t="s">
        <v>324</v>
      </c>
      <c r="J4" s="4"/>
      <c r="K4" s="35" t="s">
        <v>325</v>
      </c>
      <c r="L4" s="4" t="s">
        <v>320</v>
      </c>
      <c r="M4" s="35" t="s">
        <v>321</v>
      </c>
      <c r="N4" s="4"/>
      <c r="O4" s="4" t="s">
        <v>322</v>
      </c>
      <c r="P4" s="4" t="s">
        <v>326</v>
      </c>
      <c r="Q4" s="35" t="s">
        <v>324</v>
      </c>
      <c r="R4" s="4"/>
      <c r="S4" s="4" t="s">
        <v>12</v>
      </c>
      <c r="T4" s="4" t="s">
        <v>13</v>
      </c>
      <c r="U4" s="4" t="s">
        <v>28</v>
      </c>
      <c r="V4" s="4" t="s">
        <v>29</v>
      </c>
      <c r="W4" s="35" t="s">
        <v>991</v>
      </c>
      <c r="X4" s="35"/>
      <c r="Y4" s="4" t="s">
        <v>15</v>
      </c>
      <c r="Z4" s="4" t="s">
        <v>327</v>
      </c>
      <c r="AA4" s="35" t="s">
        <v>321</v>
      </c>
      <c r="AB4" s="4" t="s">
        <v>322</v>
      </c>
      <c r="AC4" s="4" t="s">
        <v>322</v>
      </c>
      <c r="AD4" s="4" t="s">
        <v>323</v>
      </c>
      <c r="AE4" s="35" t="s">
        <v>324</v>
      </c>
      <c r="AF4" s="4"/>
      <c r="AG4" s="35" t="s">
        <v>328</v>
      </c>
      <c r="AH4" s="35" t="s">
        <v>329</v>
      </c>
      <c r="AI4" s="67">
        <v>0</v>
      </c>
      <c r="AJ4" s="67">
        <v>0</v>
      </c>
      <c r="AK4" s="67">
        <v>0</v>
      </c>
      <c r="AL4" s="67">
        <v>0</v>
      </c>
      <c r="AM4" s="67">
        <v>200</v>
      </c>
      <c r="AN4" s="67">
        <v>673</v>
      </c>
      <c r="AO4" s="4">
        <f t="shared" si="0"/>
        <v>873</v>
      </c>
      <c r="AP4" s="68">
        <f t="shared" ref="AP4:AP66" si="10">AO4</f>
        <v>873</v>
      </c>
      <c r="AQ4" s="4" t="s">
        <v>37</v>
      </c>
      <c r="AR4" s="4" t="s">
        <v>316</v>
      </c>
      <c r="AS4" s="4"/>
      <c r="AT4" s="4">
        <v>4416</v>
      </c>
      <c r="AU4" s="4">
        <v>6</v>
      </c>
      <c r="AV4" s="4">
        <v>100</v>
      </c>
      <c r="AW4" s="4">
        <v>0</v>
      </c>
      <c r="AX4" s="12">
        <f t="shared" si="1"/>
        <v>873</v>
      </c>
      <c r="AY4" s="12">
        <f t="shared" si="2"/>
        <v>0</v>
      </c>
      <c r="AZ4" s="70">
        <f>AZ3</f>
        <v>0</v>
      </c>
      <c r="BA4" s="72">
        <f>BA3</f>
        <v>0</v>
      </c>
      <c r="BB4" s="36">
        <f t="shared" si="3"/>
        <v>0</v>
      </c>
      <c r="BC4" s="36">
        <f t="shared" si="3"/>
        <v>0</v>
      </c>
      <c r="BD4" s="36">
        <f t="shared" si="4"/>
        <v>0</v>
      </c>
      <c r="BE4" s="5">
        <f>'dane do formularza ofertowego'!C6</f>
        <v>0</v>
      </c>
      <c r="BF4" s="10">
        <f t="shared" si="5"/>
        <v>0</v>
      </c>
      <c r="BG4" s="5">
        <f>'dane do formularza ofertowego'!C7</f>
        <v>0</v>
      </c>
      <c r="BH4" s="10">
        <f t="shared" si="6"/>
        <v>0</v>
      </c>
      <c r="BI4" s="71">
        <v>3.8999999999999998E-3</v>
      </c>
      <c r="BJ4" s="10">
        <f t="shared" ref="BJ4:BJ66" si="11">BI4*AP4</f>
        <v>3.4047000000000001</v>
      </c>
      <c r="BK4" s="4">
        <v>4.3099999999999996</v>
      </c>
      <c r="BL4" s="10">
        <f t="shared" si="7"/>
        <v>25.86</v>
      </c>
      <c r="BM4" s="4">
        <v>6.5240000000000006E-2</v>
      </c>
      <c r="BN4" s="10">
        <f t="shared" si="8"/>
        <v>56.954520000000002</v>
      </c>
      <c r="BO4" s="5">
        <f t="shared" si="9"/>
        <v>86.219220000000007</v>
      </c>
    </row>
    <row r="5" spans="1:67">
      <c r="A5" s="4">
        <f t="shared" ref="A5:A67" si="12">A4+1</f>
        <v>3</v>
      </c>
      <c r="B5" s="4">
        <v>35</v>
      </c>
      <c r="C5" s="4" t="s">
        <v>32</v>
      </c>
      <c r="D5" s="4" t="s">
        <v>320</v>
      </c>
      <c r="E5" s="35" t="s">
        <v>321</v>
      </c>
      <c r="F5" s="4"/>
      <c r="G5" s="4" t="s">
        <v>322</v>
      </c>
      <c r="H5" s="4" t="s">
        <v>323</v>
      </c>
      <c r="I5" s="35" t="s">
        <v>324</v>
      </c>
      <c r="J5" s="4"/>
      <c r="K5" s="35" t="s">
        <v>325</v>
      </c>
      <c r="L5" s="4" t="s">
        <v>320</v>
      </c>
      <c r="M5" s="35" t="s">
        <v>321</v>
      </c>
      <c r="N5" s="4"/>
      <c r="O5" s="4" t="s">
        <v>322</v>
      </c>
      <c r="P5" s="4" t="s">
        <v>326</v>
      </c>
      <c r="Q5" s="35" t="s">
        <v>324</v>
      </c>
      <c r="R5" s="4"/>
      <c r="S5" s="4" t="s">
        <v>12</v>
      </c>
      <c r="T5" s="4" t="s">
        <v>13</v>
      </c>
      <c r="U5" s="4" t="s">
        <v>28</v>
      </c>
      <c r="V5" s="4" t="s">
        <v>29</v>
      </c>
      <c r="W5" s="35" t="s">
        <v>991</v>
      </c>
      <c r="X5" s="35"/>
      <c r="Y5" s="4" t="s">
        <v>15</v>
      </c>
      <c r="Z5" s="4" t="s">
        <v>44</v>
      </c>
      <c r="AA5" s="35" t="s">
        <v>321</v>
      </c>
      <c r="AB5" s="4"/>
      <c r="AC5" s="4" t="s">
        <v>322</v>
      </c>
      <c r="AD5" s="4" t="s">
        <v>323</v>
      </c>
      <c r="AE5" s="35" t="s">
        <v>324</v>
      </c>
      <c r="AF5" s="4"/>
      <c r="AG5" s="35" t="s">
        <v>330</v>
      </c>
      <c r="AH5" s="35" t="s">
        <v>331</v>
      </c>
      <c r="AI5" s="67">
        <v>0</v>
      </c>
      <c r="AJ5" s="67">
        <v>0</v>
      </c>
      <c r="AK5" s="67">
        <v>1933</v>
      </c>
      <c r="AL5" s="67">
        <v>0</v>
      </c>
      <c r="AM5" s="67">
        <v>8204</v>
      </c>
      <c r="AN5" s="67">
        <v>18611</v>
      </c>
      <c r="AO5" s="4">
        <f t="shared" si="0"/>
        <v>28748</v>
      </c>
      <c r="AP5" s="68">
        <f t="shared" si="10"/>
        <v>28748</v>
      </c>
      <c r="AQ5" s="4" t="s">
        <v>16</v>
      </c>
      <c r="AR5" s="4" t="s">
        <v>316</v>
      </c>
      <c r="AS5" s="4"/>
      <c r="AT5" s="4">
        <v>4416</v>
      </c>
      <c r="AU5" s="4">
        <v>6</v>
      </c>
      <c r="AV5" s="4">
        <v>100</v>
      </c>
      <c r="AW5" s="4">
        <v>0</v>
      </c>
      <c r="AX5" s="12">
        <f t="shared" si="1"/>
        <v>28748</v>
      </c>
      <c r="AY5" s="12">
        <f t="shared" si="2"/>
        <v>0</v>
      </c>
      <c r="AZ5" s="70">
        <f t="shared" ref="AZ5:BA20" si="13">AZ4</f>
        <v>0</v>
      </c>
      <c r="BA5" s="72">
        <f t="shared" si="13"/>
        <v>0</v>
      </c>
      <c r="BB5" s="36">
        <f t="shared" si="3"/>
        <v>0</v>
      </c>
      <c r="BC5" s="36">
        <f t="shared" si="3"/>
        <v>0</v>
      </c>
      <c r="BD5" s="36">
        <f t="shared" si="4"/>
        <v>0</v>
      </c>
      <c r="BE5" s="4">
        <f>BE3</f>
        <v>0</v>
      </c>
      <c r="BF5" s="10">
        <f t="shared" si="5"/>
        <v>0</v>
      </c>
      <c r="BG5" s="4">
        <f>BG3</f>
        <v>0</v>
      </c>
      <c r="BH5" s="10">
        <f t="shared" si="6"/>
        <v>0</v>
      </c>
      <c r="BI5" s="4">
        <f>BI4</f>
        <v>3.8999999999999998E-3</v>
      </c>
      <c r="BJ5" s="10">
        <f t="shared" si="11"/>
        <v>112.1172</v>
      </c>
      <c r="BK5" s="4">
        <f>BK3</f>
        <v>42.35</v>
      </c>
      <c r="BL5" s="10">
        <f t="shared" si="7"/>
        <v>254.10000000000002</v>
      </c>
      <c r="BM5" s="4">
        <f>BM3</f>
        <v>3.5569999999999997E-2</v>
      </c>
      <c r="BN5" s="10">
        <f t="shared" si="8"/>
        <v>1022.5663599999999</v>
      </c>
      <c r="BO5" s="5">
        <f t="shared" si="9"/>
        <v>1388.7835599999999</v>
      </c>
    </row>
    <row r="6" spans="1:67">
      <c r="A6" s="4">
        <f t="shared" si="12"/>
        <v>4</v>
      </c>
      <c r="B6" s="4">
        <v>35</v>
      </c>
      <c r="C6" s="4" t="s">
        <v>62</v>
      </c>
      <c r="D6" s="4" t="s">
        <v>320</v>
      </c>
      <c r="E6" s="35" t="s">
        <v>321</v>
      </c>
      <c r="F6" s="4"/>
      <c r="G6" s="4" t="s">
        <v>322</v>
      </c>
      <c r="H6" s="4" t="s">
        <v>323</v>
      </c>
      <c r="I6" s="35" t="s">
        <v>324</v>
      </c>
      <c r="J6" s="4"/>
      <c r="K6" s="35" t="s">
        <v>325</v>
      </c>
      <c r="L6" s="4" t="s">
        <v>320</v>
      </c>
      <c r="M6" s="35" t="s">
        <v>321</v>
      </c>
      <c r="N6" s="4"/>
      <c r="O6" s="4" t="s">
        <v>322</v>
      </c>
      <c r="P6" s="4" t="s">
        <v>326</v>
      </c>
      <c r="Q6" s="35" t="s">
        <v>324</v>
      </c>
      <c r="R6" s="4"/>
      <c r="S6" s="4" t="s">
        <v>12</v>
      </c>
      <c r="T6" s="4" t="s">
        <v>13</v>
      </c>
      <c r="U6" s="4" t="s">
        <v>28</v>
      </c>
      <c r="V6" s="4" t="s">
        <v>29</v>
      </c>
      <c r="W6" s="35" t="s">
        <v>991</v>
      </c>
      <c r="X6" s="35"/>
      <c r="Y6" s="4" t="s">
        <v>15</v>
      </c>
      <c r="Z6" s="4" t="s">
        <v>332</v>
      </c>
      <c r="AA6" s="35" t="s">
        <v>321</v>
      </c>
      <c r="AB6" s="4"/>
      <c r="AC6" s="4" t="s">
        <v>322</v>
      </c>
      <c r="AD6" s="4" t="s">
        <v>326</v>
      </c>
      <c r="AE6" s="35" t="s">
        <v>324</v>
      </c>
      <c r="AF6" s="4"/>
      <c r="AG6" s="35" t="s">
        <v>333</v>
      </c>
      <c r="AH6" s="35" t="s">
        <v>334</v>
      </c>
      <c r="AI6" s="67">
        <v>0</v>
      </c>
      <c r="AJ6" s="67">
        <v>0</v>
      </c>
      <c r="AK6" s="67">
        <v>0</v>
      </c>
      <c r="AL6" s="67">
        <v>199</v>
      </c>
      <c r="AM6" s="67">
        <v>423</v>
      </c>
      <c r="AN6" s="67">
        <v>1222</v>
      </c>
      <c r="AO6" s="4">
        <f t="shared" si="0"/>
        <v>1844</v>
      </c>
      <c r="AP6" s="68">
        <f t="shared" si="10"/>
        <v>1844</v>
      </c>
      <c r="AQ6" s="4" t="s">
        <v>37</v>
      </c>
      <c r="AR6" s="4" t="s">
        <v>316</v>
      </c>
      <c r="AS6" s="4"/>
      <c r="AT6" s="4">
        <v>4416</v>
      </c>
      <c r="AU6" s="4">
        <v>6</v>
      </c>
      <c r="AV6" s="4">
        <v>100</v>
      </c>
      <c r="AW6" s="4">
        <v>0</v>
      </c>
      <c r="AX6" s="12">
        <f t="shared" si="1"/>
        <v>1844</v>
      </c>
      <c r="AY6" s="12">
        <f t="shared" si="2"/>
        <v>0</v>
      </c>
      <c r="AZ6" s="70">
        <f t="shared" si="13"/>
        <v>0</v>
      </c>
      <c r="BA6" s="72">
        <f t="shared" si="13"/>
        <v>0</v>
      </c>
      <c r="BB6" s="36">
        <f t="shared" si="3"/>
        <v>0</v>
      </c>
      <c r="BC6" s="36">
        <f t="shared" si="3"/>
        <v>0</v>
      </c>
      <c r="BD6" s="36">
        <f t="shared" si="4"/>
        <v>0</v>
      </c>
      <c r="BE6" s="4">
        <f>BE4</f>
        <v>0</v>
      </c>
      <c r="BF6" s="10">
        <f t="shared" si="5"/>
        <v>0</v>
      </c>
      <c r="BG6" s="4">
        <f>BG4</f>
        <v>0</v>
      </c>
      <c r="BH6" s="10">
        <f t="shared" si="6"/>
        <v>0</v>
      </c>
      <c r="BI6" s="4">
        <f>BI4</f>
        <v>3.8999999999999998E-3</v>
      </c>
      <c r="BJ6" s="10">
        <f t="shared" si="11"/>
        <v>7.1915999999999993</v>
      </c>
      <c r="BK6" s="4">
        <f>BK4</f>
        <v>4.3099999999999996</v>
      </c>
      <c r="BL6" s="10">
        <f t="shared" si="7"/>
        <v>25.86</v>
      </c>
      <c r="BM6" s="4">
        <f>BM4</f>
        <v>6.5240000000000006E-2</v>
      </c>
      <c r="BN6" s="10">
        <f t="shared" si="8"/>
        <v>120.30256000000001</v>
      </c>
      <c r="BO6" s="5">
        <f t="shared" si="9"/>
        <v>153.35416000000001</v>
      </c>
    </row>
    <row r="7" spans="1:67" s="54" customFormat="1">
      <c r="A7" s="4"/>
      <c r="B7" s="4"/>
      <c r="C7" s="4"/>
      <c r="D7" s="4" t="s">
        <v>320</v>
      </c>
      <c r="E7" s="35" t="s">
        <v>321</v>
      </c>
      <c r="F7" s="4"/>
      <c r="G7" s="4" t="s">
        <v>322</v>
      </c>
      <c r="H7" s="4" t="s">
        <v>323</v>
      </c>
      <c r="I7" s="35" t="s">
        <v>324</v>
      </c>
      <c r="J7" s="4"/>
      <c r="K7" s="35" t="s">
        <v>325</v>
      </c>
      <c r="L7" s="4" t="s">
        <v>320</v>
      </c>
      <c r="M7" s="35" t="s">
        <v>321</v>
      </c>
      <c r="N7" s="4"/>
      <c r="O7" s="4" t="s">
        <v>322</v>
      </c>
      <c r="P7" s="4" t="s">
        <v>326</v>
      </c>
      <c r="Q7" s="35" t="s">
        <v>324</v>
      </c>
      <c r="R7" s="4"/>
      <c r="S7" s="4" t="s">
        <v>12</v>
      </c>
      <c r="T7" s="4" t="s">
        <v>13</v>
      </c>
      <c r="U7" s="4" t="s">
        <v>28</v>
      </c>
      <c r="V7" s="4" t="s">
        <v>2425</v>
      </c>
      <c r="W7" s="35"/>
      <c r="X7" s="35"/>
      <c r="Y7" s="4" t="s">
        <v>15</v>
      </c>
      <c r="Z7" s="4" t="s">
        <v>2426</v>
      </c>
      <c r="AA7" s="35" t="s">
        <v>2427</v>
      </c>
      <c r="AB7" s="4"/>
      <c r="AC7" s="4" t="s">
        <v>2428</v>
      </c>
      <c r="AD7" s="4" t="s">
        <v>2428</v>
      </c>
      <c r="AE7" s="35" t="s">
        <v>2429</v>
      </c>
      <c r="AF7" s="4"/>
      <c r="AG7" s="35" t="s">
        <v>2430</v>
      </c>
      <c r="AH7" s="35" t="s">
        <v>2431</v>
      </c>
      <c r="AI7" s="67">
        <v>393</v>
      </c>
      <c r="AJ7" s="67">
        <v>393</v>
      </c>
      <c r="AK7" s="67">
        <v>393</v>
      </c>
      <c r="AL7" s="67">
        <v>393</v>
      </c>
      <c r="AM7" s="67">
        <v>393</v>
      </c>
      <c r="AN7" s="67">
        <v>393</v>
      </c>
      <c r="AO7" s="4">
        <v>2358</v>
      </c>
      <c r="AP7" s="68">
        <v>2358</v>
      </c>
      <c r="AQ7" s="4" t="s">
        <v>37</v>
      </c>
      <c r="AR7" s="4" t="s">
        <v>316</v>
      </c>
      <c r="AS7" s="4"/>
      <c r="AT7" s="4">
        <v>4416</v>
      </c>
      <c r="AU7" s="4">
        <v>6</v>
      </c>
      <c r="AV7" s="4">
        <v>100</v>
      </c>
      <c r="AW7" s="4">
        <v>0</v>
      </c>
      <c r="AX7" s="12">
        <f t="shared" si="1"/>
        <v>2358</v>
      </c>
      <c r="AY7" s="12">
        <v>0</v>
      </c>
      <c r="AZ7" s="70">
        <f t="shared" si="13"/>
        <v>0</v>
      </c>
      <c r="BA7" s="72">
        <f t="shared" si="13"/>
        <v>0</v>
      </c>
      <c r="BB7" s="36">
        <f t="shared" ref="BB7" si="14">AX7*AZ7</f>
        <v>0</v>
      </c>
      <c r="BC7" s="36">
        <f t="shared" ref="BC7" si="15">AY7*BA7</f>
        <v>0</v>
      </c>
      <c r="BD7" s="36">
        <f t="shared" ref="BD7" si="16">SUM(BB7:BC7)</f>
        <v>0</v>
      </c>
      <c r="BE7" s="4">
        <f>BE4</f>
        <v>0</v>
      </c>
      <c r="BF7" s="10">
        <f t="shared" ref="BF7" si="17">BE7*AU7*AV7/100</f>
        <v>0</v>
      </c>
      <c r="BG7" s="4">
        <f>BG4</f>
        <v>0</v>
      </c>
      <c r="BH7" s="10">
        <f t="shared" ref="BH7" si="18">BG7*AU7*AW7/100</f>
        <v>0</v>
      </c>
      <c r="BI7" s="4">
        <f>BI5</f>
        <v>3.8999999999999998E-3</v>
      </c>
      <c r="BJ7" s="10">
        <f t="shared" ref="BJ7" si="19">BI7*AP7</f>
        <v>9.1961999999999993</v>
      </c>
      <c r="BK7" s="4">
        <f>BK4</f>
        <v>4.3099999999999996</v>
      </c>
      <c r="BL7" s="10">
        <f t="shared" si="7"/>
        <v>25.86</v>
      </c>
      <c r="BM7" s="4">
        <f>BM4</f>
        <v>6.5240000000000006E-2</v>
      </c>
      <c r="BN7" s="10">
        <f t="shared" si="8"/>
        <v>153.83592000000002</v>
      </c>
      <c r="BO7" s="5">
        <f t="shared" si="9"/>
        <v>188.89212000000001</v>
      </c>
    </row>
    <row r="8" spans="1:67">
      <c r="A8" s="4">
        <f>A6+1</f>
        <v>5</v>
      </c>
      <c r="B8" s="4">
        <v>36</v>
      </c>
      <c r="C8" s="4" t="s">
        <v>0</v>
      </c>
      <c r="D8" s="4" t="s">
        <v>335</v>
      </c>
      <c r="E8" s="35" t="s">
        <v>336</v>
      </c>
      <c r="F8" s="4"/>
      <c r="G8" s="4" t="s">
        <v>337</v>
      </c>
      <c r="H8" s="4"/>
      <c r="I8" s="35" t="s">
        <v>338</v>
      </c>
      <c r="J8" s="4"/>
      <c r="K8" s="35" t="s">
        <v>339</v>
      </c>
      <c r="L8" s="4" t="s">
        <v>335</v>
      </c>
      <c r="M8" s="35" t="s">
        <v>336</v>
      </c>
      <c r="N8" s="4"/>
      <c r="O8" s="4" t="s">
        <v>337</v>
      </c>
      <c r="P8" s="4"/>
      <c r="Q8" s="35" t="s">
        <v>338</v>
      </c>
      <c r="R8" s="4"/>
      <c r="S8" s="4" t="s">
        <v>12</v>
      </c>
      <c r="T8" s="4" t="s">
        <v>13</v>
      </c>
      <c r="U8" s="4" t="s">
        <v>11</v>
      </c>
      <c r="V8" s="4" t="s">
        <v>29</v>
      </c>
      <c r="W8" s="35" t="s">
        <v>991</v>
      </c>
      <c r="X8" s="35"/>
      <c r="Y8" s="4" t="s">
        <v>15</v>
      </c>
      <c r="Z8" s="4" t="s">
        <v>340</v>
      </c>
      <c r="AA8" s="91" t="s">
        <v>2484</v>
      </c>
      <c r="AB8" s="4"/>
      <c r="AC8" s="4" t="s">
        <v>341</v>
      </c>
      <c r="AD8" s="4"/>
      <c r="AE8" s="35" t="s">
        <v>342</v>
      </c>
      <c r="AF8" s="35" t="s">
        <v>187</v>
      </c>
      <c r="AG8" s="35" t="s">
        <v>2432</v>
      </c>
      <c r="AH8" s="35" t="s">
        <v>343</v>
      </c>
      <c r="AI8" s="67">
        <v>1470</v>
      </c>
      <c r="AJ8" s="67">
        <v>0</v>
      </c>
      <c r="AK8" s="67">
        <v>1492</v>
      </c>
      <c r="AL8" s="67">
        <v>0</v>
      </c>
      <c r="AM8" s="67">
        <v>1470</v>
      </c>
      <c r="AN8" s="67">
        <v>0</v>
      </c>
      <c r="AO8" s="4">
        <f t="shared" si="0"/>
        <v>4432</v>
      </c>
      <c r="AP8" s="68">
        <f t="shared" si="10"/>
        <v>4432</v>
      </c>
      <c r="AQ8" s="4" t="s">
        <v>130</v>
      </c>
      <c r="AR8" s="4" t="s">
        <v>316</v>
      </c>
      <c r="AS8" s="4"/>
      <c r="AT8" s="4">
        <v>4416</v>
      </c>
      <c r="AU8" s="4">
        <v>6</v>
      </c>
      <c r="AV8" s="4">
        <v>100</v>
      </c>
      <c r="AW8" s="4">
        <v>0</v>
      </c>
      <c r="AX8" s="12">
        <f t="shared" si="1"/>
        <v>4432</v>
      </c>
      <c r="AY8" s="12">
        <f t="shared" si="2"/>
        <v>0</v>
      </c>
      <c r="AZ8" s="70">
        <f>AZ6</f>
        <v>0</v>
      </c>
      <c r="BA8" s="72">
        <f>BA6</f>
        <v>0</v>
      </c>
      <c r="BB8" s="36">
        <f t="shared" si="3"/>
        <v>0</v>
      </c>
      <c r="BC8" s="36">
        <f t="shared" si="3"/>
        <v>0</v>
      </c>
      <c r="BD8" s="36">
        <f t="shared" si="4"/>
        <v>0</v>
      </c>
      <c r="BE8" s="5">
        <f>'dane do formularza ofertowego'!D6</f>
        <v>0</v>
      </c>
      <c r="BF8" s="10">
        <f t="shared" si="5"/>
        <v>0</v>
      </c>
      <c r="BG8" s="5">
        <f>'dane do formularza ofertowego'!D7</f>
        <v>0</v>
      </c>
      <c r="BH8" s="10">
        <f t="shared" si="6"/>
        <v>0</v>
      </c>
      <c r="BI8" s="4"/>
      <c r="BJ8" s="10">
        <f t="shared" si="11"/>
        <v>0</v>
      </c>
      <c r="BK8" s="4">
        <v>10.79</v>
      </c>
      <c r="BL8" s="10">
        <f t="shared" si="7"/>
        <v>64.739999999999995</v>
      </c>
      <c r="BM8" s="4">
        <v>4.7449999999999999E-2</v>
      </c>
      <c r="BN8" s="10">
        <f t="shared" si="8"/>
        <v>210.29839999999999</v>
      </c>
      <c r="BO8" s="5">
        <f t="shared" si="9"/>
        <v>275.03839999999997</v>
      </c>
    </row>
    <row r="9" spans="1:67">
      <c r="A9" s="4">
        <f t="shared" si="12"/>
        <v>6</v>
      </c>
      <c r="B9" s="4">
        <v>36</v>
      </c>
      <c r="C9" s="4" t="s">
        <v>32</v>
      </c>
      <c r="D9" s="4" t="s">
        <v>335</v>
      </c>
      <c r="E9" s="35" t="s">
        <v>336</v>
      </c>
      <c r="F9" s="4"/>
      <c r="G9" s="4" t="s">
        <v>337</v>
      </c>
      <c r="H9" s="4"/>
      <c r="I9" s="35" t="s">
        <v>338</v>
      </c>
      <c r="J9" s="4"/>
      <c r="K9" s="35" t="s">
        <v>339</v>
      </c>
      <c r="L9" s="4" t="s">
        <v>335</v>
      </c>
      <c r="M9" s="35" t="s">
        <v>336</v>
      </c>
      <c r="N9" s="4"/>
      <c r="O9" s="4" t="s">
        <v>337</v>
      </c>
      <c r="P9" s="4"/>
      <c r="Q9" s="35" t="s">
        <v>338</v>
      </c>
      <c r="R9" s="4"/>
      <c r="S9" s="4" t="s">
        <v>12</v>
      </c>
      <c r="T9" s="4" t="s">
        <v>13</v>
      </c>
      <c r="U9" s="4" t="s">
        <v>11</v>
      </c>
      <c r="V9" s="4" t="s">
        <v>29</v>
      </c>
      <c r="W9" s="35" t="s">
        <v>991</v>
      </c>
      <c r="X9" s="35"/>
      <c r="Y9" s="4" t="s">
        <v>15</v>
      </c>
      <c r="Z9" s="4" t="s">
        <v>344</v>
      </c>
      <c r="AA9" s="35" t="s">
        <v>336</v>
      </c>
      <c r="AB9" s="4" t="s">
        <v>337</v>
      </c>
      <c r="AC9" s="4" t="s">
        <v>337</v>
      </c>
      <c r="AD9" s="4"/>
      <c r="AE9" s="35" t="s">
        <v>338</v>
      </c>
      <c r="AF9" s="4"/>
      <c r="AG9" s="35" t="s">
        <v>345</v>
      </c>
      <c r="AH9" s="35" t="s">
        <v>346</v>
      </c>
      <c r="AI9" s="67">
        <v>0</v>
      </c>
      <c r="AJ9" s="67">
        <v>66</v>
      </c>
      <c r="AK9" s="67">
        <v>0</v>
      </c>
      <c r="AL9" s="67">
        <v>6160</v>
      </c>
      <c r="AM9" s="67">
        <v>0</v>
      </c>
      <c r="AN9" s="67">
        <v>13117</v>
      </c>
      <c r="AO9" s="4">
        <f t="shared" si="0"/>
        <v>19343</v>
      </c>
      <c r="AP9" s="68">
        <f t="shared" si="10"/>
        <v>19343</v>
      </c>
      <c r="AQ9" s="4" t="s">
        <v>16</v>
      </c>
      <c r="AR9" s="4" t="s">
        <v>316</v>
      </c>
      <c r="AS9" s="4"/>
      <c r="AT9" s="4">
        <v>4416</v>
      </c>
      <c r="AU9" s="4">
        <v>6</v>
      </c>
      <c r="AV9" s="4">
        <v>100</v>
      </c>
      <c r="AW9" s="4">
        <v>0</v>
      </c>
      <c r="AX9" s="12">
        <f t="shared" si="1"/>
        <v>19343</v>
      </c>
      <c r="AY9" s="12">
        <f t="shared" si="2"/>
        <v>0</v>
      </c>
      <c r="AZ9" s="70">
        <f t="shared" si="13"/>
        <v>0</v>
      </c>
      <c r="BA9" s="72">
        <f t="shared" si="13"/>
        <v>0</v>
      </c>
      <c r="BB9" s="36">
        <f t="shared" si="3"/>
        <v>0</v>
      </c>
      <c r="BC9" s="36">
        <f t="shared" si="3"/>
        <v>0</v>
      </c>
      <c r="BD9" s="36">
        <f t="shared" si="4"/>
        <v>0</v>
      </c>
      <c r="BE9" s="4">
        <f>BE3</f>
        <v>0</v>
      </c>
      <c r="BF9" s="10">
        <f t="shared" si="5"/>
        <v>0</v>
      </c>
      <c r="BG9" s="4">
        <f>BG3</f>
        <v>0</v>
      </c>
      <c r="BH9" s="10">
        <f t="shared" si="6"/>
        <v>0</v>
      </c>
      <c r="BI9" s="4"/>
      <c r="BJ9" s="10">
        <f t="shared" si="11"/>
        <v>0</v>
      </c>
      <c r="BK9" s="4">
        <f>BK3</f>
        <v>42.35</v>
      </c>
      <c r="BL9" s="10">
        <f t="shared" si="7"/>
        <v>254.10000000000002</v>
      </c>
      <c r="BM9" s="4">
        <f>BM3</f>
        <v>3.5569999999999997E-2</v>
      </c>
      <c r="BN9" s="10">
        <f t="shared" si="8"/>
        <v>688.03050999999994</v>
      </c>
      <c r="BO9" s="5">
        <f t="shared" si="9"/>
        <v>942.13050999999996</v>
      </c>
    </row>
    <row r="10" spans="1:67">
      <c r="A10" s="4">
        <f t="shared" si="12"/>
        <v>7</v>
      </c>
      <c r="B10" s="4">
        <v>36</v>
      </c>
      <c r="C10" s="4" t="s">
        <v>62</v>
      </c>
      <c r="D10" s="4" t="s">
        <v>335</v>
      </c>
      <c r="E10" s="35" t="s">
        <v>336</v>
      </c>
      <c r="F10" s="4"/>
      <c r="G10" s="4" t="s">
        <v>337</v>
      </c>
      <c r="H10" s="4"/>
      <c r="I10" s="35" t="s">
        <v>338</v>
      </c>
      <c r="J10" s="4"/>
      <c r="K10" s="35" t="s">
        <v>339</v>
      </c>
      <c r="L10" s="4" t="s">
        <v>335</v>
      </c>
      <c r="M10" s="35" t="s">
        <v>336</v>
      </c>
      <c r="N10" s="4"/>
      <c r="O10" s="4" t="s">
        <v>337</v>
      </c>
      <c r="P10" s="4"/>
      <c r="Q10" s="35" t="s">
        <v>338</v>
      </c>
      <c r="R10" s="4"/>
      <c r="S10" s="4" t="s">
        <v>12</v>
      </c>
      <c r="T10" s="4" t="s">
        <v>13</v>
      </c>
      <c r="U10" s="4" t="s">
        <v>11</v>
      </c>
      <c r="V10" s="4" t="s">
        <v>29</v>
      </c>
      <c r="W10" s="35" t="s">
        <v>991</v>
      </c>
      <c r="X10" s="35"/>
      <c r="Y10" s="4" t="s">
        <v>15</v>
      </c>
      <c r="Z10" s="4" t="s">
        <v>25</v>
      </c>
      <c r="AA10" s="35" t="s">
        <v>336</v>
      </c>
      <c r="AB10" s="4" t="s">
        <v>337</v>
      </c>
      <c r="AC10" s="4" t="s">
        <v>337</v>
      </c>
      <c r="AD10" s="4"/>
      <c r="AE10" s="35" t="s">
        <v>338</v>
      </c>
      <c r="AF10" s="4"/>
      <c r="AG10" s="35" t="s">
        <v>347</v>
      </c>
      <c r="AH10" s="35" t="s">
        <v>348</v>
      </c>
      <c r="AI10" s="67">
        <v>0</v>
      </c>
      <c r="AJ10" s="67">
        <v>1988</v>
      </c>
      <c r="AK10" s="67">
        <v>0</v>
      </c>
      <c r="AL10" s="67">
        <v>7536</v>
      </c>
      <c r="AM10" s="67">
        <v>0</v>
      </c>
      <c r="AN10" s="67">
        <v>11401</v>
      </c>
      <c r="AO10" s="4">
        <f t="shared" si="0"/>
        <v>20925</v>
      </c>
      <c r="AP10" s="68">
        <f t="shared" si="10"/>
        <v>20925</v>
      </c>
      <c r="AQ10" s="4" t="s">
        <v>16</v>
      </c>
      <c r="AR10" s="4" t="s">
        <v>316</v>
      </c>
      <c r="AS10" s="4"/>
      <c r="AT10" s="4">
        <v>4416</v>
      </c>
      <c r="AU10" s="4">
        <v>6</v>
      </c>
      <c r="AV10" s="4">
        <v>100</v>
      </c>
      <c r="AW10" s="4">
        <v>0</v>
      </c>
      <c r="AX10" s="12">
        <f t="shared" si="1"/>
        <v>20925</v>
      </c>
      <c r="AY10" s="12">
        <f t="shared" si="2"/>
        <v>0</v>
      </c>
      <c r="AZ10" s="70">
        <f t="shared" si="13"/>
        <v>0</v>
      </c>
      <c r="BA10" s="72">
        <f t="shared" si="13"/>
        <v>0</v>
      </c>
      <c r="BB10" s="36">
        <f t="shared" si="3"/>
        <v>0</v>
      </c>
      <c r="BC10" s="36">
        <f t="shared" si="3"/>
        <v>0</v>
      </c>
      <c r="BD10" s="36">
        <f t="shared" si="4"/>
        <v>0</v>
      </c>
      <c r="BE10" s="4">
        <f>BE3</f>
        <v>0</v>
      </c>
      <c r="BF10" s="10">
        <f t="shared" si="5"/>
        <v>0</v>
      </c>
      <c r="BG10" s="4">
        <f>BG3</f>
        <v>0</v>
      </c>
      <c r="BH10" s="10">
        <f t="shared" si="6"/>
        <v>0</v>
      </c>
      <c r="BI10" s="4"/>
      <c r="BJ10" s="10">
        <f t="shared" si="11"/>
        <v>0</v>
      </c>
      <c r="BK10" s="4">
        <f>BK3</f>
        <v>42.35</v>
      </c>
      <c r="BL10" s="10">
        <f t="shared" si="7"/>
        <v>254.10000000000002</v>
      </c>
      <c r="BM10" s="4">
        <f>BM3</f>
        <v>3.5569999999999997E-2</v>
      </c>
      <c r="BN10" s="10">
        <f t="shared" si="8"/>
        <v>744.30224999999996</v>
      </c>
      <c r="BO10" s="5">
        <f t="shared" si="9"/>
        <v>998.40224999999998</v>
      </c>
    </row>
    <row r="11" spans="1:67">
      <c r="A11" s="4">
        <f t="shared" si="12"/>
        <v>8</v>
      </c>
      <c r="B11" s="4">
        <v>36</v>
      </c>
      <c r="C11" s="4" t="s">
        <v>318</v>
      </c>
      <c r="D11" s="4" t="s">
        <v>335</v>
      </c>
      <c r="E11" s="35" t="s">
        <v>336</v>
      </c>
      <c r="F11" s="4"/>
      <c r="G11" s="4" t="s">
        <v>337</v>
      </c>
      <c r="H11" s="4"/>
      <c r="I11" s="35" t="s">
        <v>338</v>
      </c>
      <c r="J11" s="4"/>
      <c r="K11" s="35" t="s">
        <v>339</v>
      </c>
      <c r="L11" s="4" t="s">
        <v>335</v>
      </c>
      <c r="M11" s="35" t="s">
        <v>336</v>
      </c>
      <c r="N11" s="4"/>
      <c r="O11" s="4" t="s">
        <v>337</v>
      </c>
      <c r="P11" s="4"/>
      <c r="Q11" s="35" t="s">
        <v>338</v>
      </c>
      <c r="R11" s="4"/>
      <c r="S11" s="4" t="s">
        <v>12</v>
      </c>
      <c r="T11" s="4" t="s">
        <v>13</v>
      </c>
      <c r="U11" s="4" t="s">
        <v>11</v>
      </c>
      <c r="V11" s="4" t="s">
        <v>29</v>
      </c>
      <c r="W11" s="35" t="s">
        <v>991</v>
      </c>
      <c r="X11" s="35"/>
      <c r="Y11" s="4" t="s">
        <v>15</v>
      </c>
      <c r="Z11" s="4" t="s">
        <v>349</v>
      </c>
      <c r="AA11" s="91" t="s">
        <v>350</v>
      </c>
      <c r="AC11" s="4" t="s">
        <v>351</v>
      </c>
      <c r="AD11" s="4"/>
      <c r="AE11" s="35" t="s">
        <v>352</v>
      </c>
      <c r="AF11" s="4"/>
      <c r="AG11" s="35" t="s">
        <v>2433</v>
      </c>
      <c r="AH11" s="35" t="s">
        <v>353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13500</v>
      </c>
      <c r="AO11" s="4">
        <f t="shared" si="0"/>
        <v>13500</v>
      </c>
      <c r="AP11" s="68">
        <f t="shared" si="10"/>
        <v>13500</v>
      </c>
      <c r="AQ11" s="4" t="s">
        <v>130</v>
      </c>
      <c r="AR11" s="4" t="s">
        <v>316</v>
      </c>
      <c r="AS11" s="4"/>
      <c r="AT11" s="4">
        <v>4416</v>
      </c>
      <c r="AU11" s="4">
        <v>6</v>
      </c>
      <c r="AV11" s="4">
        <v>100</v>
      </c>
      <c r="AW11" s="4">
        <v>0</v>
      </c>
      <c r="AX11" s="12">
        <f t="shared" si="1"/>
        <v>13500</v>
      </c>
      <c r="AY11" s="12">
        <f t="shared" si="2"/>
        <v>0</v>
      </c>
      <c r="AZ11" s="70">
        <f t="shared" si="13"/>
        <v>0</v>
      </c>
      <c r="BA11" s="72">
        <f t="shared" si="13"/>
        <v>0</v>
      </c>
      <c r="BB11" s="36">
        <f t="shared" si="3"/>
        <v>0</v>
      </c>
      <c r="BC11" s="36">
        <f t="shared" si="3"/>
        <v>0</v>
      </c>
      <c r="BD11" s="36">
        <f t="shared" si="4"/>
        <v>0</v>
      </c>
      <c r="BE11" s="4">
        <f>BE8</f>
        <v>0</v>
      </c>
      <c r="BF11" s="10">
        <f t="shared" si="5"/>
        <v>0</v>
      </c>
      <c r="BG11" s="4">
        <f>BG8</f>
        <v>0</v>
      </c>
      <c r="BH11" s="10">
        <f t="shared" si="6"/>
        <v>0</v>
      </c>
      <c r="BI11" s="4"/>
      <c r="BJ11" s="10">
        <f t="shared" si="11"/>
        <v>0</v>
      </c>
      <c r="BK11" s="4">
        <f>BK8</f>
        <v>10.79</v>
      </c>
      <c r="BL11" s="10">
        <f t="shared" si="7"/>
        <v>64.739999999999995</v>
      </c>
      <c r="BM11" s="4">
        <f>BM8</f>
        <v>4.7449999999999999E-2</v>
      </c>
      <c r="BN11" s="10">
        <f t="shared" si="8"/>
        <v>640.57499999999993</v>
      </c>
      <c r="BO11" s="5">
        <f t="shared" si="9"/>
        <v>705.31499999999994</v>
      </c>
    </row>
    <row r="12" spans="1:67">
      <c r="A12" s="4">
        <f t="shared" si="12"/>
        <v>9</v>
      </c>
      <c r="B12" s="4">
        <v>37</v>
      </c>
      <c r="C12" s="4" t="s">
        <v>0</v>
      </c>
      <c r="D12" s="4" t="s">
        <v>354</v>
      </c>
      <c r="E12" s="35" t="s">
        <v>355</v>
      </c>
      <c r="F12" s="4"/>
      <c r="G12" s="4" t="s">
        <v>356</v>
      </c>
      <c r="H12" s="4" t="s">
        <v>357</v>
      </c>
      <c r="I12" s="35" t="s">
        <v>59</v>
      </c>
      <c r="J12" s="4"/>
      <c r="K12" s="35" t="s">
        <v>358</v>
      </c>
      <c r="L12" s="4" t="s">
        <v>354</v>
      </c>
      <c r="M12" s="35" t="s">
        <v>355</v>
      </c>
      <c r="N12" s="4"/>
      <c r="O12" s="4" t="s">
        <v>356</v>
      </c>
      <c r="P12" s="4" t="s">
        <v>357</v>
      </c>
      <c r="Q12" s="35" t="s">
        <v>59</v>
      </c>
      <c r="R12" s="4"/>
      <c r="S12" s="4" t="s">
        <v>12</v>
      </c>
      <c r="T12" s="4" t="s">
        <v>13</v>
      </c>
      <c r="U12" s="4" t="s">
        <v>11</v>
      </c>
      <c r="V12" s="4" t="s">
        <v>29</v>
      </c>
      <c r="W12" s="35" t="s">
        <v>991</v>
      </c>
      <c r="X12" s="35"/>
      <c r="Y12" s="4" t="s">
        <v>15</v>
      </c>
      <c r="Z12" s="4" t="s">
        <v>359</v>
      </c>
      <c r="AA12" s="35" t="s">
        <v>355</v>
      </c>
      <c r="AB12" s="4"/>
      <c r="AC12" s="4" t="s">
        <v>356</v>
      </c>
      <c r="AD12" s="4" t="s">
        <v>357</v>
      </c>
      <c r="AE12" s="35" t="s">
        <v>59</v>
      </c>
      <c r="AF12" s="4"/>
      <c r="AG12" s="35" t="s">
        <v>360</v>
      </c>
      <c r="AH12" s="35" t="s">
        <v>361</v>
      </c>
      <c r="AI12" s="67">
        <v>0</v>
      </c>
      <c r="AJ12" s="67">
        <v>0</v>
      </c>
      <c r="AK12" s="67">
        <v>0</v>
      </c>
      <c r="AL12" s="67">
        <v>8493</v>
      </c>
      <c r="AM12" s="67">
        <v>11777</v>
      </c>
      <c r="AN12" s="67">
        <v>12400</v>
      </c>
      <c r="AO12" s="4">
        <f t="shared" si="0"/>
        <v>32670</v>
      </c>
      <c r="AP12" s="68">
        <f t="shared" si="10"/>
        <v>32670</v>
      </c>
      <c r="AQ12" s="4" t="s">
        <v>16</v>
      </c>
      <c r="AR12" s="4" t="s">
        <v>316</v>
      </c>
      <c r="AS12" s="4"/>
      <c r="AT12" s="4">
        <v>4416</v>
      </c>
      <c r="AU12" s="4">
        <v>6</v>
      </c>
      <c r="AV12" s="4">
        <v>100</v>
      </c>
      <c r="AW12" s="4">
        <v>0</v>
      </c>
      <c r="AX12" s="12">
        <f t="shared" si="1"/>
        <v>32670</v>
      </c>
      <c r="AY12" s="12">
        <f t="shared" si="2"/>
        <v>0</v>
      </c>
      <c r="AZ12" s="70">
        <f t="shared" si="13"/>
        <v>0</v>
      </c>
      <c r="BA12" s="72">
        <f t="shared" si="13"/>
        <v>0</v>
      </c>
      <c r="BB12" s="36">
        <f t="shared" si="3"/>
        <v>0</v>
      </c>
      <c r="BC12" s="36">
        <f t="shared" si="3"/>
        <v>0</v>
      </c>
      <c r="BD12" s="36">
        <f t="shared" si="4"/>
        <v>0</v>
      </c>
      <c r="BE12" s="4">
        <f>BE3</f>
        <v>0</v>
      </c>
      <c r="BF12" s="10">
        <f t="shared" si="5"/>
        <v>0</v>
      </c>
      <c r="BG12" s="4">
        <f>BG3</f>
        <v>0</v>
      </c>
      <c r="BH12" s="10">
        <f t="shared" si="6"/>
        <v>0</v>
      </c>
      <c r="BI12" s="4"/>
      <c r="BJ12" s="10">
        <f t="shared" si="11"/>
        <v>0</v>
      </c>
      <c r="BK12" s="4">
        <f>BK3</f>
        <v>42.35</v>
      </c>
      <c r="BL12" s="10">
        <f t="shared" si="7"/>
        <v>254.10000000000002</v>
      </c>
      <c r="BM12" s="4">
        <f>BM3</f>
        <v>3.5569999999999997E-2</v>
      </c>
      <c r="BN12" s="10">
        <f t="shared" si="8"/>
        <v>1162.0718999999999</v>
      </c>
      <c r="BO12" s="5">
        <f t="shared" si="9"/>
        <v>1416.1718999999998</v>
      </c>
    </row>
    <row r="13" spans="1:67">
      <c r="A13" s="4">
        <f t="shared" si="12"/>
        <v>10</v>
      </c>
      <c r="B13" s="4">
        <v>37</v>
      </c>
      <c r="C13" s="4" t="s">
        <v>32</v>
      </c>
      <c r="D13" s="4" t="s">
        <v>354</v>
      </c>
      <c r="E13" s="35" t="s">
        <v>355</v>
      </c>
      <c r="F13" s="4"/>
      <c r="G13" s="4" t="s">
        <v>356</v>
      </c>
      <c r="H13" s="4" t="s">
        <v>357</v>
      </c>
      <c r="I13" s="35" t="s">
        <v>59</v>
      </c>
      <c r="J13" s="4"/>
      <c r="K13" s="35" t="s">
        <v>358</v>
      </c>
      <c r="L13" s="4" t="s">
        <v>354</v>
      </c>
      <c r="M13" s="35" t="s">
        <v>355</v>
      </c>
      <c r="N13" s="4"/>
      <c r="O13" s="4" t="s">
        <v>356</v>
      </c>
      <c r="P13" s="4" t="s">
        <v>357</v>
      </c>
      <c r="Q13" s="35" t="s">
        <v>59</v>
      </c>
      <c r="R13" s="4"/>
      <c r="S13" s="4" t="s">
        <v>12</v>
      </c>
      <c r="T13" s="4" t="s">
        <v>13</v>
      </c>
      <c r="U13" s="4" t="s">
        <v>11</v>
      </c>
      <c r="V13" s="4" t="s">
        <v>29</v>
      </c>
      <c r="W13" s="35" t="s">
        <v>991</v>
      </c>
      <c r="X13" s="35"/>
      <c r="Y13" s="4" t="s">
        <v>15</v>
      </c>
      <c r="Z13" s="4" t="s">
        <v>362</v>
      </c>
      <c r="AA13" s="35" t="s">
        <v>363</v>
      </c>
      <c r="AB13" s="4" t="s">
        <v>364</v>
      </c>
      <c r="AC13" s="4" t="s">
        <v>365</v>
      </c>
      <c r="AD13" s="4"/>
      <c r="AE13" s="4"/>
      <c r="AF13" s="4"/>
      <c r="AG13" s="35" t="s">
        <v>2434</v>
      </c>
      <c r="AH13" s="35" t="s">
        <v>366</v>
      </c>
      <c r="AI13" s="67">
        <v>285</v>
      </c>
      <c r="AJ13" s="67">
        <v>275</v>
      </c>
      <c r="AK13" s="67">
        <v>376</v>
      </c>
      <c r="AL13" s="67">
        <v>555</v>
      </c>
      <c r="AM13" s="67">
        <v>740</v>
      </c>
      <c r="AN13" s="67">
        <v>950</v>
      </c>
      <c r="AO13" s="4">
        <f t="shared" si="0"/>
        <v>3181</v>
      </c>
      <c r="AP13" s="68">
        <f t="shared" si="10"/>
        <v>3181</v>
      </c>
      <c r="AQ13" s="4" t="s">
        <v>130</v>
      </c>
      <c r="AR13" s="4" t="s">
        <v>316</v>
      </c>
      <c r="AS13" s="4"/>
      <c r="AT13" s="4">
        <v>4416</v>
      </c>
      <c r="AU13" s="4">
        <v>6</v>
      </c>
      <c r="AV13" s="4">
        <v>100</v>
      </c>
      <c r="AW13" s="4">
        <v>0</v>
      </c>
      <c r="AX13" s="12">
        <f t="shared" si="1"/>
        <v>3181</v>
      </c>
      <c r="AY13" s="12">
        <f t="shared" si="2"/>
        <v>0</v>
      </c>
      <c r="AZ13" s="70">
        <f t="shared" si="13"/>
        <v>0</v>
      </c>
      <c r="BA13" s="72">
        <f t="shared" si="13"/>
        <v>0</v>
      </c>
      <c r="BB13" s="36">
        <f t="shared" si="3"/>
        <v>0</v>
      </c>
      <c r="BC13" s="36">
        <f t="shared" si="3"/>
        <v>0</v>
      </c>
      <c r="BD13" s="36">
        <f t="shared" si="4"/>
        <v>0</v>
      </c>
      <c r="BE13" s="4">
        <f>BE8</f>
        <v>0</v>
      </c>
      <c r="BF13" s="10">
        <f t="shared" si="5"/>
        <v>0</v>
      </c>
      <c r="BG13" s="4">
        <f>BG8</f>
        <v>0</v>
      </c>
      <c r="BH13" s="10">
        <f t="shared" si="6"/>
        <v>0</v>
      </c>
      <c r="BI13" s="4"/>
      <c r="BJ13" s="10">
        <f t="shared" si="11"/>
        <v>0</v>
      </c>
      <c r="BK13" s="4">
        <f>BK8</f>
        <v>10.79</v>
      </c>
      <c r="BL13" s="10">
        <f t="shared" si="7"/>
        <v>64.739999999999995</v>
      </c>
      <c r="BM13" s="4">
        <f>BM8</f>
        <v>4.7449999999999999E-2</v>
      </c>
      <c r="BN13" s="10">
        <f t="shared" si="8"/>
        <v>150.93844999999999</v>
      </c>
      <c r="BO13" s="5">
        <f t="shared" si="9"/>
        <v>215.67845</v>
      </c>
    </row>
    <row r="14" spans="1:67">
      <c r="A14" s="4">
        <f t="shared" si="12"/>
        <v>11</v>
      </c>
      <c r="B14" s="4">
        <v>37</v>
      </c>
      <c r="C14" s="4" t="s">
        <v>62</v>
      </c>
      <c r="D14" s="4" t="s">
        <v>354</v>
      </c>
      <c r="E14" s="35" t="s">
        <v>355</v>
      </c>
      <c r="F14" s="4"/>
      <c r="G14" s="4" t="s">
        <v>356</v>
      </c>
      <c r="H14" s="4" t="s">
        <v>357</v>
      </c>
      <c r="I14" s="35" t="s">
        <v>59</v>
      </c>
      <c r="J14" s="4"/>
      <c r="K14" s="35" t="s">
        <v>358</v>
      </c>
      <c r="L14" s="4" t="s">
        <v>354</v>
      </c>
      <c r="M14" s="35" t="s">
        <v>355</v>
      </c>
      <c r="N14" s="4"/>
      <c r="O14" s="4" t="s">
        <v>356</v>
      </c>
      <c r="P14" s="4" t="s">
        <v>357</v>
      </c>
      <c r="Q14" s="35" t="s">
        <v>59</v>
      </c>
      <c r="R14" s="4"/>
      <c r="S14" s="4" t="s">
        <v>12</v>
      </c>
      <c r="T14" s="4" t="s">
        <v>13</v>
      </c>
      <c r="U14" s="4" t="s">
        <v>11</v>
      </c>
      <c r="V14" s="4" t="s">
        <v>29</v>
      </c>
      <c r="W14" s="35" t="s">
        <v>991</v>
      </c>
      <c r="X14" s="35"/>
      <c r="Y14" s="4" t="s">
        <v>15</v>
      </c>
      <c r="Z14" s="4" t="s">
        <v>367</v>
      </c>
      <c r="AA14" s="35" t="s">
        <v>368</v>
      </c>
      <c r="AB14" s="4" t="s">
        <v>369</v>
      </c>
      <c r="AC14" s="4" t="s">
        <v>370</v>
      </c>
      <c r="AD14" s="4">
        <v>51</v>
      </c>
      <c r="AE14" s="4"/>
      <c r="AF14" s="4"/>
      <c r="AG14" s="35" t="s">
        <v>371</v>
      </c>
      <c r="AH14" s="35" t="s">
        <v>372</v>
      </c>
      <c r="AI14" s="67">
        <v>0</v>
      </c>
      <c r="AJ14" s="67">
        <v>0</v>
      </c>
      <c r="AK14" s="67">
        <v>0</v>
      </c>
      <c r="AL14" s="67">
        <v>0</v>
      </c>
      <c r="AM14" s="67">
        <v>0</v>
      </c>
      <c r="AN14" s="67">
        <v>0</v>
      </c>
      <c r="AO14" s="4">
        <f t="shared" si="0"/>
        <v>0</v>
      </c>
      <c r="AP14" s="68">
        <f t="shared" si="10"/>
        <v>0</v>
      </c>
      <c r="AQ14" s="4" t="s">
        <v>37</v>
      </c>
      <c r="AR14" s="4" t="s">
        <v>316</v>
      </c>
      <c r="AS14" s="4"/>
      <c r="AT14" s="4">
        <v>4416</v>
      </c>
      <c r="AU14" s="4">
        <v>6</v>
      </c>
      <c r="AV14" s="4">
        <v>100</v>
      </c>
      <c r="AW14" s="4">
        <v>0</v>
      </c>
      <c r="AX14" s="12">
        <f t="shared" si="1"/>
        <v>0</v>
      </c>
      <c r="AY14" s="12">
        <f t="shared" si="2"/>
        <v>0</v>
      </c>
      <c r="AZ14" s="70">
        <f t="shared" si="13"/>
        <v>0</v>
      </c>
      <c r="BA14" s="72">
        <f t="shared" si="13"/>
        <v>0</v>
      </c>
      <c r="BB14" s="36">
        <f t="shared" si="3"/>
        <v>0</v>
      </c>
      <c r="BC14" s="36">
        <f t="shared" si="3"/>
        <v>0</v>
      </c>
      <c r="BD14" s="36">
        <f t="shared" si="4"/>
        <v>0</v>
      </c>
      <c r="BE14" s="4">
        <f>BE4</f>
        <v>0</v>
      </c>
      <c r="BF14" s="10">
        <f t="shared" si="5"/>
        <v>0</v>
      </c>
      <c r="BG14" s="4">
        <f>BG4</f>
        <v>0</v>
      </c>
      <c r="BH14" s="10">
        <f t="shared" si="6"/>
        <v>0</v>
      </c>
      <c r="BI14" s="4"/>
      <c r="BJ14" s="10">
        <f t="shared" si="11"/>
        <v>0</v>
      </c>
      <c r="BK14" s="4">
        <f>BK4</f>
        <v>4.3099999999999996</v>
      </c>
      <c r="BL14" s="10">
        <f t="shared" si="7"/>
        <v>25.86</v>
      </c>
      <c r="BM14" s="4">
        <f>BM4</f>
        <v>6.5240000000000006E-2</v>
      </c>
      <c r="BN14" s="10">
        <f t="shared" si="8"/>
        <v>0</v>
      </c>
      <c r="BO14" s="5">
        <f t="shared" si="9"/>
        <v>25.86</v>
      </c>
    </row>
    <row r="15" spans="1:67">
      <c r="A15" s="4">
        <f t="shared" si="12"/>
        <v>12</v>
      </c>
      <c r="B15" s="4">
        <v>38</v>
      </c>
      <c r="C15" s="4" t="s">
        <v>0</v>
      </c>
      <c r="D15" s="4" t="s">
        <v>373</v>
      </c>
      <c r="E15" s="35" t="s">
        <v>374</v>
      </c>
      <c r="F15" s="4"/>
      <c r="G15" s="4" t="s">
        <v>375</v>
      </c>
      <c r="H15" s="4" t="s">
        <v>195</v>
      </c>
      <c r="I15" s="35" t="s">
        <v>117</v>
      </c>
      <c r="J15" s="4"/>
      <c r="K15" s="35" t="s">
        <v>376</v>
      </c>
      <c r="L15" s="4" t="s">
        <v>373</v>
      </c>
      <c r="M15" s="35" t="s">
        <v>374</v>
      </c>
      <c r="N15" s="4"/>
      <c r="O15" s="4" t="s">
        <v>375</v>
      </c>
      <c r="P15" s="4" t="s">
        <v>195</v>
      </c>
      <c r="Q15" s="35" t="s">
        <v>117</v>
      </c>
      <c r="R15" s="4"/>
      <c r="S15" s="4" t="s">
        <v>12</v>
      </c>
      <c r="T15" s="4" t="s">
        <v>13</v>
      </c>
      <c r="U15" s="4" t="s">
        <v>11</v>
      </c>
      <c r="V15" s="4" t="s">
        <v>29</v>
      </c>
      <c r="W15" s="35" t="s">
        <v>991</v>
      </c>
      <c r="X15" s="35"/>
      <c r="Y15" s="4" t="s">
        <v>15</v>
      </c>
      <c r="Z15" s="4" t="s">
        <v>377</v>
      </c>
      <c r="AA15" s="35" t="s">
        <v>374</v>
      </c>
      <c r="AB15" s="4"/>
      <c r="AC15" s="4" t="s">
        <v>375</v>
      </c>
      <c r="AD15" s="4" t="s">
        <v>195</v>
      </c>
      <c r="AE15" s="35" t="s">
        <v>117</v>
      </c>
      <c r="AF15" s="4"/>
      <c r="AG15" s="35" t="s">
        <v>378</v>
      </c>
      <c r="AH15" s="35" t="s">
        <v>379</v>
      </c>
      <c r="AI15" s="67">
        <v>0</v>
      </c>
      <c r="AJ15" s="67">
        <v>23</v>
      </c>
      <c r="AK15" s="67">
        <v>181</v>
      </c>
      <c r="AL15" s="67">
        <v>22</v>
      </c>
      <c r="AM15" s="67">
        <v>1085</v>
      </c>
      <c r="AN15" s="67">
        <v>1108</v>
      </c>
      <c r="AO15" s="4">
        <f t="shared" si="0"/>
        <v>2419</v>
      </c>
      <c r="AP15" s="68">
        <f t="shared" si="10"/>
        <v>2419</v>
      </c>
      <c r="AQ15" s="4" t="s">
        <v>16</v>
      </c>
      <c r="AR15" s="4" t="s">
        <v>316</v>
      </c>
      <c r="AS15" s="4"/>
      <c r="AT15" s="4">
        <v>4416</v>
      </c>
      <c r="AU15" s="4">
        <v>6</v>
      </c>
      <c r="AV15" s="4">
        <v>100</v>
      </c>
      <c r="AW15" s="4">
        <v>0</v>
      </c>
      <c r="AX15" s="12">
        <f t="shared" si="1"/>
        <v>2419</v>
      </c>
      <c r="AY15" s="12">
        <f t="shared" si="2"/>
        <v>0</v>
      </c>
      <c r="AZ15" s="70">
        <f t="shared" si="13"/>
        <v>0</v>
      </c>
      <c r="BA15" s="72">
        <f t="shared" si="13"/>
        <v>0</v>
      </c>
      <c r="BB15" s="36">
        <f t="shared" si="3"/>
        <v>0</v>
      </c>
      <c r="BC15" s="36">
        <f t="shared" si="3"/>
        <v>0</v>
      </c>
      <c r="BD15" s="36">
        <f t="shared" si="4"/>
        <v>0</v>
      </c>
      <c r="BE15" s="4">
        <f>BE3</f>
        <v>0</v>
      </c>
      <c r="BF15" s="10">
        <f t="shared" si="5"/>
        <v>0</v>
      </c>
      <c r="BG15" s="4">
        <f>BG3</f>
        <v>0</v>
      </c>
      <c r="BH15" s="10">
        <f t="shared" si="6"/>
        <v>0</v>
      </c>
      <c r="BI15" s="4"/>
      <c r="BJ15" s="10">
        <f t="shared" si="11"/>
        <v>0</v>
      </c>
      <c r="BK15" s="4">
        <f>BK3</f>
        <v>42.35</v>
      </c>
      <c r="BL15" s="10">
        <f t="shared" si="7"/>
        <v>254.10000000000002</v>
      </c>
      <c r="BM15" s="4">
        <f>BM3</f>
        <v>3.5569999999999997E-2</v>
      </c>
      <c r="BN15" s="10">
        <f t="shared" si="8"/>
        <v>86.04383</v>
      </c>
      <c r="BO15" s="5">
        <f t="shared" si="9"/>
        <v>340.14383000000004</v>
      </c>
    </row>
    <row r="16" spans="1:67">
      <c r="A16" s="4">
        <f t="shared" si="12"/>
        <v>13</v>
      </c>
      <c r="B16" s="4">
        <v>38</v>
      </c>
      <c r="C16" s="4" t="s">
        <v>32</v>
      </c>
      <c r="D16" s="4" t="s">
        <v>373</v>
      </c>
      <c r="E16" s="35" t="s">
        <v>374</v>
      </c>
      <c r="F16" s="4"/>
      <c r="G16" s="4" t="s">
        <v>375</v>
      </c>
      <c r="H16" s="4" t="s">
        <v>195</v>
      </c>
      <c r="I16" s="35" t="s">
        <v>117</v>
      </c>
      <c r="J16" s="4"/>
      <c r="K16" s="35" t="s">
        <v>376</v>
      </c>
      <c r="L16" s="4" t="s">
        <v>373</v>
      </c>
      <c r="M16" s="35" t="s">
        <v>374</v>
      </c>
      <c r="N16" s="4"/>
      <c r="O16" s="4" t="s">
        <v>375</v>
      </c>
      <c r="P16" s="4" t="s">
        <v>195</v>
      </c>
      <c r="Q16" s="35" t="s">
        <v>117</v>
      </c>
      <c r="R16" s="4"/>
      <c r="S16" s="4" t="s">
        <v>12</v>
      </c>
      <c r="T16" s="4" t="s">
        <v>13</v>
      </c>
      <c r="U16" s="4" t="s">
        <v>11</v>
      </c>
      <c r="V16" s="4" t="s">
        <v>29</v>
      </c>
      <c r="W16" s="35" t="s">
        <v>991</v>
      </c>
      <c r="X16" s="35"/>
      <c r="Y16" s="4" t="s">
        <v>15</v>
      </c>
      <c r="Z16" s="4" t="s">
        <v>380</v>
      </c>
      <c r="AA16" s="35" t="s">
        <v>374</v>
      </c>
      <c r="AB16" s="4"/>
      <c r="AC16" s="4" t="s">
        <v>375</v>
      </c>
      <c r="AD16" s="4" t="s">
        <v>195</v>
      </c>
      <c r="AE16" s="35" t="s">
        <v>117</v>
      </c>
      <c r="AF16" s="4"/>
      <c r="AG16" s="35" t="s">
        <v>381</v>
      </c>
      <c r="AH16" s="35" t="s">
        <v>382</v>
      </c>
      <c r="AI16" s="67">
        <v>575</v>
      </c>
      <c r="AJ16" s="67">
        <v>340</v>
      </c>
      <c r="AK16" s="67">
        <v>950</v>
      </c>
      <c r="AL16" s="67">
        <v>3331</v>
      </c>
      <c r="AM16" s="67">
        <v>5627</v>
      </c>
      <c r="AN16" s="67">
        <v>7847</v>
      </c>
      <c r="AO16" s="4">
        <f t="shared" si="0"/>
        <v>18670</v>
      </c>
      <c r="AP16" s="68">
        <f t="shared" si="10"/>
        <v>18670</v>
      </c>
      <c r="AQ16" s="4" t="s">
        <v>16</v>
      </c>
      <c r="AR16" s="4" t="s">
        <v>316</v>
      </c>
      <c r="AS16" s="4"/>
      <c r="AT16" s="4">
        <v>4416</v>
      </c>
      <c r="AU16" s="4">
        <v>6</v>
      </c>
      <c r="AV16" s="4">
        <v>100</v>
      </c>
      <c r="AW16" s="4">
        <v>0</v>
      </c>
      <c r="AX16" s="12">
        <f t="shared" si="1"/>
        <v>18670</v>
      </c>
      <c r="AY16" s="12">
        <f t="shared" si="2"/>
        <v>0</v>
      </c>
      <c r="AZ16" s="70">
        <f t="shared" si="13"/>
        <v>0</v>
      </c>
      <c r="BA16" s="72">
        <f t="shared" si="13"/>
        <v>0</v>
      </c>
      <c r="BB16" s="36">
        <f t="shared" si="3"/>
        <v>0</v>
      </c>
      <c r="BC16" s="36">
        <f t="shared" si="3"/>
        <v>0</v>
      </c>
      <c r="BD16" s="36">
        <f t="shared" si="4"/>
        <v>0</v>
      </c>
      <c r="BE16" s="4">
        <f>BE3</f>
        <v>0</v>
      </c>
      <c r="BF16" s="10">
        <f t="shared" si="5"/>
        <v>0</v>
      </c>
      <c r="BG16" s="4">
        <f>BG3</f>
        <v>0</v>
      </c>
      <c r="BH16" s="10">
        <f t="shared" si="6"/>
        <v>0</v>
      </c>
      <c r="BI16" s="4"/>
      <c r="BJ16" s="10">
        <f t="shared" si="11"/>
        <v>0</v>
      </c>
      <c r="BK16" s="4">
        <f>BK3</f>
        <v>42.35</v>
      </c>
      <c r="BL16" s="10">
        <f t="shared" si="7"/>
        <v>254.10000000000002</v>
      </c>
      <c r="BM16" s="4">
        <f>BM3</f>
        <v>3.5569999999999997E-2</v>
      </c>
      <c r="BN16" s="10">
        <f t="shared" si="8"/>
        <v>664.0918999999999</v>
      </c>
      <c r="BO16" s="5">
        <f t="shared" si="9"/>
        <v>918.19189999999992</v>
      </c>
    </row>
    <row r="17" spans="1:71">
      <c r="A17" s="4">
        <f t="shared" si="12"/>
        <v>14</v>
      </c>
      <c r="B17" s="4">
        <v>38</v>
      </c>
      <c r="C17" s="4" t="s">
        <v>62</v>
      </c>
      <c r="D17" s="4" t="s">
        <v>373</v>
      </c>
      <c r="E17" s="35" t="s">
        <v>374</v>
      </c>
      <c r="F17" s="4"/>
      <c r="G17" s="4" t="s">
        <v>375</v>
      </c>
      <c r="H17" s="4" t="s">
        <v>195</v>
      </c>
      <c r="I17" s="35" t="s">
        <v>117</v>
      </c>
      <c r="J17" s="4"/>
      <c r="K17" s="35" t="s">
        <v>376</v>
      </c>
      <c r="L17" s="4" t="s">
        <v>373</v>
      </c>
      <c r="M17" s="35" t="s">
        <v>374</v>
      </c>
      <c r="N17" s="4"/>
      <c r="O17" s="4" t="s">
        <v>375</v>
      </c>
      <c r="P17" s="4" t="s">
        <v>195</v>
      </c>
      <c r="Q17" s="35" t="s">
        <v>117</v>
      </c>
      <c r="R17" s="4"/>
      <c r="S17" s="4" t="s">
        <v>12</v>
      </c>
      <c r="T17" s="4" t="s">
        <v>13</v>
      </c>
      <c r="U17" s="4" t="s">
        <v>11</v>
      </c>
      <c r="V17" s="4" t="s">
        <v>29</v>
      </c>
      <c r="W17" s="35" t="s">
        <v>991</v>
      </c>
      <c r="X17" s="35"/>
      <c r="Y17" s="4" t="s">
        <v>15</v>
      </c>
      <c r="Z17" s="4" t="s">
        <v>383</v>
      </c>
      <c r="AA17" s="35" t="s">
        <v>374</v>
      </c>
      <c r="AB17" s="4"/>
      <c r="AC17" s="4" t="s">
        <v>375</v>
      </c>
      <c r="AD17" s="4" t="s">
        <v>195</v>
      </c>
      <c r="AE17" s="35" t="s">
        <v>117</v>
      </c>
      <c r="AF17" s="4"/>
      <c r="AG17" s="35" t="s">
        <v>384</v>
      </c>
      <c r="AH17" s="35" t="s">
        <v>385</v>
      </c>
      <c r="AI17" s="67">
        <v>0</v>
      </c>
      <c r="AJ17" s="67">
        <v>11</v>
      </c>
      <c r="AK17" s="67">
        <v>11</v>
      </c>
      <c r="AL17" s="67">
        <v>813</v>
      </c>
      <c r="AM17" s="67">
        <v>1537</v>
      </c>
      <c r="AN17" s="67">
        <v>2408</v>
      </c>
      <c r="AO17" s="4">
        <f t="shared" si="0"/>
        <v>4780</v>
      </c>
      <c r="AP17" s="68">
        <f t="shared" si="10"/>
        <v>4780</v>
      </c>
      <c r="AQ17" s="4" t="s">
        <v>130</v>
      </c>
      <c r="AR17" s="4" t="s">
        <v>316</v>
      </c>
      <c r="AS17" s="4"/>
      <c r="AT17" s="4">
        <v>4416</v>
      </c>
      <c r="AU17" s="4">
        <v>6</v>
      </c>
      <c r="AV17" s="4">
        <v>100</v>
      </c>
      <c r="AW17" s="4">
        <v>0</v>
      </c>
      <c r="AX17" s="12">
        <f t="shared" si="1"/>
        <v>4780</v>
      </c>
      <c r="AY17" s="12">
        <f t="shared" si="2"/>
        <v>0</v>
      </c>
      <c r="AZ17" s="70">
        <f t="shared" si="13"/>
        <v>0</v>
      </c>
      <c r="BA17" s="72">
        <f t="shared" si="13"/>
        <v>0</v>
      </c>
      <c r="BB17" s="36">
        <f t="shared" si="3"/>
        <v>0</v>
      </c>
      <c r="BC17" s="36">
        <f t="shared" si="3"/>
        <v>0</v>
      </c>
      <c r="BD17" s="36">
        <f t="shared" si="4"/>
        <v>0</v>
      </c>
      <c r="BE17" s="4">
        <f>BE8</f>
        <v>0</v>
      </c>
      <c r="BF17" s="10">
        <f t="shared" si="5"/>
        <v>0</v>
      </c>
      <c r="BG17" s="4">
        <f>BG8</f>
        <v>0</v>
      </c>
      <c r="BH17" s="10">
        <f t="shared" si="6"/>
        <v>0</v>
      </c>
      <c r="BI17" s="4"/>
      <c r="BJ17" s="10">
        <f t="shared" si="11"/>
        <v>0</v>
      </c>
      <c r="BK17" s="4">
        <f>BK8</f>
        <v>10.79</v>
      </c>
      <c r="BL17" s="10">
        <f t="shared" si="7"/>
        <v>64.739999999999995</v>
      </c>
      <c r="BM17" s="4">
        <f>BM8</f>
        <v>4.7449999999999999E-2</v>
      </c>
      <c r="BN17" s="10">
        <f t="shared" si="8"/>
        <v>226.81100000000001</v>
      </c>
      <c r="BO17" s="5">
        <f t="shared" si="9"/>
        <v>291.55099999999999</v>
      </c>
    </row>
    <row r="18" spans="1:71">
      <c r="A18" s="4">
        <f t="shared" si="12"/>
        <v>15</v>
      </c>
      <c r="B18" s="4">
        <v>40</v>
      </c>
      <c r="C18" s="4" t="s">
        <v>0</v>
      </c>
      <c r="D18" s="4" t="s">
        <v>386</v>
      </c>
      <c r="E18" s="35" t="s">
        <v>387</v>
      </c>
      <c r="F18" s="4"/>
      <c r="G18" s="4" t="s">
        <v>388</v>
      </c>
      <c r="H18" s="4"/>
      <c r="I18" s="35" t="s">
        <v>389</v>
      </c>
      <c r="J18" s="4"/>
      <c r="K18" s="35" t="s">
        <v>390</v>
      </c>
      <c r="L18" s="4" t="s">
        <v>386</v>
      </c>
      <c r="M18" s="35" t="s">
        <v>387</v>
      </c>
      <c r="N18" s="4" t="s">
        <v>391</v>
      </c>
      <c r="O18" s="4" t="s">
        <v>388</v>
      </c>
      <c r="P18" s="4"/>
      <c r="Q18" s="35" t="s">
        <v>389</v>
      </c>
      <c r="R18" s="4"/>
      <c r="S18" s="4" t="s">
        <v>12</v>
      </c>
      <c r="T18" s="4" t="s">
        <v>13</v>
      </c>
      <c r="U18" s="4" t="s">
        <v>28</v>
      </c>
      <c r="V18" s="4" t="s">
        <v>29</v>
      </c>
      <c r="W18" s="35" t="s">
        <v>991</v>
      </c>
      <c r="X18" s="35"/>
      <c r="Y18" s="4" t="s">
        <v>30</v>
      </c>
      <c r="Z18" s="4" t="s">
        <v>392</v>
      </c>
      <c r="AA18" s="35" t="s">
        <v>387</v>
      </c>
      <c r="AB18" s="4" t="s">
        <v>391</v>
      </c>
      <c r="AC18" s="4" t="s">
        <v>388</v>
      </c>
      <c r="AD18" s="4"/>
      <c r="AE18" s="35" t="s">
        <v>389</v>
      </c>
      <c r="AF18" s="4"/>
      <c r="AG18" s="35" t="s">
        <v>393</v>
      </c>
      <c r="AH18" s="35" t="s">
        <v>394</v>
      </c>
      <c r="AI18" s="67">
        <v>114</v>
      </c>
      <c r="AJ18" s="67">
        <v>114</v>
      </c>
      <c r="AK18" s="67">
        <v>114</v>
      </c>
      <c r="AL18" s="67">
        <v>2850</v>
      </c>
      <c r="AM18" s="67">
        <v>2850</v>
      </c>
      <c r="AN18" s="67">
        <v>2850</v>
      </c>
      <c r="AO18" s="4">
        <f t="shared" si="0"/>
        <v>8892</v>
      </c>
      <c r="AP18" s="68">
        <f t="shared" si="10"/>
        <v>8892</v>
      </c>
      <c r="AQ18" s="4" t="s">
        <v>16</v>
      </c>
      <c r="AR18" s="4" t="s">
        <v>316</v>
      </c>
      <c r="AS18" s="4"/>
      <c r="AT18" s="4">
        <v>4416</v>
      </c>
      <c r="AU18" s="4">
        <v>6</v>
      </c>
      <c r="AV18" s="4">
        <v>100</v>
      </c>
      <c r="AW18" s="4">
        <v>0</v>
      </c>
      <c r="AX18" s="12">
        <f t="shared" si="1"/>
        <v>8892</v>
      </c>
      <c r="AY18" s="12">
        <f t="shared" si="2"/>
        <v>0</v>
      </c>
      <c r="AZ18" s="70">
        <f t="shared" si="13"/>
        <v>0</v>
      </c>
      <c r="BA18" s="72">
        <f t="shared" si="13"/>
        <v>0</v>
      </c>
      <c r="BB18" s="36">
        <f t="shared" si="3"/>
        <v>0</v>
      </c>
      <c r="BC18" s="36">
        <f t="shared" si="3"/>
        <v>0</v>
      </c>
      <c r="BD18" s="36">
        <f t="shared" si="4"/>
        <v>0</v>
      </c>
      <c r="BE18" s="4">
        <f>BE3</f>
        <v>0</v>
      </c>
      <c r="BF18" s="10">
        <f t="shared" si="5"/>
        <v>0</v>
      </c>
      <c r="BG18" s="4">
        <f>BG3</f>
        <v>0</v>
      </c>
      <c r="BH18" s="10">
        <f t="shared" si="6"/>
        <v>0</v>
      </c>
      <c r="BI18" s="4">
        <f>BI4</f>
        <v>3.8999999999999998E-3</v>
      </c>
      <c r="BJ18" s="10">
        <f t="shared" si="11"/>
        <v>34.678799999999995</v>
      </c>
      <c r="BK18" s="4">
        <f>BK3</f>
        <v>42.35</v>
      </c>
      <c r="BL18" s="10">
        <f t="shared" si="7"/>
        <v>254.10000000000002</v>
      </c>
      <c r="BM18" s="4">
        <f>BM3</f>
        <v>3.5569999999999997E-2</v>
      </c>
      <c r="BN18" s="10">
        <f t="shared" si="8"/>
        <v>316.28843999999998</v>
      </c>
      <c r="BO18" s="5">
        <f t="shared" si="9"/>
        <v>605.06723999999997</v>
      </c>
    </row>
    <row r="19" spans="1:71">
      <c r="A19" s="4">
        <f t="shared" si="12"/>
        <v>16</v>
      </c>
      <c r="B19" s="4">
        <v>40</v>
      </c>
      <c r="C19" s="4" t="s">
        <v>32</v>
      </c>
      <c r="D19" s="4" t="s">
        <v>386</v>
      </c>
      <c r="E19" s="35" t="s">
        <v>387</v>
      </c>
      <c r="F19" s="4"/>
      <c r="G19" s="4" t="s">
        <v>388</v>
      </c>
      <c r="H19" s="4"/>
      <c r="I19" s="35" t="s">
        <v>389</v>
      </c>
      <c r="J19" s="4"/>
      <c r="K19" s="35" t="s">
        <v>390</v>
      </c>
      <c r="L19" s="4" t="s">
        <v>386</v>
      </c>
      <c r="M19" s="35" t="s">
        <v>387</v>
      </c>
      <c r="N19" s="4" t="s">
        <v>391</v>
      </c>
      <c r="O19" s="4" t="s">
        <v>388</v>
      </c>
      <c r="P19" s="4"/>
      <c r="Q19" s="35" t="s">
        <v>389</v>
      </c>
      <c r="R19" s="4"/>
      <c r="S19" s="4" t="s">
        <v>12</v>
      </c>
      <c r="T19" s="4" t="s">
        <v>13</v>
      </c>
      <c r="U19" s="4" t="s">
        <v>28</v>
      </c>
      <c r="V19" s="4" t="s">
        <v>29</v>
      </c>
      <c r="W19" s="35" t="s">
        <v>991</v>
      </c>
      <c r="X19" s="35"/>
      <c r="Y19" s="4" t="s">
        <v>30</v>
      </c>
      <c r="Z19" s="4" t="s">
        <v>395</v>
      </c>
      <c r="AA19" s="35" t="s">
        <v>387</v>
      </c>
      <c r="AB19" s="4" t="s">
        <v>391</v>
      </c>
      <c r="AC19" s="4" t="s">
        <v>388</v>
      </c>
      <c r="AD19" s="4"/>
      <c r="AE19" s="35" t="s">
        <v>389</v>
      </c>
      <c r="AF19" s="4"/>
      <c r="AG19" s="35" t="s">
        <v>396</v>
      </c>
      <c r="AH19" s="35" t="s">
        <v>397</v>
      </c>
      <c r="AI19" s="67">
        <v>320</v>
      </c>
      <c r="AJ19" s="67">
        <v>320</v>
      </c>
      <c r="AK19" s="67">
        <v>320</v>
      </c>
      <c r="AL19" s="67">
        <v>7589</v>
      </c>
      <c r="AM19" s="67">
        <v>7589</v>
      </c>
      <c r="AN19" s="67">
        <v>7598</v>
      </c>
      <c r="AO19" s="4">
        <f t="shared" si="0"/>
        <v>23736</v>
      </c>
      <c r="AP19" s="68">
        <f t="shared" si="10"/>
        <v>23736</v>
      </c>
      <c r="AQ19" s="4" t="s">
        <v>16</v>
      </c>
      <c r="AR19" s="4" t="s">
        <v>316</v>
      </c>
      <c r="AS19" s="4"/>
      <c r="AT19" s="4">
        <v>4416</v>
      </c>
      <c r="AU19" s="4">
        <v>6</v>
      </c>
      <c r="AV19" s="4">
        <v>100</v>
      </c>
      <c r="AW19" s="4">
        <v>0</v>
      </c>
      <c r="AX19" s="12">
        <f t="shared" si="1"/>
        <v>23736</v>
      </c>
      <c r="AY19" s="12">
        <f t="shared" si="2"/>
        <v>0</v>
      </c>
      <c r="AZ19" s="70">
        <f t="shared" si="13"/>
        <v>0</v>
      </c>
      <c r="BA19" s="72">
        <f t="shared" si="13"/>
        <v>0</v>
      </c>
      <c r="BB19" s="36">
        <f t="shared" si="3"/>
        <v>0</v>
      </c>
      <c r="BC19" s="36">
        <f t="shared" si="3"/>
        <v>0</v>
      </c>
      <c r="BD19" s="36">
        <f t="shared" si="4"/>
        <v>0</v>
      </c>
      <c r="BE19" s="4">
        <f>BE3</f>
        <v>0</v>
      </c>
      <c r="BF19" s="10">
        <f t="shared" si="5"/>
        <v>0</v>
      </c>
      <c r="BG19" s="4">
        <f>BG3</f>
        <v>0</v>
      </c>
      <c r="BH19" s="10">
        <f t="shared" si="6"/>
        <v>0</v>
      </c>
      <c r="BI19" s="4">
        <f>BI18</f>
        <v>3.8999999999999998E-3</v>
      </c>
      <c r="BJ19" s="10">
        <f t="shared" si="11"/>
        <v>92.570399999999992</v>
      </c>
      <c r="BK19" s="4">
        <f>BK3</f>
        <v>42.35</v>
      </c>
      <c r="BL19" s="10">
        <f t="shared" si="7"/>
        <v>254.10000000000002</v>
      </c>
      <c r="BM19" s="4">
        <f>BM3</f>
        <v>3.5569999999999997E-2</v>
      </c>
      <c r="BN19" s="10">
        <f t="shared" si="8"/>
        <v>844.28951999999992</v>
      </c>
      <c r="BO19" s="5">
        <f t="shared" si="9"/>
        <v>1190.95992</v>
      </c>
    </row>
    <row r="20" spans="1:71">
      <c r="A20" s="4">
        <f t="shared" si="12"/>
        <v>17</v>
      </c>
      <c r="B20" s="4">
        <v>40</v>
      </c>
      <c r="C20" s="4" t="s">
        <v>62</v>
      </c>
      <c r="D20" s="4" t="s">
        <v>386</v>
      </c>
      <c r="E20" s="35" t="s">
        <v>387</v>
      </c>
      <c r="F20" s="4"/>
      <c r="G20" s="4" t="s">
        <v>388</v>
      </c>
      <c r="H20" s="4"/>
      <c r="I20" s="35" t="s">
        <v>389</v>
      </c>
      <c r="J20" s="4"/>
      <c r="K20" s="35" t="s">
        <v>390</v>
      </c>
      <c r="L20" s="4" t="s">
        <v>386</v>
      </c>
      <c r="M20" s="35" t="s">
        <v>387</v>
      </c>
      <c r="N20" s="4" t="s">
        <v>391</v>
      </c>
      <c r="O20" s="4" t="s">
        <v>388</v>
      </c>
      <c r="P20" s="4"/>
      <c r="Q20" s="35" t="s">
        <v>389</v>
      </c>
      <c r="R20" s="4"/>
      <c r="S20" s="4" t="s">
        <v>12</v>
      </c>
      <c r="T20" s="4" t="s">
        <v>13</v>
      </c>
      <c r="U20" s="4" t="s">
        <v>28</v>
      </c>
      <c r="V20" s="4" t="s">
        <v>29</v>
      </c>
      <c r="W20" s="35" t="s">
        <v>991</v>
      </c>
      <c r="X20" s="35"/>
      <c r="Y20" s="4" t="s">
        <v>30</v>
      </c>
      <c r="Z20" s="4"/>
      <c r="AA20" s="35" t="s">
        <v>387</v>
      </c>
      <c r="AB20" s="4" t="s">
        <v>391</v>
      </c>
      <c r="AC20" s="4" t="s">
        <v>388</v>
      </c>
      <c r="AD20" s="4"/>
      <c r="AE20" s="35" t="s">
        <v>389</v>
      </c>
      <c r="AF20" s="4"/>
      <c r="AG20" s="35" t="s">
        <v>398</v>
      </c>
      <c r="AH20" s="35" t="s">
        <v>399</v>
      </c>
      <c r="AI20" s="67">
        <v>200</v>
      </c>
      <c r="AJ20" s="67">
        <v>200</v>
      </c>
      <c r="AK20" s="67">
        <v>200</v>
      </c>
      <c r="AL20" s="67">
        <v>200</v>
      </c>
      <c r="AM20" s="67">
        <v>200</v>
      </c>
      <c r="AN20" s="67">
        <v>200</v>
      </c>
      <c r="AO20" s="4">
        <f t="shared" si="0"/>
        <v>1200</v>
      </c>
      <c r="AP20" s="68">
        <f t="shared" si="10"/>
        <v>1200</v>
      </c>
      <c r="AQ20" s="4" t="s">
        <v>16</v>
      </c>
      <c r="AR20" s="4" t="s">
        <v>316</v>
      </c>
      <c r="AS20" s="4"/>
      <c r="AT20" s="4">
        <v>4416</v>
      </c>
      <c r="AU20" s="4">
        <v>6</v>
      </c>
      <c r="AV20" s="4">
        <v>100</v>
      </c>
      <c r="AW20" s="4">
        <v>0</v>
      </c>
      <c r="AX20" s="12">
        <f t="shared" si="1"/>
        <v>1200</v>
      </c>
      <c r="AY20" s="12">
        <f t="shared" si="2"/>
        <v>0</v>
      </c>
      <c r="AZ20" s="70">
        <f t="shared" si="13"/>
        <v>0</v>
      </c>
      <c r="BA20" s="72">
        <f t="shared" si="13"/>
        <v>0</v>
      </c>
      <c r="BB20" s="36">
        <f t="shared" si="3"/>
        <v>0</v>
      </c>
      <c r="BC20" s="36">
        <f t="shared" si="3"/>
        <v>0</v>
      </c>
      <c r="BD20" s="36">
        <f t="shared" si="4"/>
        <v>0</v>
      </c>
      <c r="BE20" s="4">
        <f>BE3</f>
        <v>0</v>
      </c>
      <c r="BF20" s="10">
        <f t="shared" si="5"/>
        <v>0</v>
      </c>
      <c r="BG20" s="4">
        <f>BG3</f>
        <v>0</v>
      </c>
      <c r="BH20" s="10">
        <f t="shared" si="6"/>
        <v>0</v>
      </c>
      <c r="BI20" s="4">
        <f>BI19</f>
        <v>3.8999999999999998E-3</v>
      </c>
      <c r="BJ20" s="10">
        <f t="shared" si="11"/>
        <v>4.68</v>
      </c>
      <c r="BK20" s="4">
        <f>BK3</f>
        <v>42.35</v>
      </c>
      <c r="BL20" s="10">
        <f t="shared" si="7"/>
        <v>254.10000000000002</v>
      </c>
      <c r="BM20" s="4">
        <f>BM3</f>
        <v>3.5569999999999997E-2</v>
      </c>
      <c r="BN20" s="10">
        <f t="shared" si="8"/>
        <v>42.683999999999997</v>
      </c>
      <c r="BO20" s="5">
        <f t="shared" si="9"/>
        <v>301.464</v>
      </c>
    </row>
    <row r="21" spans="1:71">
      <c r="A21" s="4">
        <f t="shared" si="12"/>
        <v>18</v>
      </c>
      <c r="B21" s="4">
        <v>41</v>
      </c>
      <c r="C21" s="4" t="s">
        <v>0</v>
      </c>
      <c r="D21" s="4" t="s">
        <v>400</v>
      </c>
      <c r="E21" s="35" t="s">
        <v>401</v>
      </c>
      <c r="F21" s="4"/>
      <c r="G21" s="4" t="s">
        <v>402</v>
      </c>
      <c r="H21" s="4" t="s">
        <v>403</v>
      </c>
      <c r="I21" s="35" t="s">
        <v>404</v>
      </c>
      <c r="J21" s="4"/>
      <c r="K21" s="35" t="s">
        <v>405</v>
      </c>
      <c r="L21" s="4" t="s">
        <v>400</v>
      </c>
      <c r="M21" s="35" t="s">
        <v>401</v>
      </c>
      <c r="N21" s="4" t="s">
        <v>402</v>
      </c>
      <c r="O21" s="4" t="s">
        <v>402</v>
      </c>
      <c r="P21" s="4" t="s">
        <v>403</v>
      </c>
      <c r="Q21" s="35" t="s">
        <v>404</v>
      </c>
      <c r="R21" s="4"/>
      <c r="S21" s="4" t="s">
        <v>12</v>
      </c>
      <c r="T21" s="4" t="s">
        <v>13</v>
      </c>
      <c r="U21" s="4" t="s">
        <v>11</v>
      </c>
      <c r="V21" s="4" t="s">
        <v>29</v>
      </c>
      <c r="W21" s="35" t="s">
        <v>991</v>
      </c>
      <c r="X21" s="35"/>
      <c r="Y21" s="4" t="s">
        <v>15</v>
      </c>
      <c r="Z21" s="4" t="s">
        <v>400</v>
      </c>
      <c r="AA21" s="35" t="s">
        <v>401</v>
      </c>
      <c r="AB21" s="4" t="s">
        <v>402</v>
      </c>
      <c r="AC21" s="4" t="s">
        <v>402</v>
      </c>
      <c r="AD21" s="4" t="s">
        <v>406</v>
      </c>
      <c r="AE21" s="35" t="s">
        <v>404</v>
      </c>
      <c r="AF21" s="4"/>
      <c r="AG21" s="35" t="s">
        <v>407</v>
      </c>
      <c r="AH21" s="35" t="s">
        <v>408</v>
      </c>
      <c r="AI21" s="67">
        <v>0</v>
      </c>
      <c r="AJ21" s="67">
        <v>0</v>
      </c>
      <c r="AK21" s="67">
        <v>3963</v>
      </c>
      <c r="AL21" s="67">
        <v>8606</v>
      </c>
      <c r="AM21" s="67">
        <v>10191</v>
      </c>
      <c r="AN21" s="67">
        <v>10757</v>
      </c>
      <c r="AO21" s="4">
        <f t="shared" si="0"/>
        <v>33517</v>
      </c>
      <c r="AP21" s="68">
        <f t="shared" si="10"/>
        <v>33517</v>
      </c>
      <c r="AQ21" s="4" t="s">
        <v>16</v>
      </c>
      <c r="AR21" s="4" t="s">
        <v>316</v>
      </c>
      <c r="AS21" s="4"/>
      <c r="AT21" s="4">
        <v>4416</v>
      </c>
      <c r="AU21" s="4">
        <v>6</v>
      </c>
      <c r="AV21" s="4">
        <v>100</v>
      </c>
      <c r="AW21" s="4">
        <v>0</v>
      </c>
      <c r="AX21" s="12">
        <f t="shared" si="1"/>
        <v>33517</v>
      </c>
      <c r="AY21" s="12">
        <f t="shared" si="2"/>
        <v>0</v>
      </c>
      <c r="AZ21" s="70">
        <f t="shared" ref="AZ21:BA36" si="20">AZ20</f>
        <v>0</v>
      </c>
      <c r="BA21" s="72">
        <f t="shared" si="20"/>
        <v>0</v>
      </c>
      <c r="BB21" s="36">
        <f t="shared" si="3"/>
        <v>0</v>
      </c>
      <c r="BC21" s="36">
        <f t="shared" si="3"/>
        <v>0</v>
      </c>
      <c r="BD21" s="36">
        <f t="shared" si="4"/>
        <v>0</v>
      </c>
      <c r="BE21" s="4">
        <f>BE3</f>
        <v>0</v>
      </c>
      <c r="BF21" s="10">
        <f t="shared" si="5"/>
        <v>0</v>
      </c>
      <c r="BG21" s="4">
        <f>BG3</f>
        <v>0</v>
      </c>
      <c r="BH21" s="10">
        <f t="shared" si="6"/>
        <v>0</v>
      </c>
      <c r="BI21" s="4"/>
      <c r="BJ21" s="10">
        <f t="shared" si="11"/>
        <v>0</v>
      </c>
      <c r="BK21" s="4">
        <f>BK3</f>
        <v>42.35</v>
      </c>
      <c r="BL21" s="10">
        <f t="shared" si="7"/>
        <v>254.10000000000002</v>
      </c>
      <c r="BM21" s="4">
        <f>BM3</f>
        <v>3.5569999999999997E-2</v>
      </c>
      <c r="BN21" s="10">
        <f t="shared" si="8"/>
        <v>1192.1996899999999</v>
      </c>
      <c r="BO21" s="5">
        <f t="shared" si="9"/>
        <v>1446.2996899999998</v>
      </c>
    </row>
    <row r="22" spans="1:71">
      <c r="A22" s="4">
        <f t="shared" si="12"/>
        <v>19</v>
      </c>
      <c r="B22" s="4">
        <v>42</v>
      </c>
      <c r="C22" s="4" t="s">
        <v>0</v>
      </c>
      <c r="D22" s="4" t="s">
        <v>409</v>
      </c>
      <c r="E22" s="35" t="s">
        <v>410</v>
      </c>
      <c r="F22" s="4"/>
      <c r="G22" s="4" t="s">
        <v>411</v>
      </c>
      <c r="H22" s="4" t="s">
        <v>412</v>
      </c>
      <c r="I22" s="35" t="s">
        <v>117</v>
      </c>
      <c r="J22" s="4"/>
      <c r="K22" s="35" t="s">
        <v>413</v>
      </c>
      <c r="L22" s="4" t="s">
        <v>409</v>
      </c>
      <c r="M22" s="35" t="s">
        <v>410</v>
      </c>
      <c r="N22" s="4"/>
      <c r="O22" s="4" t="s">
        <v>411</v>
      </c>
      <c r="P22" s="4" t="s">
        <v>412</v>
      </c>
      <c r="Q22" s="35" t="s">
        <v>117</v>
      </c>
      <c r="R22" s="4"/>
      <c r="S22" s="4" t="s">
        <v>12</v>
      </c>
      <c r="T22" s="4" t="s">
        <v>13</v>
      </c>
      <c r="U22" s="4" t="s">
        <v>28</v>
      </c>
      <c r="V22" s="4" t="s">
        <v>29</v>
      </c>
      <c r="W22" s="35" t="s">
        <v>991</v>
      </c>
      <c r="X22" s="35"/>
      <c r="Y22" s="4" t="s">
        <v>15</v>
      </c>
      <c r="Z22" s="4" t="s">
        <v>414</v>
      </c>
      <c r="AA22" s="35" t="s">
        <v>410</v>
      </c>
      <c r="AB22" s="4"/>
      <c r="AC22" s="4" t="s">
        <v>411</v>
      </c>
      <c r="AD22" s="4" t="s">
        <v>412</v>
      </c>
      <c r="AE22" s="35" t="s">
        <v>117</v>
      </c>
      <c r="AF22" s="4"/>
      <c r="AG22" s="35" t="s">
        <v>415</v>
      </c>
      <c r="AH22" s="35" t="s">
        <v>416</v>
      </c>
      <c r="AI22" s="67">
        <v>0</v>
      </c>
      <c r="AJ22" s="67">
        <v>0</v>
      </c>
      <c r="AK22" s="67">
        <v>0</v>
      </c>
      <c r="AL22" s="67">
        <v>4099</v>
      </c>
      <c r="AM22" s="67">
        <v>0</v>
      </c>
      <c r="AN22" s="67">
        <v>21989</v>
      </c>
      <c r="AO22" s="4">
        <f t="shared" si="0"/>
        <v>26088</v>
      </c>
      <c r="AP22" s="68">
        <f t="shared" si="10"/>
        <v>26088</v>
      </c>
      <c r="AQ22" s="4" t="s">
        <v>16</v>
      </c>
      <c r="AR22" s="4" t="s">
        <v>316</v>
      </c>
      <c r="AS22" s="4"/>
      <c r="AT22" s="4">
        <v>4416</v>
      </c>
      <c r="AU22" s="4">
        <v>6</v>
      </c>
      <c r="AV22" s="4">
        <v>100</v>
      </c>
      <c r="AW22" s="4">
        <v>0</v>
      </c>
      <c r="AX22" s="12">
        <f t="shared" si="1"/>
        <v>26088</v>
      </c>
      <c r="AY22" s="12">
        <f t="shared" si="2"/>
        <v>0</v>
      </c>
      <c r="AZ22" s="70">
        <f t="shared" si="20"/>
        <v>0</v>
      </c>
      <c r="BA22" s="72">
        <f t="shared" si="20"/>
        <v>0</v>
      </c>
      <c r="BB22" s="36">
        <f t="shared" si="3"/>
        <v>0</v>
      </c>
      <c r="BC22" s="36">
        <f t="shared" si="3"/>
        <v>0</v>
      </c>
      <c r="BD22" s="36">
        <f t="shared" si="4"/>
        <v>0</v>
      </c>
      <c r="BE22" s="4">
        <f>BE3</f>
        <v>0</v>
      </c>
      <c r="BF22" s="10">
        <f t="shared" si="5"/>
        <v>0</v>
      </c>
      <c r="BG22" s="4">
        <f>BG3</f>
        <v>0</v>
      </c>
      <c r="BH22" s="10">
        <f t="shared" si="6"/>
        <v>0</v>
      </c>
      <c r="BI22" s="4">
        <f>BI20</f>
        <v>3.8999999999999998E-3</v>
      </c>
      <c r="BJ22" s="10">
        <f t="shared" si="11"/>
        <v>101.7432</v>
      </c>
      <c r="BK22" s="4">
        <f>BK3</f>
        <v>42.35</v>
      </c>
      <c r="BL22" s="10">
        <f t="shared" si="7"/>
        <v>254.10000000000002</v>
      </c>
      <c r="BM22" s="4">
        <f>BM3</f>
        <v>3.5569999999999997E-2</v>
      </c>
      <c r="BN22" s="10">
        <f t="shared" si="8"/>
        <v>927.95015999999998</v>
      </c>
      <c r="BO22" s="5">
        <f t="shared" si="9"/>
        <v>1283.7933600000001</v>
      </c>
    </row>
    <row r="23" spans="1:71">
      <c r="A23" s="4">
        <f t="shared" si="12"/>
        <v>20</v>
      </c>
      <c r="B23" s="4">
        <v>42</v>
      </c>
      <c r="C23" s="4" t="s">
        <v>32</v>
      </c>
      <c r="D23" s="4" t="s">
        <v>409</v>
      </c>
      <c r="E23" s="35" t="s">
        <v>410</v>
      </c>
      <c r="F23" s="4"/>
      <c r="G23" s="4" t="s">
        <v>411</v>
      </c>
      <c r="H23" s="4" t="s">
        <v>412</v>
      </c>
      <c r="I23" s="35" t="s">
        <v>117</v>
      </c>
      <c r="J23" s="4"/>
      <c r="K23" s="35" t="s">
        <v>413</v>
      </c>
      <c r="L23" s="4" t="s">
        <v>409</v>
      </c>
      <c r="M23" s="35" t="s">
        <v>410</v>
      </c>
      <c r="N23" s="4"/>
      <c r="O23" s="4" t="s">
        <v>411</v>
      </c>
      <c r="P23" s="4" t="s">
        <v>412</v>
      </c>
      <c r="Q23" s="35" t="s">
        <v>117</v>
      </c>
      <c r="R23" s="4"/>
      <c r="S23" s="4" t="s">
        <v>12</v>
      </c>
      <c r="T23" s="4" t="s">
        <v>13</v>
      </c>
      <c r="U23" s="4" t="s">
        <v>11</v>
      </c>
      <c r="V23" s="4" t="s">
        <v>29</v>
      </c>
      <c r="W23" s="35" t="s">
        <v>991</v>
      </c>
      <c r="X23" s="35"/>
      <c r="Y23" s="4" t="s">
        <v>15</v>
      </c>
      <c r="Z23" s="4" t="s">
        <v>417</v>
      </c>
      <c r="AA23" s="35" t="s">
        <v>418</v>
      </c>
      <c r="AB23" s="4" t="s">
        <v>419</v>
      </c>
      <c r="AC23" s="4" t="s">
        <v>420</v>
      </c>
      <c r="AD23" s="4"/>
      <c r="AE23" s="35" t="s">
        <v>421</v>
      </c>
      <c r="AF23" s="4"/>
      <c r="AG23" s="35" t="s">
        <v>422</v>
      </c>
      <c r="AH23" s="35" t="s">
        <v>423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4">
        <f t="shared" si="0"/>
        <v>0</v>
      </c>
      <c r="AP23" s="68">
        <f t="shared" si="10"/>
        <v>0</v>
      </c>
      <c r="AQ23" s="4" t="s">
        <v>37</v>
      </c>
      <c r="AR23" s="4" t="s">
        <v>316</v>
      </c>
      <c r="AS23" s="4"/>
      <c r="AT23" s="4">
        <v>4416</v>
      </c>
      <c r="AU23" s="4">
        <v>6</v>
      </c>
      <c r="AV23" s="4">
        <v>100</v>
      </c>
      <c r="AW23" s="4">
        <v>0</v>
      </c>
      <c r="AX23" s="12">
        <f t="shared" si="1"/>
        <v>0</v>
      </c>
      <c r="AY23" s="12">
        <f t="shared" si="2"/>
        <v>0</v>
      </c>
      <c r="AZ23" s="70">
        <f t="shared" si="20"/>
        <v>0</v>
      </c>
      <c r="BA23" s="72">
        <f t="shared" si="20"/>
        <v>0</v>
      </c>
      <c r="BB23" s="36">
        <f t="shared" si="3"/>
        <v>0</v>
      </c>
      <c r="BC23" s="36">
        <f t="shared" si="3"/>
        <v>0</v>
      </c>
      <c r="BD23" s="36">
        <f t="shared" si="4"/>
        <v>0</v>
      </c>
      <c r="BE23" s="4">
        <f>BE4</f>
        <v>0</v>
      </c>
      <c r="BF23" s="10">
        <f t="shared" si="5"/>
        <v>0</v>
      </c>
      <c r="BG23" s="4">
        <f>BG4</f>
        <v>0</v>
      </c>
      <c r="BH23" s="10">
        <f t="shared" si="6"/>
        <v>0</v>
      </c>
      <c r="BI23" s="4"/>
      <c r="BJ23" s="10">
        <f t="shared" si="11"/>
        <v>0</v>
      </c>
      <c r="BK23" s="4">
        <f>BK4</f>
        <v>4.3099999999999996</v>
      </c>
      <c r="BL23" s="10">
        <f t="shared" si="7"/>
        <v>25.86</v>
      </c>
      <c r="BM23" s="4">
        <f>BM4</f>
        <v>6.5240000000000006E-2</v>
      </c>
      <c r="BN23" s="10">
        <f t="shared" si="8"/>
        <v>0</v>
      </c>
      <c r="BO23" s="5">
        <f t="shared" si="9"/>
        <v>25.86</v>
      </c>
    </row>
    <row r="24" spans="1:71" ht="14.25">
      <c r="A24" s="4">
        <f t="shared" si="12"/>
        <v>21</v>
      </c>
      <c r="B24" s="4">
        <v>43</v>
      </c>
      <c r="C24" s="4" t="s">
        <v>0</v>
      </c>
      <c r="D24" s="4" t="s">
        <v>424</v>
      </c>
      <c r="E24" s="35" t="s">
        <v>425</v>
      </c>
      <c r="F24" s="4"/>
      <c r="G24" s="4" t="s">
        <v>426</v>
      </c>
      <c r="H24" s="4" t="s">
        <v>427</v>
      </c>
      <c r="I24" s="35" t="s">
        <v>59</v>
      </c>
      <c r="J24" s="4"/>
      <c r="K24" s="35" t="s">
        <v>428</v>
      </c>
      <c r="L24" s="4" t="s">
        <v>424</v>
      </c>
      <c r="M24" s="35" t="s">
        <v>425</v>
      </c>
      <c r="N24" s="4" t="s">
        <v>426</v>
      </c>
      <c r="O24" s="4" t="s">
        <v>426</v>
      </c>
      <c r="P24" s="4" t="s">
        <v>427</v>
      </c>
      <c r="Q24" s="35" t="s">
        <v>59</v>
      </c>
      <c r="R24" s="4"/>
      <c r="S24" s="4" t="s">
        <v>12</v>
      </c>
      <c r="T24" s="4" t="s">
        <v>13</v>
      </c>
      <c r="U24" s="4" t="s">
        <v>28</v>
      </c>
      <c r="V24" s="4" t="s">
        <v>29</v>
      </c>
      <c r="W24" s="35" t="s">
        <v>991</v>
      </c>
      <c r="X24" s="35"/>
      <c r="Y24" s="4" t="s">
        <v>15</v>
      </c>
      <c r="Z24" s="4" t="s">
        <v>429</v>
      </c>
      <c r="AA24" s="35" t="s">
        <v>425</v>
      </c>
      <c r="AB24" s="4" t="s">
        <v>426</v>
      </c>
      <c r="AC24" s="4" t="s">
        <v>426</v>
      </c>
      <c r="AD24" s="4" t="s">
        <v>427</v>
      </c>
      <c r="AE24" s="35" t="s">
        <v>59</v>
      </c>
      <c r="AF24" s="4"/>
      <c r="AG24" s="35" t="s">
        <v>430</v>
      </c>
      <c r="AH24" s="35" t="s">
        <v>431</v>
      </c>
      <c r="AI24" s="67">
        <v>905</v>
      </c>
      <c r="AJ24" s="67">
        <v>1754</v>
      </c>
      <c r="AK24" s="67">
        <v>4103</v>
      </c>
      <c r="AL24" s="67">
        <v>6802</v>
      </c>
      <c r="AM24" s="67">
        <v>12216</v>
      </c>
      <c r="AN24" s="67">
        <v>16363</v>
      </c>
      <c r="AO24" s="4">
        <f t="shared" si="0"/>
        <v>42143</v>
      </c>
      <c r="AP24" s="68">
        <f t="shared" si="10"/>
        <v>42143</v>
      </c>
      <c r="AQ24" s="4" t="s">
        <v>16</v>
      </c>
      <c r="AR24" s="4" t="s">
        <v>316</v>
      </c>
      <c r="AS24" s="4"/>
      <c r="AT24" s="4">
        <v>4416</v>
      </c>
      <c r="AU24" s="4">
        <v>6</v>
      </c>
      <c r="AV24" s="4">
        <v>100</v>
      </c>
      <c r="AW24" s="4">
        <v>0</v>
      </c>
      <c r="AX24" s="12">
        <f t="shared" si="1"/>
        <v>42143</v>
      </c>
      <c r="AY24" s="12">
        <f t="shared" si="2"/>
        <v>0</v>
      </c>
      <c r="AZ24" s="70">
        <f t="shared" si="20"/>
        <v>0</v>
      </c>
      <c r="BA24" s="72">
        <f t="shared" si="20"/>
        <v>0</v>
      </c>
      <c r="BB24" s="36">
        <f t="shared" si="3"/>
        <v>0</v>
      </c>
      <c r="BC24" s="36">
        <f t="shared" si="3"/>
        <v>0</v>
      </c>
      <c r="BD24" s="36">
        <f t="shared" si="4"/>
        <v>0</v>
      </c>
      <c r="BE24" s="4">
        <f>BE22</f>
        <v>0</v>
      </c>
      <c r="BF24" s="10">
        <f t="shared" si="5"/>
        <v>0</v>
      </c>
      <c r="BG24" s="4">
        <f>BG22</f>
        <v>0</v>
      </c>
      <c r="BH24" s="10">
        <f t="shared" si="6"/>
        <v>0</v>
      </c>
      <c r="BI24" s="4">
        <f>BI22</f>
        <v>3.8999999999999998E-3</v>
      </c>
      <c r="BJ24" s="10">
        <f t="shared" si="11"/>
        <v>164.35769999999999</v>
      </c>
      <c r="BK24" s="4">
        <f>BK22</f>
        <v>42.35</v>
      </c>
      <c r="BL24" s="10">
        <f t="shared" si="7"/>
        <v>254.10000000000002</v>
      </c>
      <c r="BM24" s="4">
        <f>BM22</f>
        <v>3.5569999999999997E-2</v>
      </c>
      <c r="BN24" s="10">
        <f t="shared" si="8"/>
        <v>1499.0265099999999</v>
      </c>
      <c r="BO24" s="5">
        <f t="shared" si="9"/>
        <v>1917.4842100000001</v>
      </c>
      <c r="BQ24"/>
      <c r="BR24"/>
      <c r="BS24" s="53"/>
    </row>
    <row r="25" spans="1:71">
      <c r="A25" s="4">
        <f t="shared" si="12"/>
        <v>22</v>
      </c>
      <c r="B25" s="4">
        <v>43</v>
      </c>
      <c r="C25" s="4" t="s">
        <v>32</v>
      </c>
      <c r="D25" s="4" t="s">
        <v>424</v>
      </c>
      <c r="E25" s="35" t="s">
        <v>425</v>
      </c>
      <c r="F25" s="4"/>
      <c r="G25" s="4" t="s">
        <v>426</v>
      </c>
      <c r="H25" s="4" t="s">
        <v>427</v>
      </c>
      <c r="I25" s="35" t="s">
        <v>59</v>
      </c>
      <c r="J25" s="4"/>
      <c r="K25" s="35" t="s">
        <v>428</v>
      </c>
      <c r="L25" s="4" t="s">
        <v>424</v>
      </c>
      <c r="M25" s="35" t="s">
        <v>425</v>
      </c>
      <c r="N25" s="4" t="s">
        <v>426</v>
      </c>
      <c r="O25" s="4" t="s">
        <v>426</v>
      </c>
      <c r="P25" s="4" t="s">
        <v>427</v>
      </c>
      <c r="Q25" s="35" t="s">
        <v>59</v>
      </c>
      <c r="R25" s="4"/>
      <c r="S25" s="4" t="s">
        <v>12</v>
      </c>
      <c r="T25" s="4" t="s">
        <v>13</v>
      </c>
      <c r="U25" s="4" t="s">
        <v>28</v>
      </c>
      <c r="V25" s="4" t="s">
        <v>29</v>
      </c>
      <c r="W25" s="35" t="s">
        <v>991</v>
      </c>
      <c r="X25" s="35"/>
      <c r="Y25" s="4" t="s">
        <v>15</v>
      </c>
      <c r="Z25" s="4" t="s">
        <v>432</v>
      </c>
      <c r="AA25" s="35" t="s">
        <v>433</v>
      </c>
      <c r="AB25" s="4" t="s">
        <v>434</v>
      </c>
      <c r="AC25" s="4" t="s">
        <v>434</v>
      </c>
      <c r="AD25" s="4"/>
      <c r="AE25" s="35" t="s">
        <v>435</v>
      </c>
      <c r="AF25" s="4"/>
      <c r="AG25" s="35" t="s">
        <v>436</v>
      </c>
      <c r="AH25" s="35" t="s">
        <v>437</v>
      </c>
      <c r="AI25" s="67">
        <v>1324</v>
      </c>
      <c r="AJ25" s="67">
        <v>0</v>
      </c>
      <c r="AK25" s="67">
        <v>1435</v>
      </c>
      <c r="AL25" s="67">
        <v>0</v>
      </c>
      <c r="AM25" s="67">
        <v>4894</v>
      </c>
      <c r="AN25" s="67">
        <v>3917</v>
      </c>
      <c r="AO25" s="4">
        <f t="shared" si="0"/>
        <v>11570</v>
      </c>
      <c r="AP25" s="68">
        <f t="shared" si="10"/>
        <v>11570</v>
      </c>
      <c r="AQ25" s="4" t="s">
        <v>16</v>
      </c>
      <c r="AR25" s="4" t="s">
        <v>316</v>
      </c>
      <c r="AS25" s="4"/>
      <c r="AT25" s="4">
        <v>4416</v>
      </c>
      <c r="AU25" s="4">
        <v>6</v>
      </c>
      <c r="AV25" s="4">
        <v>100</v>
      </c>
      <c r="AW25" s="4">
        <v>0</v>
      </c>
      <c r="AX25" s="12">
        <f t="shared" si="1"/>
        <v>11570</v>
      </c>
      <c r="AY25" s="12">
        <f t="shared" si="2"/>
        <v>0</v>
      </c>
      <c r="AZ25" s="70">
        <f t="shared" si="20"/>
        <v>0</v>
      </c>
      <c r="BA25" s="72">
        <f t="shared" si="20"/>
        <v>0</v>
      </c>
      <c r="BB25" s="36">
        <f t="shared" si="3"/>
        <v>0</v>
      </c>
      <c r="BC25" s="36">
        <f t="shared" si="3"/>
        <v>0</v>
      </c>
      <c r="BD25" s="36">
        <f t="shared" si="4"/>
        <v>0</v>
      </c>
      <c r="BE25" s="4">
        <f>BE3</f>
        <v>0</v>
      </c>
      <c r="BF25" s="10">
        <f t="shared" si="5"/>
        <v>0</v>
      </c>
      <c r="BG25" s="4">
        <f>BG3</f>
        <v>0</v>
      </c>
      <c r="BH25" s="10">
        <f t="shared" si="6"/>
        <v>0</v>
      </c>
      <c r="BI25" s="4">
        <f>BI24</f>
        <v>3.8999999999999998E-3</v>
      </c>
      <c r="BJ25" s="10">
        <f t="shared" si="11"/>
        <v>45.122999999999998</v>
      </c>
      <c r="BK25" s="4">
        <f>BK3</f>
        <v>42.35</v>
      </c>
      <c r="BL25" s="10">
        <f t="shared" si="7"/>
        <v>254.10000000000002</v>
      </c>
      <c r="BM25" s="4">
        <f>BM3</f>
        <v>3.5569999999999997E-2</v>
      </c>
      <c r="BN25" s="10">
        <f t="shared" si="8"/>
        <v>411.54489999999998</v>
      </c>
      <c r="BO25" s="5">
        <f t="shared" si="9"/>
        <v>710.76790000000005</v>
      </c>
    </row>
    <row r="26" spans="1:71">
      <c r="A26" s="4">
        <f t="shared" si="12"/>
        <v>23</v>
      </c>
      <c r="B26" s="4">
        <v>43</v>
      </c>
      <c r="C26" s="4" t="s">
        <v>62</v>
      </c>
      <c r="D26" s="4" t="s">
        <v>424</v>
      </c>
      <c r="E26" s="35" t="s">
        <v>425</v>
      </c>
      <c r="F26" s="4"/>
      <c r="G26" s="4" t="s">
        <v>426</v>
      </c>
      <c r="H26" s="4" t="s">
        <v>427</v>
      </c>
      <c r="I26" s="35" t="s">
        <v>59</v>
      </c>
      <c r="J26" s="4"/>
      <c r="K26" s="35" t="s">
        <v>428</v>
      </c>
      <c r="L26" s="4" t="s">
        <v>424</v>
      </c>
      <c r="M26" s="35" t="s">
        <v>425</v>
      </c>
      <c r="N26" s="4" t="s">
        <v>426</v>
      </c>
      <c r="O26" s="4" t="s">
        <v>426</v>
      </c>
      <c r="P26" s="4" t="s">
        <v>427</v>
      </c>
      <c r="Q26" s="35" t="s">
        <v>59</v>
      </c>
      <c r="R26" s="4"/>
      <c r="S26" s="4" t="s">
        <v>12</v>
      </c>
      <c r="T26" s="4" t="s">
        <v>13</v>
      </c>
      <c r="U26" s="4" t="s">
        <v>28</v>
      </c>
      <c r="V26" s="4" t="s">
        <v>29</v>
      </c>
      <c r="W26" s="35" t="s">
        <v>991</v>
      </c>
      <c r="X26" s="35"/>
      <c r="Y26" s="4" t="s">
        <v>15</v>
      </c>
      <c r="Z26" s="4" t="s">
        <v>432</v>
      </c>
      <c r="AA26" s="35" t="s">
        <v>433</v>
      </c>
      <c r="AB26" s="4" t="s">
        <v>434</v>
      </c>
      <c r="AC26" s="4" t="s">
        <v>434</v>
      </c>
      <c r="AD26" s="4"/>
      <c r="AE26" s="35" t="s">
        <v>435</v>
      </c>
      <c r="AF26" s="4"/>
      <c r="AG26" s="35" t="s">
        <v>438</v>
      </c>
      <c r="AH26" s="35" t="s">
        <v>439</v>
      </c>
      <c r="AI26" s="67">
        <v>0</v>
      </c>
      <c r="AJ26" s="67">
        <v>420</v>
      </c>
      <c r="AK26" s="67">
        <v>0</v>
      </c>
      <c r="AL26" s="67">
        <v>560</v>
      </c>
      <c r="AM26" s="67">
        <v>180</v>
      </c>
      <c r="AN26" s="67">
        <v>3101</v>
      </c>
      <c r="AO26" s="4">
        <f t="shared" si="0"/>
        <v>4261</v>
      </c>
      <c r="AP26" s="68">
        <f t="shared" si="10"/>
        <v>4261</v>
      </c>
      <c r="AQ26" s="4" t="s">
        <v>130</v>
      </c>
      <c r="AR26" s="4" t="s">
        <v>316</v>
      </c>
      <c r="AS26" s="4"/>
      <c r="AT26" s="4">
        <v>4416</v>
      </c>
      <c r="AU26" s="4">
        <v>6</v>
      </c>
      <c r="AV26" s="4">
        <v>100</v>
      </c>
      <c r="AW26" s="4">
        <v>0</v>
      </c>
      <c r="AX26" s="12">
        <f t="shared" si="1"/>
        <v>4261</v>
      </c>
      <c r="AY26" s="12">
        <f t="shared" si="2"/>
        <v>0</v>
      </c>
      <c r="AZ26" s="70">
        <f t="shared" si="20"/>
        <v>0</v>
      </c>
      <c r="BA26" s="72">
        <f t="shared" si="20"/>
        <v>0</v>
      </c>
      <c r="BB26" s="36">
        <f t="shared" si="3"/>
        <v>0</v>
      </c>
      <c r="BC26" s="36">
        <f t="shared" si="3"/>
        <v>0</v>
      </c>
      <c r="BD26" s="36">
        <f t="shared" si="4"/>
        <v>0</v>
      </c>
      <c r="BE26" s="4">
        <f>BE8</f>
        <v>0</v>
      </c>
      <c r="BF26" s="10">
        <f t="shared" si="5"/>
        <v>0</v>
      </c>
      <c r="BG26" s="4">
        <f>BG8</f>
        <v>0</v>
      </c>
      <c r="BH26" s="10">
        <f t="shared" si="6"/>
        <v>0</v>
      </c>
      <c r="BI26" s="4">
        <f t="shared" ref="BI26:BI31" si="21">BI25</f>
        <v>3.8999999999999998E-3</v>
      </c>
      <c r="BJ26" s="10">
        <f t="shared" si="11"/>
        <v>16.617899999999999</v>
      </c>
      <c r="BK26" s="4">
        <f>BK8</f>
        <v>10.79</v>
      </c>
      <c r="BL26" s="10">
        <f t="shared" si="7"/>
        <v>64.739999999999995</v>
      </c>
      <c r="BM26" s="4">
        <f>BM8</f>
        <v>4.7449999999999999E-2</v>
      </c>
      <c r="BN26" s="10">
        <f t="shared" si="8"/>
        <v>202.18445</v>
      </c>
      <c r="BO26" s="5">
        <f t="shared" si="9"/>
        <v>283.54235</v>
      </c>
    </row>
    <row r="27" spans="1:71">
      <c r="A27" s="4">
        <f t="shared" si="12"/>
        <v>24</v>
      </c>
      <c r="B27" s="4">
        <v>44</v>
      </c>
      <c r="C27" s="4" t="s">
        <v>0</v>
      </c>
      <c r="D27" s="4" t="s">
        <v>440</v>
      </c>
      <c r="E27" s="35" t="s">
        <v>441</v>
      </c>
      <c r="F27" s="4"/>
      <c r="G27" s="4" t="s">
        <v>442</v>
      </c>
      <c r="H27" s="4" t="s">
        <v>172</v>
      </c>
      <c r="I27" s="35" t="s">
        <v>443</v>
      </c>
      <c r="J27" s="4"/>
      <c r="K27" s="35" t="s">
        <v>444</v>
      </c>
      <c r="L27" s="4" t="s">
        <v>440</v>
      </c>
      <c r="M27" s="35" t="s">
        <v>441</v>
      </c>
      <c r="N27" s="4" t="s">
        <v>442</v>
      </c>
      <c r="O27" s="4" t="s">
        <v>442</v>
      </c>
      <c r="P27" s="4" t="s">
        <v>172</v>
      </c>
      <c r="Q27" s="35" t="s">
        <v>443</v>
      </c>
      <c r="R27" s="4"/>
      <c r="S27" s="4" t="s">
        <v>12</v>
      </c>
      <c r="T27" s="4" t="s">
        <v>13</v>
      </c>
      <c r="U27" s="4" t="s">
        <v>28</v>
      </c>
      <c r="V27" s="4" t="s">
        <v>29</v>
      </c>
      <c r="W27" s="35" t="s">
        <v>991</v>
      </c>
      <c r="X27" s="35"/>
      <c r="Y27" s="4" t="s">
        <v>15</v>
      </c>
      <c r="Z27" s="4" t="s">
        <v>445</v>
      </c>
      <c r="AA27" s="35" t="s">
        <v>441</v>
      </c>
      <c r="AB27" s="4" t="s">
        <v>442</v>
      </c>
      <c r="AC27" s="4" t="s">
        <v>442</v>
      </c>
      <c r="AD27" s="4" t="s">
        <v>172</v>
      </c>
      <c r="AE27" s="35" t="s">
        <v>443</v>
      </c>
      <c r="AF27" s="4"/>
      <c r="AG27" s="35" t="s">
        <v>446</v>
      </c>
      <c r="AH27" s="35" t="s">
        <v>447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8830</v>
      </c>
      <c r="AO27" s="4">
        <f t="shared" si="0"/>
        <v>8830</v>
      </c>
      <c r="AP27" s="68">
        <f t="shared" si="10"/>
        <v>8830</v>
      </c>
      <c r="AQ27" s="4" t="s">
        <v>16</v>
      </c>
      <c r="AR27" s="4" t="s">
        <v>316</v>
      </c>
      <c r="AS27" s="4"/>
      <c r="AT27" s="4">
        <v>4416</v>
      </c>
      <c r="AU27" s="4">
        <v>6</v>
      </c>
      <c r="AV27" s="4">
        <v>100</v>
      </c>
      <c r="AW27" s="4">
        <v>0</v>
      </c>
      <c r="AX27" s="12">
        <f t="shared" si="1"/>
        <v>8830</v>
      </c>
      <c r="AY27" s="12">
        <f t="shared" si="2"/>
        <v>0</v>
      </c>
      <c r="AZ27" s="70">
        <f t="shared" si="20"/>
        <v>0</v>
      </c>
      <c r="BA27" s="72">
        <f t="shared" si="20"/>
        <v>0</v>
      </c>
      <c r="BB27" s="36">
        <f t="shared" si="3"/>
        <v>0</v>
      </c>
      <c r="BC27" s="36">
        <f t="shared" si="3"/>
        <v>0</v>
      </c>
      <c r="BD27" s="36">
        <f t="shared" si="4"/>
        <v>0</v>
      </c>
      <c r="BE27" s="4">
        <f>BE3</f>
        <v>0</v>
      </c>
      <c r="BF27" s="10">
        <f t="shared" si="5"/>
        <v>0</v>
      </c>
      <c r="BG27" s="4">
        <f>BG3</f>
        <v>0</v>
      </c>
      <c r="BH27" s="10">
        <f t="shared" si="6"/>
        <v>0</v>
      </c>
      <c r="BI27" s="4">
        <f t="shared" si="21"/>
        <v>3.8999999999999998E-3</v>
      </c>
      <c r="BJ27" s="10">
        <f t="shared" si="11"/>
        <v>34.436999999999998</v>
      </c>
      <c r="BK27" s="4">
        <f>BK3</f>
        <v>42.35</v>
      </c>
      <c r="BL27" s="10">
        <f t="shared" si="7"/>
        <v>254.10000000000002</v>
      </c>
      <c r="BM27" s="4">
        <f>BM3</f>
        <v>3.5569999999999997E-2</v>
      </c>
      <c r="BN27" s="10">
        <f t="shared" si="8"/>
        <v>314.0831</v>
      </c>
      <c r="BO27" s="5">
        <f t="shared" si="9"/>
        <v>602.62009999999998</v>
      </c>
    </row>
    <row r="28" spans="1:71">
      <c r="A28" s="4">
        <f t="shared" si="12"/>
        <v>25</v>
      </c>
      <c r="B28" s="4">
        <v>45</v>
      </c>
      <c r="C28" s="4" t="s">
        <v>0</v>
      </c>
      <c r="D28" s="4" t="s">
        <v>448</v>
      </c>
      <c r="E28" s="35" t="s">
        <v>449</v>
      </c>
      <c r="F28" s="4"/>
      <c r="G28" s="4" t="s">
        <v>450</v>
      </c>
      <c r="H28" s="4" t="s">
        <v>451</v>
      </c>
      <c r="I28" s="35" t="s">
        <v>452</v>
      </c>
      <c r="J28" s="4"/>
      <c r="K28" s="35" t="s">
        <v>453</v>
      </c>
      <c r="L28" s="4" t="s">
        <v>448</v>
      </c>
      <c r="M28" s="35" t="s">
        <v>449</v>
      </c>
      <c r="N28" s="4" t="s">
        <v>450</v>
      </c>
      <c r="O28" s="4" t="s">
        <v>450</v>
      </c>
      <c r="P28" s="4" t="s">
        <v>451</v>
      </c>
      <c r="Q28" s="35" t="s">
        <v>452</v>
      </c>
      <c r="R28" s="4"/>
      <c r="S28" s="4" t="s">
        <v>12</v>
      </c>
      <c r="T28" s="4" t="s">
        <v>13</v>
      </c>
      <c r="U28" s="4" t="s">
        <v>28</v>
      </c>
      <c r="V28" s="4" t="s">
        <v>29</v>
      </c>
      <c r="W28" s="35" t="s">
        <v>991</v>
      </c>
      <c r="X28" s="35"/>
      <c r="Y28" s="4" t="s">
        <v>15</v>
      </c>
      <c r="Z28" s="4" t="s">
        <v>174</v>
      </c>
      <c r="AA28" s="35" t="s">
        <v>449</v>
      </c>
      <c r="AB28" s="4"/>
      <c r="AC28" s="4" t="s">
        <v>450</v>
      </c>
      <c r="AD28" s="4" t="s">
        <v>451</v>
      </c>
      <c r="AE28" s="35" t="s">
        <v>452</v>
      </c>
      <c r="AF28" s="4"/>
      <c r="AG28" s="35" t="s">
        <v>454</v>
      </c>
      <c r="AH28" s="35" t="s">
        <v>455</v>
      </c>
      <c r="AI28" s="67">
        <v>157</v>
      </c>
      <c r="AJ28" s="67">
        <v>163</v>
      </c>
      <c r="AK28" s="67">
        <v>1754</v>
      </c>
      <c r="AL28" s="67">
        <v>2947</v>
      </c>
      <c r="AM28" s="67">
        <v>5525</v>
      </c>
      <c r="AN28" s="67">
        <v>5787</v>
      </c>
      <c r="AO28" s="4">
        <f t="shared" si="0"/>
        <v>16333</v>
      </c>
      <c r="AP28" s="68">
        <f t="shared" si="10"/>
        <v>16333</v>
      </c>
      <c r="AQ28" s="4" t="s">
        <v>16</v>
      </c>
      <c r="AR28" s="4" t="s">
        <v>316</v>
      </c>
      <c r="AS28" s="4"/>
      <c r="AT28" s="4">
        <v>4416</v>
      </c>
      <c r="AU28" s="4">
        <v>6</v>
      </c>
      <c r="AV28" s="4">
        <v>100</v>
      </c>
      <c r="AW28" s="4">
        <v>0</v>
      </c>
      <c r="AX28" s="12">
        <f t="shared" si="1"/>
        <v>16333</v>
      </c>
      <c r="AY28" s="12">
        <f t="shared" si="2"/>
        <v>0</v>
      </c>
      <c r="AZ28" s="70">
        <f t="shared" si="20"/>
        <v>0</v>
      </c>
      <c r="BA28" s="72">
        <f t="shared" si="20"/>
        <v>0</v>
      </c>
      <c r="BB28" s="36">
        <f t="shared" si="3"/>
        <v>0</v>
      </c>
      <c r="BC28" s="36">
        <f t="shared" si="3"/>
        <v>0</v>
      </c>
      <c r="BD28" s="36">
        <f t="shared" si="4"/>
        <v>0</v>
      </c>
      <c r="BE28" s="4">
        <f>BE3</f>
        <v>0</v>
      </c>
      <c r="BF28" s="10">
        <f t="shared" si="5"/>
        <v>0</v>
      </c>
      <c r="BG28" s="4">
        <f>BG3</f>
        <v>0</v>
      </c>
      <c r="BH28" s="10">
        <f t="shared" si="6"/>
        <v>0</v>
      </c>
      <c r="BI28" s="4">
        <f t="shared" si="21"/>
        <v>3.8999999999999998E-3</v>
      </c>
      <c r="BJ28" s="10">
        <f t="shared" si="11"/>
        <v>63.698699999999995</v>
      </c>
      <c r="BK28" s="4">
        <f>BK3</f>
        <v>42.35</v>
      </c>
      <c r="BL28" s="10">
        <f t="shared" si="7"/>
        <v>254.10000000000002</v>
      </c>
      <c r="BM28" s="4">
        <f>BM3</f>
        <v>3.5569999999999997E-2</v>
      </c>
      <c r="BN28" s="10">
        <f t="shared" si="8"/>
        <v>580.96480999999994</v>
      </c>
      <c r="BO28" s="5">
        <f t="shared" si="9"/>
        <v>898.76351</v>
      </c>
    </row>
    <row r="29" spans="1:71">
      <c r="A29" s="4">
        <f t="shared" si="12"/>
        <v>26</v>
      </c>
      <c r="B29" s="4">
        <v>45</v>
      </c>
      <c r="C29" s="4" t="s">
        <v>32</v>
      </c>
      <c r="D29" s="4" t="s">
        <v>448</v>
      </c>
      <c r="E29" s="35" t="s">
        <v>449</v>
      </c>
      <c r="F29" s="4"/>
      <c r="G29" s="4" t="s">
        <v>450</v>
      </c>
      <c r="H29" s="4" t="s">
        <v>451</v>
      </c>
      <c r="I29" s="35" t="s">
        <v>452</v>
      </c>
      <c r="J29" s="4"/>
      <c r="K29" s="35" t="s">
        <v>453</v>
      </c>
      <c r="L29" s="4" t="s">
        <v>448</v>
      </c>
      <c r="M29" s="35" t="s">
        <v>449</v>
      </c>
      <c r="N29" s="4" t="s">
        <v>450</v>
      </c>
      <c r="O29" s="4" t="s">
        <v>450</v>
      </c>
      <c r="P29" s="4" t="s">
        <v>451</v>
      </c>
      <c r="Q29" s="35" t="s">
        <v>452</v>
      </c>
      <c r="R29" s="4"/>
      <c r="S29" s="4" t="s">
        <v>12</v>
      </c>
      <c r="T29" s="4" t="s">
        <v>13</v>
      </c>
      <c r="U29" s="4" t="s">
        <v>28</v>
      </c>
      <c r="V29" s="4" t="s">
        <v>29</v>
      </c>
      <c r="W29" s="35" t="s">
        <v>991</v>
      </c>
      <c r="X29" s="35"/>
      <c r="Y29" s="4" t="s">
        <v>15</v>
      </c>
      <c r="Z29" s="4" t="s">
        <v>456</v>
      </c>
      <c r="AA29" s="35" t="s">
        <v>457</v>
      </c>
      <c r="AB29" s="4"/>
      <c r="AC29" s="4" t="s">
        <v>458</v>
      </c>
      <c r="AD29" s="4" t="s">
        <v>459</v>
      </c>
      <c r="AE29" s="35" t="s">
        <v>460</v>
      </c>
      <c r="AF29" s="4"/>
      <c r="AG29" s="35" t="s">
        <v>461</v>
      </c>
      <c r="AH29" s="35" t="s">
        <v>462</v>
      </c>
      <c r="AI29" s="67">
        <v>3923</v>
      </c>
      <c r="AJ29" s="67">
        <v>6254</v>
      </c>
      <c r="AK29" s="67">
        <v>10453</v>
      </c>
      <c r="AL29" s="67">
        <v>14047</v>
      </c>
      <c r="AM29" s="67">
        <v>18027</v>
      </c>
      <c r="AN29" s="67">
        <v>22313</v>
      </c>
      <c r="AO29" s="4">
        <f t="shared" si="0"/>
        <v>75017</v>
      </c>
      <c r="AP29" s="68">
        <f t="shared" si="10"/>
        <v>75017</v>
      </c>
      <c r="AQ29" s="4" t="s">
        <v>47</v>
      </c>
      <c r="AR29" s="4" t="s">
        <v>316</v>
      </c>
      <c r="AS29" s="4"/>
      <c r="AT29" s="4">
        <v>4416</v>
      </c>
      <c r="AU29" s="4">
        <v>6</v>
      </c>
      <c r="AV29" s="4">
        <v>100</v>
      </c>
      <c r="AW29" s="4">
        <v>0</v>
      </c>
      <c r="AX29" s="12">
        <f t="shared" si="1"/>
        <v>75017</v>
      </c>
      <c r="AY29" s="12">
        <f t="shared" si="2"/>
        <v>0</v>
      </c>
      <c r="AZ29" s="70">
        <f t="shared" si="20"/>
        <v>0</v>
      </c>
      <c r="BA29" s="72">
        <f t="shared" si="20"/>
        <v>0</v>
      </c>
      <c r="BB29" s="36">
        <f t="shared" si="3"/>
        <v>0</v>
      </c>
      <c r="BC29" s="36">
        <f t="shared" si="3"/>
        <v>0</v>
      </c>
      <c r="BD29" s="36">
        <f t="shared" si="4"/>
        <v>0</v>
      </c>
      <c r="BE29" s="5">
        <f>'dane do formularza ofertowego'!G6</f>
        <v>0</v>
      </c>
      <c r="BF29" s="10">
        <f t="shared" si="5"/>
        <v>0</v>
      </c>
      <c r="BG29" s="5">
        <f>'dane do formularza ofertowego'!G7</f>
        <v>0</v>
      </c>
      <c r="BH29" s="10">
        <f t="shared" si="6"/>
        <v>0</v>
      </c>
      <c r="BI29" s="4">
        <f t="shared" si="21"/>
        <v>3.8999999999999998E-3</v>
      </c>
      <c r="BJ29" s="10">
        <f t="shared" si="11"/>
        <v>292.56630000000001</v>
      </c>
      <c r="BK29" s="4">
        <v>236.57</v>
      </c>
      <c r="BL29" s="10">
        <f t="shared" si="7"/>
        <v>1419.42</v>
      </c>
      <c r="BM29" s="4">
        <v>3.4860000000000002E-2</v>
      </c>
      <c r="BN29" s="10">
        <f t="shared" si="8"/>
        <v>2615.0926200000004</v>
      </c>
      <c r="BO29" s="5">
        <f t="shared" si="9"/>
        <v>4327.0789200000008</v>
      </c>
    </row>
    <row r="30" spans="1:71">
      <c r="A30" s="4">
        <f t="shared" si="12"/>
        <v>27</v>
      </c>
      <c r="B30" s="4">
        <v>45</v>
      </c>
      <c r="C30" s="4" t="s">
        <v>62</v>
      </c>
      <c r="D30" s="4" t="s">
        <v>448</v>
      </c>
      <c r="E30" s="35" t="s">
        <v>449</v>
      </c>
      <c r="F30" s="4"/>
      <c r="G30" s="4" t="s">
        <v>450</v>
      </c>
      <c r="H30" s="4" t="s">
        <v>451</v>
      </c>
      <c r="I30" s="35" t="s">
        <v>452</v>
      </c>
      <c r="J30" s="4"/>
      <c r="K30" s="35" t="s">
        <v>453</v>
      </c>
      <c r="L30" s="4" t="s">
        <v>448</v>
      </c>
      <c r="M30" s="35" t="s">
        <v>449</v>
      </c>
      <c r="N30" s="4" t="s">
        <v>450</v>
      </c>
      <c r="O30" s="4" t="s">
        <v>450</v>
      </c>
      <c r="P30" s="4" t="s">
        <v>451</v>
      </c>
      <c r="Q30" s="35" t="s">
        <v>452</v>
      </c>
      <c r="R30" s="4"/>
      <c r="S30" s="4" t="s">
        <v>12</v>
      </c>
      <c r="T30" s="4" t="s">
        <v>13</v>
      </c>
      <c r="U30" s="4" t="s">
        <v>28</v>
      </c>
      <c r="V30" s="4" t="s">
        <v>29</v>
      </c>
      <c r="W30" s="35" t="s">
        <v>991</v>
      </c>
      <c r="X30" s="35"/>
      <c r="Y30" s="4" t="s">
        <v>15</v>
      </c>
      <c r="Z30" s="4" t="s">
        <v>463</v>
      </c>
      <c r="AA30" s="35" t="s">
        <v>457</v>
      </c>
      <c r="AB30" s="4"/>
      <c r="AC30" s="4" t="s">
        <v>458</v>
      </c>
      <c r="AD30" s="4" t="s">
        <v>459</v>
      </c>
      <c r="AE30" s="35" t="s">
        <v>464</v>
      </c>
      <c r="AF30" s="4"/>
      <c r="AG30" s="35" t="s">
        <v>465</v>
      </c>
      <c r="AH30" s="35" t="s">
        <v>466</v>
      </c>
      <c r="AI30" s="67">
        <v>0</v>
      </c>
      <c r="AJ30" s="67">
        <v>0</v>
      </c>
      <c r="AK30" s="67">
        <v>0</v>
      </c>
      <c r="AL30" s="67">
        <v>1052</v>
      </c>
      <c r="AM30" s="67">
        <v>170</v>
      </c>
      <c r="AN30" s="67">
        <v>124</v>
      </c>
      <c r="AO30" s="4">
        <f t="shared" si="0"/>
        <v>1346</v>
      </c>
      <c r="AP30" s="68">
        <f t="shared" si="10"/>
        <v>1346</v>
      </c>
      <c r="AQ30" s="4" t="s">
        <v>37</v>
      </c>
      <c r="AR30" s="4" t="s">
        <v>316</v>
      </c>
      <c r="AS30" s="4"/>
      <c r="AT30" s="4">
        <v>4416</v>
      </c>
      <c r="AU30" s="4">
        <v>6</v>
      </c>
      <c r="AV30" s="4">
        <v>100</v>
      </c>
      <c r="AW30" s="4">
        <v>0</v>
      </c>
      <c r="AX30" s="12">
        <f t="shared" si="1"/>
        <v>1346</v>
      </c>
      <c r="AY30" s="12">
        <f t="shared" si="2"/>
        <v>0</v>
      </c>
      <c r="AZ30" s="70">
        <f t="shared" si="20"/>
        <v>0</v>
      </c>
      <c r="BA30" s="72">
        <f t="shared" si="20"/>
        <v>0</v>
      </c>
      <c r="BB30" s="36">
        <f t="shared" si="3"/>
        <v>0</v>
      </c>
      <c r="BC30" s="36">
        <f t="shared" si="3"/>
        <v>0</v>
      </c>
      <c r="BD30" s="36">
        <f t="shared" si="4"/>
        <v>0</v>
      </c>
      <c r="BE30" s="4">
        <f>BE4</f>
        <v>0</v>
      </c>
      <c r="BF30" s="10">
        <f t="shared" si="5"/>
        <v>0</v>
      </c>
      <c r="BG30" s="4">
        <f>BG4</f>
        <v>0</v>
      </c>
      <c r="BH30" s="10">
        <f t="shared" si="6"/>
        <v>0</v>
      </c>
      <c r="BI30" s="4">
        <f t="shared" si="21"/>
        <v>3.8999999999999998E-3</v>
      </c>
      <c r="BJ30" s="10">
        <f t="shared" si="11"/>
        <v>5.2493999999999996</v>
      </c>
      <c r="BK30" s="4">
        <f>BK4</f>
        <v>4.3099999999999996</v>
      </c>
      <c r="BL30" s="10">
        <f t="shared" si="7"/>
        <v>25.86</v>
      </c>
      <c r="BM30" s="4">
        <f>BM4</f>
        <v>6.5240000000000006E-2</v>
      </c>
      <c r="BN30" s="10">
        <f t="shared" si="8"/>
        <v>87.813040000000015</v>
      </c>
      <c r="BO30" s="5">
        <f t="shared" si="9"/>
        <v>118.92244000000001</v>
      </c>
    </row>
    <row r="31" spans="1:71">
      <c r="A31" s="4">
        <f t="shared" si="12"/>
        <v>28</v>
      </c>
      <c r="B31" s="4">
        <v>45</v>
      </c>
      <c r="C31" s="4" t="s">
        <v>318</v>
      </c>
      <c r="D31" s="4" t="s">
        <v>448</v>
      </c>
      <c r="E31" s="35" t="s">
        <v>449</v>
      </c>
      <c r="F31" s="4"/>
      <c r="G31" s="4" t="s">
        <v>450</v>
      </c>
      <c r="H31" s="4" t="s">
        <v>451</v>
      </c>
      <c r="I31" s="35" t="s">
        <v>452</v>
      </c>
      <c r="J31" s="4"/>
      <c r="K31" s="35" t="s">
        <v>453</v>
      </c>
      <c r="L31" s="4" t="s">
        <v>448</v>
      </c>
      <c r="M31" s="35" t="s">
        <v>449</v>
      </c>
      <c r="N31" s="4" t="s">
        <v>450</v>
      </c>
      <c r="O31" s="4" t="s">
        <v>450</v>
      </c>
      <c r="P31" s="4" t="s">
        <v>451</v>
      </c>
      <c r="Q31" s="35" t="s">
        <v>452</v>
      </c>
      <c r="R31" s="4"/>
      <c r="S31" s="4" t="s">
        <v>12</v>
      </c>
      <c r="T31" s="4" t="s">
        <v>13</v>
      </c>
      <c r="U31" s="4" t="s">
        <v>28</v>
      </c>
      <c r="V31" s="4" t="s">
        <v>29</v>
      </c>
      <c r="W31" s="35" t="s">
        <v>991</v>
      </c>
      <c r="X31" s="35"/>
      <c r="Y31" s="4" t="s">
        <v>15</v>
      </c>
      <c r="Z31" s="4" t="s">
        <v>467</v>
      </c>
      <c r="AA31" s="35" t="s">
        <v>468</v>
      </c>
      <c r="AB31" s="4"/>
      <c r="AC31" s="4" t="s">
        <v>469</v>
      </c>
      <c r="AD31" s="4" t="s">
        <v>470</v>
      </c>
      <c r="AE31" s="35" t="s">
        <v>471</v>
      </c>
      <c r="AF31" s="4"/>
      <c r="AG31" s="35" t="s">
        <v>472</v>
      </c>
      <c r="AH31" s="35" t="s">
        <v>473</v>
      </c>
      <c r="AI31" s="67">
        <v>0</v>
      </c>
      <c r="AJ31" s="67">
        <v>345</v>
      </c>
      <c r="AK31" s="67">
        <v>1036</v>
      </c>
      <c r="AL31" s="67">
        <v>1449</v>
      </c>
      <c r="AM31" s="67">
        <v>2307</v>
      </c>
      <c r="AN31" s="67">
        <v>2458</v>
      </c>
      <c r="AO31" s="4">
        <f t="shared" si="0"/>
        <v>7595</v>
      </c>
      <c r="AP31" s="68">
        <f t="shared" si="10"/>
        <v>7595</v>
      </c>
      <c r="AQ31" s="4" t="s">
        <v>16</v>
      </c>
      <c r="AR31" s="4" t="s">
        <v>316</v>
      </c>
      <c r="AS31" s="4"/>
      <c r="AT31" s="4">
        <v>4416</v>
      </c>
      <c r="AU31" s="4">
        <v>6</v>
      </c>
      <c r="AV31" s="4">
        <v>100</v>
      </c>
      <c r="AW31" s="4">
        <v>0</v>
      </c>
      <c r="AX31" s="12">
        <f t="shared" si="1"/>
        <v>7595</v>
      </c>
      <c r="AY31" s="12">
        <f t="shared" si="2"/>
        <v>0</v>
      </c>
      <c r="AZ31" s="70">
        <f t="shared" si="20"/>
        <v>0</v>
      </c>
      <c r="BA31" s="72">
        <f t="shared" si="20"/>
        <v>0</v>
      </c>
      <c r="BB31" s="36">
        <f t="shared" si="3"/>
        <v>0</v>
      </c>
      <c r="BC31" s="36">
        <f t="shared" si="3"/>
        <v>0</v>
      </c>
      <c r="BD31" s="36">
        <f t="shared" si="4"/>
        <v>0</v>
      </c>
      <c r="BE31" s="4">
        <f>BE3</f>
        <v>0</v>
      </c>
      <c r="BF31" s="10">
        <f t="shared" si="5"/>
        <v>0</v>
      </c>
      <c r="BG31" s="4">
        <f>BG3</f>
        <v>0</v>
      </c>
      <c r="BH31" s="10">
        <f t="shared" si="6"/>
        <v>0</v>
      </c>
      <c r="BI31" s="4">
        <f t="shared" si="21"/>
        <v>3.8999999999999998E-3</v>
      </c>
      <c r="BJ31" s="10">
        <f t="shared" si="11"/>
        <v>29.6205</v>
      </c>
      <c r="BK31" s="4">
        <f>BK3</f>
        <v>42.35</v>
      </c>
      <c r="BL31" s="10">
        <f t="shared" si="7"/>
        <v>254.10000000000002</v>
      </c>
      <c r="BM31" s="4">
        <f>BM3</f>
        <v>3.5569999999999997E-2</v>
      </c>
      <c r="BN31" s="10">
        <f t="shared" si="8"/>
        <v>270.15414999999996</v>
      </c>
      <c r="BO31" s="5">
        <f t="shared" si="9"/>
        <v>553.87464999999997</v>
      </c>
    </row>
    <row r="32" spans="1:71">
      <c r="A32" s="4">
        <f t="shared" si="12"/>
        <v>29</v>
      </c>
      <c r="B32" s="4">
        <v>46</v>
      </c>
      <c r="C32" s="4" t="s">
        <v>32</v>
      </c>
      <c r="D32" s="4" t="s">
        <v>474</v>
      </c>
      <c r="E32" s="35" t="s">
        <v>475</v>
      </c>
      <c r="F32" s="4"/>
      <c r="G32" s="4" t="s">
        <v>476</v>
      </c>
      <c r="H32" s="4" t="s">
        <v>477</v>
      </c>
      <c r="I32" s="35" t="s">
        <v>478</v>
      </c>
      <c r="J32" s="4"/>
      <c r="K32" s="35" t="s">
        <v>479</v>
      </c>
      <c r="L32" s="4" t="s">
        <v>474</v>
      </c>
      <c r="M32" s="35" t="s">
        <v>475</v>
      </c>
      <c r="N32" s="4"/>
      <c r="O32" s="4" t="s">
        <v>476</v>
      </c>
      <c r="P32" s="4" t="s">
        <v>477</v>
      </c>
      <c r="Q32" s="35" t="s">
        <v>478</v>
      </c>
      <c r="R32" s="4"/>
      <c r="S32" s="4" t="s">
        <v>12</v>
      </c>
      <c r="T32" s="4" t="s">
        <v>13</v>
      </c>
      <c r="U32" s="4" t="s">
        <v>11</v>
      </c>
      <c r="V32" s="4" t="s">
        <v>29</v>
      </c>
      <c r="W32" s="35" t="s">
        <v>991</v>
      </c>
      <c r="X32" s="35"/>
      <c r="Y32" s="4" t="s">
        <v>15</v>
      </c>
      <c r="Z32" s="4" t="s">
        <v>480</v>
      </c>
      <c r="AA32" s="35" t="s">
        <v>481</v>
      </c>
      <c r="AB32" s="4" t="s">
        <v>482</v>
      </c>
      <c r="AC32" s="4" t="s">
        <v>483</v>
      </c>
      <c r="AD32" s="4" t="s">
        <v>483</v>
      </c>
      <c r="AE32" s="35" t="s">
        <v>484</v>
      </c>
      <c r="AF32" s="35" t="s">
        <v>238</v>
      </c>
      <c r="AG32" s="35" t="s">
        <v>485</v>
      </c>
      <c r="AH32" s="35" t="s">
        <v>486</v>
      </c>
      <c r="AI32" s="67">
        <v>2008</v>
      </c>
      <c r="AJ32" s="67">
        <v>0</v>
      </c>
      <c r="AK32" s="67">
        <v>2041</v>
      </c>
      <c r="AL32" s="67">
        <v>0</v>
      </c>
      <c r="AM32" s="67">
        <v>1876</v>
      </c>
      <c r="AN32" s="67">
        <v>1020</v>
      </c>
      <c r="AO32" s="4">
        <f t="shared" si="0"/>
        <v>6945</v>
      </c>
      <c r="AP32" s="68">
        <f t="shared" si="10"/>
        <v>6945</v>
      </c>
      <c r="AQ32" s="4" t="s">
        <v>130</v>
      </c>
      <c r="AR32" s="4" t="s">
        <v>316</v>
      </c>
      <c r="AS32" s="4"/>
      <c r="AT32" s="4">
        <v>4416</v>
      </c>
      <c r="AU32" s="4">
        <v>6</v>
      </c>
      <c r="AV32" s="4">
        <v>100</v>
      </c>
      <c r="AW32" s="4">
        <v>0</v>
      </c>
      <c r="AX32" s="12">
        <f t="shared" si="1"/>
        <v>6945</v>
      </c>
      <c r="AY32" s="12">
        <f t="shared" si="2"/>
        <v>0</v>
      </c>
      <c r="AZ32" s="70">
        <f t="shared" si="20"/>
        <v>0</v>
      </c>
      <c r="BA32" s="72">
        <f t="shared" si="20"/>
        <v>0</v>
      </c>
      <c r="BB32" s="36">
        <f t="shared" si="3"/>
        <v>0</v>
      </c>
      <c r="BC32" s="36">
        <f t="shared" si="3"/>
        <v>0</v>
      </c>
      <c r="BD32" s="36">
        <f t="shared" si="4"/>
        <v>0</v>
      </c>
      <c r="BE32" s="4">
        <f>BE8</f>
        <v>0</v>
      </c>
      <c r="BF32" s="10">
        <f t="shared" si="5"/>
        <v>0</v>
      </c>
      <c r="BG32" s="4">
        <f>BG8</f>
        <v>0</v>
      </c>
      <c r="BH32" s="10">
        <f t="shared" si="6"/>
        <v>0</v>
      </c>
      <c r="BI32" s="4"/>
      <c r="BJ32" s="10">
        <f t="shared" si="11"/>
        <v>0</v>
      </c>
      <c r="BK32" s="4">
        <f>BK8</f>
        <v>10.79</v>
      </c>
      <c r="BL32" s="10">
        <f t="shared" si="7"/>
        <v>64.739999999999995</v>
      </c>
      <c r="BM32" s="4">
        <f>BM8</f>
        <v>4.7449999999999999E-2</v>
      </c>
      <c r="BN32" s="10">
        <f t="shared" si="8"/>
        <v>329.54025000000001</v>
      </c>
      <c r="BO32" s="5">
        <f t="shared" si="9"/>
        <v>394.28025000000002</v>
      </c>
    </row>
    <row r="33" spans="1:67">
      <c r="A33" s="4">
        <f t="shared" si="12"/>
        <v>30</v>
      </c>
      <c r="B33" s="4">
        <v>47</v>
      </c>
      <c r="C33" s="4" t="s">
        <v>0</v>
      </c>
      <c r="D33" s="4" t="s">
        <v>487</v>
      </c>
      <c r="E33" s="35" t="s">
        <v>488</v>
      </c>
      <c r="F33" s="4"/>
      <c r="G33" s="4" t="s">
        <v>489</v>
      </c>
      <c r="H33" s="4" t="s">
        <v>490</v>
      </c>
      <c r="I33" s="35" t="s">
        <v>74</v>
      </c>
      <c r="J33" s="4"/>
      <c r="K33" s="35" t="s">
        <v>491</v>
      </c>
      <c r="L33" s="4" t="s">
        <v>487</v>
      </c>
      <c r="M33" s="35" t="s">
        <v>488</v>
      </c>
      <c r="N33" s="4"/>
      <c r="O33" s="4" t="s">
        <v>489</v>
      </c>
      <c r="P33" s="4" t="s">
        <v>490</v>
      </c>
      <c r="Q33" s="35" t="s">
        <v>74</v>
      </c>
      <c r="R33" s="4"/>
      <c r="S33" s="4" t="s">
        <v>12</v>
      </c>
      <c r="T33" s="4" t="s">
        <v>13</v>
      </c>
      <c r="U33" s="4" t="s">
        <v>28</v>
      </c>
      <c r="V33" s="4" t="s">
        <v>29</v>
      </c>
      <c r="W33" s="35" t="s">
        <v>991</v>
      </c>
      <c r="X33" s="35"/>
      <c r="Y33" s="4" t="s">
        <v>15</v>
      </c>
      <c r="Z33" s="4" t="s">
        <v>492</v>
      </c>
      <c r="AA33" s="35" t="s">
        <v>488</v>
      </c>
      <c r="AB33" s="4"/>
      <c r="AC33" s="4" t="s">
        <v>489</v>
      </c>
      <c r="AD33" s="4" t="s">
        <v>490</v>
      </c>
      <c r="AE33" s="35" t="s">
        <v>74</v>
      </c>
      <c r="AF33" s="4"/>
      <c r="AG33" s="35" t="s">
        <v>493</v>
      </c>
      <c r="AH33" s="35" t="s">
        <v>494</v>
      </c>
      <c r="AI33" s="67">
        <v>4396</v>
      </c>
      <c r="AJ33" s="67">
        <v>3133</v>
      </c>
      <c r="AK33" s="67">
        <v>8924</v>
      </c>
      <c r="AL33" s="67">
        <v>8348</v>
      </c>
      <c r="AM33" s="67">
        <v>17879</v>
      </c>
      <c r="AN33" s="67">
        <v>18468</v>
      </c>
      <c r="AO33" s="4">
        <f t="shared" si="0"/>
        <v>61148</v>
      </c>
      <c r="AP33" s="68">
        <f t="shared" si="10"/>
        <v>61148</v>
      </c>
      <c r="AQ33" s="4" t="s">
        <v>47</v>
      </c>
      <c r="AR33" s="4" t="s">
        <v>316</v>
      </c>
      <c r="AS33" s="4"/>
      <c r="AT33" s="4">
        <v>4416</v>
      </c>
      <c r="AU33" s="4">
        <v>6</v>
      </c>
      <c r="AV33" s="4">
        <v>100</v>
      </c>
      <c r="AW33" s="4">
        <v>0</v>
      </c>
      <c r="AX33" s="12">
        <f t="shared" si="1"/>
        <v>61148</v>
      </c>
      <c r="AY33" s="12">
        <f t="shared" si="2"/>
        <v>0</v>
      </c>
      <c r="AZ33" s="70">
        <f t="shared" si="20"/>
        <v>0</v>
      </c>
      <c r="BA33" s="72">
        <f t="shared" si="20"/>
        <v>0</v>
      </c>
      <c r="BB33" s="36">
        <f t="shared" si="3"/>
        <v>0</v>
      </c>
      <c r="BC33" s="36">
        <f t="shared" si="3"/>
        <v>0</v>
      </c>
      <c r="BD33" s="36">
        <f t="shared" si="4"/>
        <v>0</v>
      </c>
      <c r="BE33" s="4">
        <f>BE29</f>
        <v>0</v>
      </c>
      <c r="BF33" s="10">
        <f t="shared" si="5"/>
        <v>0</v>
      </c>
      <c r="BG33" s="4">
        <f>BG29</f>
        <v>0</v>
      </c>
      <c r="BH33" s="10">
        <f t="shared" si="6"/>
        <v>0</v>
      </c>
      <c r="BI33" s="4">
        <f>BI31</f>
        <v>3.8999999999999998E-3</v>
      </c>
      <c r="BJ33" s="10">
        <f t="shared" si="11"/>
        <v>238.47719999999998</v>
      </c>
      <c r="BK33" s="4">
        <f>BK29</f>
        <v>236.57</v>
      </c>
      <c r="BL33" s="10">
        <f t="shared" si="7"/>
        <v>1419.42</v>
      </c>
      <c r="BM33" s="4">
        <f>BM29</f>
        <v>3.4860000000000002E-2</v>
      </c>
      <c r="BN33" s="10">
        <f t="shared" si="8"/>
        <v>2131.6192800000003</v>
      </c>
      <c r="BO33" s="5">
        <f t="shared" si="9"/>
        <v>3789.5164800000002</v>
      </c>
    </row>
    <row r="34" spans="1:67">
      <c r="A34" s="4">
        <f t="shared" si="12"/>
        <v>31</v>
      </c>
      <c r="B34" s="4">
        <v>47</v>
      </c>
      <c r="C34" s="4" t="s">
        <v>32</v>
      </c>
      <c r="D34" s="4" t="s">
        <v>487</v>
      </c>
      <c r="E34" s="35" t="s">
        <v>488</v>
      </c>
      <c r="F34" s="4"/>
      <c r="G34" s="4" t="s">
        <v>489</v>
      </c>
      <c r="H34" s="4" t="s">
        <v>490</v>
      </c>
      <c r="I34" s="35" t="s">
        <v>74</v>
      </c>
      <c r="J34" s="4"/>
      <c r="K34" s="35" t="s">
        <v>491</v>
      </c>
      <c r="L34" s="4" t="s">
        <v>487</v>
      </c>
      <c r="M34" s="35" t="s">
        <v>488</v>
      </c>
      <c r="N34" s="4"/>
      <c r="O34" s="4" t="s">
        <v>489</v>
      </c>
      <c r="P34" s="4" t="s">
        <v>490</v>
      </c>
      <c r="Q34" s="35" t="s">
        <v>74</v>
      </c>
      <c r="R34" s="4"/>
      <c r="S34" s="4" t="s">
        <v>12</v>
      </c>
      <c r="T34" s="4" t="s">
        <v>13</v>
      </c>
      <c r="U34" s="4" t="s">
        <v>28</v>
      </c>
      <c r="V34" s="4" t="s">
        <v>29</v>
      </c>
      <c r="W34" s="35" t="s">
        <v>991</v>
      </c>
      <c r="X34" s="35"/>
      <c r="Y34" s="4" t="s">
        <v>15</v>
      </c>
      <c r="Z34" s="4" t="s">
        <v>495</v>
      </c>
      <c r="AA34" s="92" t="s">
        <v>488</v>
      </c>
      <c r="AB34" s="4"/>
      <c r="AC34" s="4" t="s">
        <v>489</v>
      </c>
      <c r="AD34" s="4" t="s">
        <v>496</v>
      </c>
      <c r="AE34" s="35" t="s">
        <v>135</v>
      </c>
      <c r="AF34" s="4"/>
      <c r="AG34" s="35" t="s">
        <v>497</v>
      </c>
      <c r="AH34" s="35" t="s">
        <v>498</v>
      </c>
      <c r="AI34" s="67">
        <v>0</v>
      </c>
      <c r="AJ34" s="67">
        <v>0</v>
      </c>
      <c r="AK34" s="67">
        <v>0</v>
      </c>
      <c r="AL34" s="67">
        <v>1698</v>
      </c>
      <c r="AM34" s="67">
        <v>0</v>
      </c>
      <c r="AN34" s="67">
        <v>20567</v>
      </c>
      <c r="AO34" s="4">
        <f t="shared" si="0"/>
        <v>22265</v>
      </c>
      <c r="AP34" s="68">
        <f t="shared" si="10"/>
        <v>22265</v>
      </c>
      <c r="AQ34" s="4" t="s">
        <v>16</v>
      </c>
      <c r="AR34" s="4" t="s">
        <v>316</v>
      </c>
      <c r="AS34" s="4"/>
      <c r="AT34" s="4">
        <v>4416</v>
      </c>
      <c r="AU34" s="4">
        <v>6</v>
      </c>
      <c r="AV34" s="4">
        <v>100</v>
      </c>
      <c r="AW34" s="4">
        <v>0</v>
      </c>
      <c r="AX34" s="12">
        <f t="shared" si="1"/>
        <v>22265</v>
      </c>
      <c r="AY34" s="12">
        <f t="shared" si="2"/>
        <v>0</v>
      </c>
      <c r="AZ34" s="70">
        <f t="shared" si="20"/>
        <v>0</v>
      </c>
      <c r="BA34" s="72">
        <f t="shared" si="20"/>
        <v>0</v>
      </c>
      <c r="BB34" s="36">
        <f t="shared" ref="BB34:BC59" si="22">AX34*AZ34</f>
        <v>0</v>
      </c>
      <c r="BC34" s="36">
        <f t="shared" si="22"/>
        <v>0</v>
      </c>
      <c r="BD34" s="36">
        <f t="shared" si="4"/>
        <v>0</v>
      </c>
      <c r="BE34" s="4">
        <f>BE3</f>
        <v>0</v>
      </c>
      <c r="BF34" s="10">
        <f t="shared" si="5"/>
        <v>0</v>
      </c>
      <c r="BG34" s="4">
        <f>BG3</f>
        <v>0</v>
      </c>
      <c r="BH34" s="10">
        <f t="shared" si="6"/>
        <v>0</v>
      </c>
      <c r="BI34" s="4">
        <f>BI31</f>
        <v>3.8999999999999998E-3</v>
      </c>
      <c r="BJ34" s="10">
        <f t="shared" si="11"/>
        <v>86.833500000000001</v>
      </c>
      <c r="BK34" s="4">
        <f>BK3</f>
        <v>42.35</v>
      </c>
      <c r="BL34" s="10">
        <f t="shared" si="7"/>
        <v>254.10000000000002</v>
      </c>
      <c r="BM34" s="4">
        <f>BM3</f>
        <v>3.5569999999999997E-2</v>
      </c>
      <c r="BN34" s="10">
        <f t="shared" si="8"/>
        <v>791.96605</v>
      </c>
      <c r="BO34" s="5">
        <f t="shared" si="9"/>
        <v>1132.8995499999999</v>
      </c>
    </row>
    <row r="35" spans="1:67">
      <c r="A35" s="4">
        <f t="shared" si="12"/>
        <v>32</v>
      </c>
      <c r="B35" s="4">
        <v>47</v>
      </c>
      <c r="C35" s="4" t="s">
        <v>62</v>
      </c>
      <c r="D35" s="4" t="s">
        <v>487</v>
      </c>
      <c r="E35" s="35" t="s">
        <v>488</v>
      </c>
      <c r="F35" s="4"/>
      <c r="G35" s="4" t="s">
        <v>489</v>
      </c>
      <c r="H35" s="4" t="s">
        <v>490</v>
      </c>
      <c r="I35" s="35" t="s">
        <v>74</v>
      </c>
      <c r="J35" s="4"/>
      <c r="K35" s="35" t="s">
        <v>491</v>
      </c>
      <c r="L35" s="4" t="s">
        <v>487</v>
      </c>
      <c r="M35" s="35" t="s">
        <v>488</v>
      </c>
      <c r="N35" s="4"/>
      <c r="O35" s="4" t="s">
        <v>489</v>
      </c>
      <c r="P35" s="4" t="s">
        <v>490</v>
      </c>
      <c r="Q35" s="35" t="s">
        <v>74</v>
      </c>
      <c r="R35" s="4"/>
      <c r="S35" s="4" t="s">
        <v>12</v>
      </c>
      <c r="T35" s="4" t="s">
        <v>13</v>
      </c>
      <c r="U35" s="4" t="s">
        <v>28</v>
      </c>
      <c r="V35" s="4" t="s">
        <v>29</v>
      </c>
      <c r="W35" s="35" t="s">
        <v>991</v>
      </c>
      <c r="X35" s="35"/>
      <c r="Y35" s="4" t="s">
        <v>15</v>
      </c>
      <c r="Z35" s="4" t="s">
        <v>499</v>
      </c>
      <c r="AA35" s="91" t="s">
        <v>2485</v>
      </c>
      <c r="AB35" s="4"/>
      <c r="AC35" s="4" t="s">
        <v>500</v>
      </c>
      <c r="AD35" s="4"/>
      <c r="AE35" s="35" t="s">
        <v>501</v>
      </c>
      <c r="AF35" s="4"/>
      <c r="AG35" s="35" t="s">
        <v>2435</v>
      </c>
      <c r="AH35" s="4"/>
      <c r="AI35" s="67">
        <v>1042</v>
      </c>
      <c r="AJ35" s="67">
        <v>0</v>
      </c>
      <c r="AK35" s="67">
        <v>0</v>
      </c>
      <c r="AL35" s="67">
        <v>0</v>
      </c>
      <c r="AM35" s="67">
        <v>1042</v>
      </c>
      <c r="AN35" s="67">
        <v>0</v>
      </c>
      <c r="AO35" s="4">
        <f t="shared" si="0"/>
        <v>2084</v>
      </c>
      <c r="AP35" s="68">
        <f t="shared" si="10"/>
        <v>2084</v>
      </c>
      <c r="AQ35" s="4" t="s">
        <v>130</v>
      </c>
      <c r="AR35" s="4" t="s">
        <v>316</v>
      </c>
      <c r="AS35" s="4"/>
      <c r="AT35" s="4">
        <v>4416</v>
      </c>
      <c r="AU35" s="4">
        <v>6</v>
      </c>
      <c r="AV35" s="4">
        <v>100</v>
      </c>
      <c r="AW35" s="4">
        <v>0</v>
      </c>
      <c r="AX35" s="12">
        <f t="shared" si="1"/>
        <v>2084</v>
      </c>
      <c r="AY35" s="12">
        <f t="shared" si="2"/>
        <v>0</v>
      </c>
      <c r="AZ35" s="70">
        <f t="shared" si="20"/>
        <v>0</v>
      </c>
      <c r="BA35" s="72">
        <f t="shared" si="20"/>
        <v>0</v>
      </c>
      <c r="BB35" s="36">
        <f t="shared" si="22"/>
        <v>0</v>
      </c>
      <c r="BC35" s="36">
        <f t="shared" si="22"/>
        <v>0</v>
      </c>
      <c r="BD35" s="36">
        <f t="shared" si="4"/>
        <v>0</v>
      </c>
      <c r="BE35" s="4">
        <f>BE8</f>
        <v>0</v>
      </c>
      <c r="BF35" s="10">
        <f t="shared" si="5"/>
        <v>0</v>
      </c>
      <c r="BG35" s="4">
        <f>BG8</f>
        <v>0</v>
      </c>
      <c r="BH35" s="10">
        <f t="shared" si="6"/>
        <v>0</v>
      </c>
      <c r="BI35" s="4">
        <f>BI31</f>
        <v>3.8999999999999998E-3</v>
      </c>
      <c r="BJ35" s="10">
        <f t="shared" si="11"/>
        <v>8.1275999999999993</v>
      </c>
      <c r="BK35" s="4">
        <f>BK8</f>
        <v>10.79</v>
      </c>
      <c r="BL35" s="10">
        <f t="shared" ref="BL35:BL65" si="23">BK35*AU35</f>
        <v>64.739999999999995</v>
      </c>
      <c r="BM35" s="4">
        <f>BM8</f>
        <v>4.7449999999999999E-2</v>
      </c>
      <c r="BN35" s="10">
        <f t="shared" ref="BN35:BN65" si="24">BM35*AP35</f>
        <v>98.885800000000003</v>
      </c>
      <c r="BO35" s="5">
        <f t="shared" ref="BO35:BO65" si="25">BN35+BL35+BH35+BF35+BD35+BJ35</f>
        <v>171.7534</v>
      </c>
    </row>
    <row r="36" spans="1:67">
      <c r="A36" s="4">
        <f t="shared" si="12"/>
        <v>33</v>
      </c>
      <c r="B36" s="4">
        <v>48</v>
      </c>
      <c r="C36" s="4" t="s">
        <v>0</v>
      </c>
      <c r="D36" s="4" t="s">
        <v>502</v>
      </c>
      <c r="E36" s="35" t="s">
        <v>503</v>
      </c>
      <c r="F36" s="4"/>
      <c r="G36" s="4" t="s">
        <v>504</v>
      </c>
      <c r="H36" s="4" t="s">
        <v>505</v>
      </c>
      <c r="I36" s="35" t="s">
        <v>506</v>
      </c>
      <c r="J36" s="4"/>
      <c r="K36" s="35" t="s">
        <v>507</v>
      </c>
      <c r="L36" s="4" t="s">
        <v>502</v>
      </c>
      <c r="M36" s="35" t="s">
        <v>503</v>
      </c>
      <c r="N36" s="4"/>
      <c r="O36" s="4" t="s">
        <v>504</v>
      </c>
      <c r="P36" s="4" t="s">
        <v>505</v>
      </c>
      <c r="Q36" s="35" t="s">
        <v>506</v>
      </c>
      <c r="R36" s="4"/>
      <c r="S36" s="4" t="s">
        <v>12</v>
      </c>
      <c r="T36" s="4" t="s">
        <v>13</v>
      </c>
      <c r="U36" s="4" t="s">
        <v>11</v>
      </c>
      <c r="V36" s="4" t="s">
        <v>29</v>
      </c>
      <c r="W36" s="35" t="s">
        <v>991</v>
      </c>
      <c r="X36" s="35"/>
      <c r="Y36" s="4" t="s">
        <v>15</v>
      </c>
      <c r="Z36" s="4" t="s">
        <v>508</v>
      </c>
      <c r="AA36" s="35" t="s">
        <v>503</v>
      </c>
      <c r="AB36" s="4" t="s">
        <v>504</v>
      </c>
      <c r="AC36" s="4" t="s">
        <v>504</v>
      </c>
      <c r="AD36" s="4" t="s">
        <v>505</v>
      </c>
      <c r="AE36" s="35" t="s">
        <v>506</v>
      </c>
      <c r="AF36" s="4"/>
      <c r="AG36" s="35" t="s">
        <v>509</v>
      </c>
      <c r="AH36" s="35" t="s">
        <v>510</v>
      </c>
      <c r="AI36" s="67">
        <v>11</v>
      </c>
      <c r="AJ36" s="67">
        <v>90</v>
      </c>
      <c r="AK36" s="67">
        <v>445</v>
      </c>
      <c r="AL36" s="67">
        <v>881</v>
      </c>
      <c r="AM36" s="67">
        <v>805</v>
      </c>
      <c r="AN36" s="67">
        <v>1056</v>
      </c>
      <c r="AO36" s="4">
        <f t="shared" si="0"/>
        <v>3288</v>
      </c>
      <c r="AP36" s="68">
        <f t="shared" si="10"/>
        <v>3288</v>
      </c>
      <c r="AQ36" s="4" t="s">
        <v>130</v>
      </c>
      <c r="AR36" s="4" t="s">
        <v>316</v>
      </c>
      <c r="AS36" s="4"/>
      <c r="AT36" s="4">
        <v>4416</v>
      </c>
      <c r="AU36" s="4">
        <v>6</v>
      </c>
      <c r="AV36" s="4">
        <v>100</v>
      </c>
      <c r="AW36" s="4">
        <v>0</v>
      </c>
      <c r="AX36" s="12">
        <f t="shared" si="1"/>
        <v>3288</v>
      </c>
      <c r="AY36" s="12">
        <f t="shared" si="2"/>
        <v>0</v>
      </c>
      <c r="AZ36" s="70">
        <f t="shared" si="20"/>
        <v>0</v>
      </c>
      <c r="BA36" s="72">
        <f t="shared" si="20"/>
        <v>0</v>
      </c>
      <c r="BB36" s="36">
        <f t="shared" si="22"/>
        <v>0</v>
      </c>
      <c r="BC36" s="36">
        <f t="shared" si="22"/>
        <v>0</v>
      </c>
      <c r="BD36" s="36">
        <f t="shared" si="4"/>
        <v>0</v>
      </c>
      <c r="BE36" s="4">
        <f>BE8</f>
        <v>0</v>
      </c>
      <c r="BF36" s="10">
        <f t="shared" si="5"/>
        <v>0</v>
      </c>
      <c r="BG36" s="4">
        <f>BG8</f>
        <v>0</v>
      </c>
      <c r="BH36" s="10">
        <f t="shared" si="6"/>
        <v>0</v>
      </c>
      <c r="BI36" s="4"/>
      <c r="BJ36" s="10">
        <f t="shared" si="11"/>
        <v>0</v>
      </c>
      <c r="BK36" s="4">
        <f>BK8</f>
        <v>10.79</v>
      </c>
      <c r="BL36" s="10">
        <f t="shared" si="23"/>
        <v>64.739999999999995</v>
      </c>
      <c r="BM36" s="4">
        <f>BM8</f>
        <v>4.7449999999999999E-2</v>
      </c>
      <c r="BN36" s="10">
        <f t="shared" si="24"/>
        <v>156.01560000000001</v>
      </c>
      <c r="BO36" s="5">
        <f t="shared" si="25"/>
        <v>220.75560000000002</v>
      </c>
    </row>
    <row r="37" spans="1:67">
      <c r="A37" s="4">
        <f t="shared" si="12"/>
        <v>34</v>
      </c>
      <c r="B37" s="4">
        <v>48</v>
      </c>
      <c r="C37" s="4" t="s">
        <v>32</v>
      </c>
      <c r="D37" s="4" t="s">
        <v>502</v>
      </c>
      <c r="E37" s="35" t="s">
        <v>503</v>
      </c>
      <c r="F37" s="4"/>
      <c r="G37" s="4" t="s">
        <v>504</v>
      </c>
      <c r="H37" s="4" t="s">
        <v>505</v>
      </c>
      <c r="I37" s="35" t="s">
        <v>506</v>
      </c>
      <c r="J37" s="4"/>
      <c r="K37" s="35" t="s">
        <v>507</v>
      </c>
      <c r="L37" s="4" t="s">
        <v>502</v>
      </c>
      <c r="M37" s="35" t="s">
        <v>503</v>
      </c>
      <c r="N37" s="4"/>
      <c r="O37" s="4" t="s">
        <v>504</v>
      </c>
      <c r="P37" s="4" t="s">
        <v>505</v>
      </c>
      <c r="Q37" s="35" t="s">
        <v>506</v>
      </c>
      <c r="R37" s="4"/>
      <c r="S37" s="4" t="s">
        <v>12</v>
      </c>
      <c r="T37" s="4" t="s">
        <v>13</v>
      </c>
      <c r="U37" s="4" t="s">
        <v>11</v>
      </c>
      <c r="V37" s="4" t="s">
        <v>29</v>
      </c>
      <c r="W37" s="35" t="s">
        <v>991</v>
      </c>
      <c r="X37" s="35"/>
      <c r="Y37" s="4" t="s">
        <v>15</v>
      </c>
      <c r="Z37" s="4" t="s">
        <v>511</v>
      </c>
      <c r="AA37" s="35" t="s">
        <v>503</v>
      </c>
      <c r="AB37" s="4"/>
      <c r="AC37" s="4" t="s">
        <v>504</v>
      </c>
      <c r="AD37" s="4" t="s">
        <v>505</v>
      </c>
      <c r="AE37" s="35" t="s">
        <v>506</v>
      </c>
      <c r="AF37" s="4"/>
      <c r="AG37" s="35" t="s">
        <v>512</v>
      </c>
      <c r="AH37" s="35" t="s">
        <v>513</v>
      </c>
      <c r="AI37" s="67">
        <v>45</v>
      </c>
      <c r="AJ37" s="67">
        <v>68</v>
      </c>
      <c r="AK37" s="67">
        <v>895</v>
      </c>
      <c r="AL37" s="67">
        <v>896</v>
      </c>
      <c r="AM37" s="67">
        <v>3051</v>
      </c>
      <c r="AN37" s="67">
        <v>2995</v>
      </c>
      <c r="AO37" s="4">
        <f t="shared" si="0"/>
        <v>7950</v>
      </c>
      <c r="AP37" s="68">
        <f t="shared" si="10"/>
        <v>7950</v>
      </c>
      <c r="AQ37" s="4" t="s">
        <v>16</v>
      </c>
      <c r="AR37" s="4" t="s">
        <v>316</v>
      </c>
      <c r="AS37" s="4"/>
      <c r="AT37" s="4">
        <v>4416</v>
      </c>
      <c r="AU37" s="4">
        <v>6</v>
      </c>
      <c r="AV37" s="4">
        <v>100</v>
      </c>
      <c r="AW37" s="4">
        <v>0</v>
      </c>
      <c r="AX37" s="12">
        <f t="shared" si="1"/>
        <v>7950</v>
      </c>
      <c r="AY37" s="12">
        <f t="shared" si="2"/>
        <v>0</v>
      </c>
      <c r="AZ37" s="70">
        <f t="shared" ref="AZ37:BA52" si="26">AZ36</f>
        <v>0</v>
      </c>
      <c r="BA37" s="72">
        <f t="shared" si="26"/>
        <v>0</v>
      </c>
      <c r="BB37" s="36">
        <f t="shared" si="22"/>
        <v>0</v>
      </c>
      <c r="BC37" s="36">
        <f t="shared" si="22"/>
        <v>0</v>
      </c>
      <c r="BD37" s="36">
        <f t="shared" si="4"/>
        <v>0</v>
      </c>
      <c r="BE37" s="4">
        <f>BE3</f>
        <v>0</v>
      </c>
      <c r="BF37" s="10">
        <f t="shared" si="5"/>
        <v>0</v>
      </c>
      <c r="BG37" s="4">
        <f>BG3</f>
        <v>0</v>
      </c>
      <c r="BH37" s="10">
        <f t="shared" si="6"/>
        <v>0</v>
      </c>
      <c r="BI37" s="4"/>
      <c r="BJ37" s="10">
        <f t="shared" si="11"/>
        <v>0</v>
      </c>
      <c r="BK37" s="4">
        <f>BK3</f>
        <v>42.35</v>
      </c>
      <c r="BL37" s="10">
        <f t="shared" si="23"/>
        <v>254.10000000000002</v>
      </c>
      <c r="BM37" s="4">
        <f>BM3</f>
        <v>3.5569999999999997E-2</v>
      </c>
      <c r="BN37" s="10">
        <f t="shared" si="24"/>
        <v>282.78149999999999</v>
      </c>
      <c r="BO37" s="5">
        <f t="shared" si="25"/>
        <v>536.88149999999996</v>
      </c>
    </row>
    <row r="38" spans="1:67">
      <c r="A38" s="4">
        <f t="shared" si="12"/>
        <v>35</v>
      </c>
      <c r="B38" s="4">
        <v>48</v>
      </c>
      <c r="C38" s="4" t="s">
        <v>62</v>
      </c>
      <c r="D38" s="4" t="s">
        <v>502</v>
      </c>
      <c r="E38" s="35" t="s">
        <v>503</v>
      </c>
      <c r="F38" s="4"/>
      <c r="G38" s="4" t="s">
        <v>504</v>
      </c>
      <c r="H38" s="4" t="s">
        <v>505</v>
      </c>
      <c r="I38" s="35" t="s">
        <v>506</v>
      </c>
      <c r="J38" s="4"/>
      <c r="K38" s="35" t="s">
        <v>507</v>
      </c>
      <c r="L38" s="4" t="s">
        <v>502</v>
      </c>
      <c r="M38" s="35" t="s">
        <v>503</v>
      </c>
      <c r="N38" s="4"/>
      <c r="O38" s="4" t="s">
        <v>504</v>
      </c>
      <c r="P38" s="4" t="s">
        <v>505</v>
      </c>
      <c r="Q38" s="35" t="s">
        <v>506</v>
      </c>
      <c r="R38" s="4"/>
      <c r="S38" s="4" t="s">
        <v>12</v>
      </c>
      <c r="T38" s="4" t="s">
        <v>13</v>
      </c>
      <c r="U38" s="4" t="s">
        <v>11</v>
      </c>
      <c r="V38" s="4" t="s">
        <v>29</v>
      </c>
      <c r="W38" s="35" t="s">
        <v>991</v>
      </c>
      <c r="X38" s="35"/>
      <c r="Y38" s="4" t="s">
        <v>15</v>
      </c>
      <c r="Z38" s="4" t="s">
        <v>514</v>
      </c>
      <c r="AA38" s="35" t="s">
        <v>515</v>
      </c>
      <c r="AB38" s="4" t="s">
        <v>516</v>
      </c>
      <c r="AC38" s="4" t="s">
        <v>516</v>
      </c>
      <c r="AD38" s="4" t="s">
        <v>517</v>
      </c>
      <c r="AE38" s="35" t="s">
        <v>518</v>
      </c>
      <c r="AF38" s="4"/>
      <c r="AG38" s="35" t="s">
        <v>519</v>
      </c>
      <c r="AH38" s="35" t="s">
        <v>520</v>
      </c>
      <c r="AI38" s="67">
        <v>0</v>
      </c>
      <c r="AJ38" s="67">
        <v>134</v>
      </c>
      <c r="AK38" s="67">
        <v>134</v>
      </c>
      <c r="AL38" s="67">
        <v>289</v>
      </c>
      <c r="AM38" s="67">
        <v>665</v>
      </c>
      <c r="AN38" s="67">
        <v>1180</v>
      </c>
      <c r="AO38" s="4">
        <f t="shared" si="0"/>
        <v>2402</v>
      </c>
      <c r="AP38" s="68">
        <f t="shared" si="10"/>
        <v>2402</v>
      </c>
      <c r="AQ38" s="4" t="s">
        <v>130</v>
      </c>
      <c r="AR38" s="4" t="s">
        <v>316</v>
      </c>
      <c r="AS38" s="4"/>
      <c r="AT38" s="4">
        <v>4416</v>
      </c>
      <c r="AU38" s="4">
        <v>6</v>
      </c>
      <c r="AV38" s="4">
        <v>100</v>
      </c>
      <c r="AW38" s="4">
        <v>0</v>
      </c>
      <c r="AX38" s="12">
        <f t="shared" si="1"/>
        <v>2402</v>
      </c>
      <c r="AY38" s="12">
        <f t="shared" si="2"/>
        <v>0</v>
      </c>
      <c r="AZ38" s="70">
        <f t="shared" si="26"/>
        <v>0</v>
      </c>
      <c r="BA38" s="72">
        <f t="shared" si="26"/>
        <v>0</v>
      </c>
      <c r="BB38" s="36">
        <f t="shared" si="22"/>
        <v>0</v>
      </c>
      <c r="BC38" s="36">
        <f t="shared" si="22"/>
        <v>0</v>
      </c>
      <c r="BD38" s="36">
        <f t="shared" si="4"/>
        <v>0</v>
      </c>
      <c r="BE38" s="4">
        <f>BE8</f>
        <v>0</v>
      </c>
      <c r="BF38" s="10">
        <f t="shared" si="5"/>
        <v>0</v>
      </c>
      <c r="BG38" s="4">
        <f>BG8</f>
        <v>0</v>
      </c>
      <c r="BH38" s="10">
        <f t="shared" si="6"/>
        <v>0</v>
      </c>
      <c r="BI38" s="4"/>
      <c r="BJ38" s="10">
        <f t="shared" si="11"/>
        <v>0</v>
      </c>
      <c r="BK38" s="4">
        <f>BK8</f>
        <v>10.79</v>
      </c>
      <c r="BL38" s="10">
        <f t="shared" si="23"/>
        <v>64.739999999999995</v>
      </c>
      <c r="BM38" s="4">
        <f>BM8</f>
        <v>4.7449999999999999E-2</v>
      </c>
      <c r="BN38" s="10">
        <f t="shared" si="24"/>
        <v>113.97489999999999</v>
      </c>
      <c r="BO38" s="5">
        <f t="shared" si="25"/>
        <v>178.7149</v>
      </c>
    </row>
    <row r="39" spans="1:67">
      <c r="A39" s="4">
        <f t="shared" si="12"/>
        <v>36</v>
      </c>
      <c r="B39" s="4">
        <v>48</v>
      </c>
      <c r="C39" s="4" t="s">
        <v>318</v>
      </c>
      <c r="D39" s="4" t="s">
        <v>502</v>
      </c>
      <c r="E39" s="35" t="s">
        <v>503</v>
      </c>
      <c r="F39" s="4"/>
      <c r="G39" s="4" t="s">
        <v>504</v>
      </c>
      <c r="H39" s="4" t="s">
        <v>505</v>
      </c>
      <c r="I39" s="35" t="s">
        <v>506</v>
      </c>
      <c r="J39" s="4"/>
      <c r="K39" s="35" t="s">
        <v>507</v>
      </c>
      <c r="L39" s="4" t="s">
        <v>502</v>
      </c>
      <c r="M39" s="35" t="s">
        <v>503</v>
      </c>
      <c r="N39" s="4"/>
      <c r="O39" s="4" t="s">
        <v>504</v>
      </c>
      <c r="P39" s="4" t="s">
        <v>505</v>
      </c>
      <c r="Q39" s="35" t="s">
        <v>506</v>
      </c>
      <c r="R39" s="4"/>
      <c r="S39" s="4" t="s">
        <v>12</v>
      </c>
      <c r="T39" s="4" t="s">
        <v>13</v>
      </c>
      <c r="U39" s="4" t="s">
        <v>11</v>
      </c>
      <c r="V39" s="4" t="s">
        <v>29</v>
      </c>
      <c r="W39" s="35" t="s">
        <v>991</v>
      </c>
      <c r="X39" s="35"/>
      <c r="Y39" s="4" t="s">
        <v>15</v>
      </c>
      <c r="Z39" s="4" t="s">
        <v>521</v>
      </c>
      <c r="AA39" s="35" t="s">
        <v>503</v>
      </c>
      <c r="AB39" s="4" t="s">
        <v>504</v>
      </c>
      <c r="AC39" s="4" t="s">
        <v>522</v>
      </c>
      <c r="AD39" s="4"/>
      <c r="AE39" s="35" t="s">
        <v>523</v>
      </c>
      <c r="AF39" s="4"/>
      <c r="AG39" s="35" t="s">
        <v>524</v>
      </c>
      <c r="AH39" s="35" t="s">
        <v>525</v>
      </c>
      <c r="AI39" s="67">
        <v>0</v>
      </c>
      <c r="AJ39" s="67">
        <v>0</v>
      </c>
      <c r="AK39" s="67">
        <v>0</v>
      </c>
      <c r="AL39" s="67">
        <v>0</v>
      </c>
      <c r="AM39" s="67">
        <v>102</v>
      </c>
      <c r="AN39" s="67">
        <v>102</v>
      </c>
      <c r="AO39" s="4">
        <f t="shared" si="0"/>
        <v>204</v>
      </c>
      <c r="AP39" s="68">
        <f t="shared" si="10"/>
        <v>204</v>
      </c>
      <c r="AQ39" s="4" t="s">
        <v>37</v>
      </c>
      <c r="AR39" s="4" t="s">
        <v>316</v>
      </c>
      <c r="AS39" s="4"/>
      <c r="AT39" s="4">
        <v>4416</v>
      </c>
      <c r="AU39" s="4">
        <v>6</v>
      </c>
      <c r="AV39" s="4">
        <v>100</v>
      </c>
      <c r="AW39" s="4">
        <v>0</v>
      </c>
      <c r="AX39" s="12">
        <f t="shared" si="1"/>
        <v>204</v>
      </c>
      <c r="AY39" s="12">
        <f t="shared" si="2"/>
        <v>0</v>
      </c>
      <c r="AZ39" s="70">
        <f t="shared" si="26"/>
        <v>0</v>
      </c>
      <c r="BA39" s="72">
        <f t="shared" si="26"/>
        <v>0</v>
      </c>
      <c r="BB39" s="36">
        <f t="shared" si="22"/>
        <v>0</v>
      </c>
      <c r="BC39" s="36">
        <f t="shared" si="22"/>
        <v>0</v>
      </c>
      <c r="BD39" s="36">
        <f t="shared" si="4"/>
        <v>0</v>
      </c>
      <c r="BE39" s="4">
        <f>BE4</f>
        <v>0</v>
      </c>
      <c r="BF39" s="10">
        <f t="shared" si="5"/>
        <v>0</v>
      </c>
      <c r="BG39" s="4">
        <f>BG4</f>
        <v>0</v>
      </c>
      <c r="BH39" s="10">
        <f t="shared" si="6"/>
        <v>0</v>
      </c>
      <c r="BI39" s="4"/>
      <c r="BJ39" s="10">
        <f t="shared" si="11"/>
        <v>0</v>
      </c>
      <c r="BK39" s="4">
        <f>BK4</f>
        <v>4.3099999999999996</v>
      </c>
      <c r="BL39" s="10">
        <f t="shared" si="23"/>
        <v>25.86</v>
      </c>
      <c r="BM39" s="4">
        <f>BM4</f>
        <v>6.5240000000000006E-2</v>
      </c>
      <c r="BN39" s="10">
        <f t="shared" si="24"/>
        <v>13.308960000000001</v>
      </c>
      <c r="BO39" s="5">
        <f t="shared" si="25"/>
        <v>39.168959999999998</v>
      </c>
    </row>
    <row r="40" spans="1:67">
      <c r="A40" s="4">
        <f t="shared" si="12"/>
        <v>37</v>
      </c>
      <c r="B40" s="4">
        <v>48</v>
      </c>
      <c r="C40" s="4" t="s">
        <v>319</v>
      </c>
      <c r="D40" s="4" t="s">
        <v>502</v>
      </c>
      <c r="E40" s="35" t="s">
        <v>503</v>
      </c>
      <c r="F40" s="4"/>
      <c r="G40" s="4" t="s">
        <v>504</v>
      </c>
      <c r="H40" s="4" t="s">
        <v>505</v>
      </c>
      <c r="I40" s="35" t="s">
        <v>506</v>
      </c>
      <c r="J40" s="4"/>
      <c r="K40" s="35" t="s">
        <v>507</v>
      </c>
      <c r="L40" s="4" t="s">
        <v>502</v>
      </c>
      <c r="M40" s="35" t="s">
        <v>503</v>
      </c>
      <c r="N40" s="4"/>
      <c r="O40" s="4" t="s">
        <v>504</v>
      </c>
      <c r="P40" s="4" t="s">
        <v>505</v>
      </c>
      <c r="Q40" s="35" t="s">
        <v>506</v>
      </c>
      <c r="R40" s="4"/>
      <c r="S40" s="4" t="s">
        <v>12</v>
      </c>
      <c r="T40" s="4" t="s">
        <v>13</v>
      </c>
      <c r="U40" s="4" t="s">
        <v>11</v>
      </c>
      <c r="V40" s="4" t="s">
        <v>29</v>
      </c>
      <c r="W40" s="35" t="s">
        <v>991</v>
      </c>
      <c r="X40" s="35"/>
      <c r="Y40" s="4" t="s">
        <v>15</v>
      </c>
      <c r="Z40" s="4" t="s">
        <v>526</v>
      </c>
      <c r="AA40" s="35" t="s">
        <v>503</v>
      </c>
      <c r="AB40" s="4" t="s">
        <v>504</v>
      </c>
      <c r="AC40" s="4" t="s">
        <v>504</v>
      </c>
      <c r="AD40" s="4" t="s">
        <v>505</v>
      </c>
      <c r="AE40" s="35" t="s">
        <v>506</v>
      </c>
      <c r="AF40" s="4"/>
      <c r="AG40" s="35" t="s">
        <v>527</v>
      </c>
      <c r="AH40" s="35" t="s">
        <v>528</v>
      </c>
      <c r="AI40" s="67">
        <v>11</v>
      </c>
      <c r="AJ40" s="67">
        <v>0</v>
      </c>
      <c r="AK40" s="67">
        <v>2105</v>
      </c>
      <c r="AL40" s="67">
        <v>5342</v>
      </c>
      <c r="AM40" s="67">
        <v>11742</v>
      </c>
      <c r="AN40" s="67">
        <v>17226</v>
      </c>
      <c r="AO40" s="4">
        <f t="shared" si="0"/>
        <v>36426</v>
      </c>
      <c r="AP40" s="68">
        <f t="shared" si="10"/>
        <v>36426</v>
      </c>
      <c r="AQ40" s="4" t="s">
        <v>47</v>
      </c>
      <c r="AR40" s="4" t="s">
        <v>316</v>
      </c>
      <c r="AS40" s="4"/>
      <c r="AT40" s="4">
        <v>4416</v>
      </c>
      <c r="AU40" s="4">
        <v>6</v>
      </c>
      <c r="AV40" s="4">
        <v>100</v>
      </c>
      <c r="AW40" s="4">
        <v>0</v>
      </c>
      <c r="AX40" s="12">
        <f t="shared" si="1"/>
        <v>36426</v>
      </c>
      <c r="AY40" s="12">
        <f t="shared" si="2"/>
        <v>0</v>
      </c>
      <c r="AZ40" s="70">
        <f t="shared" si="26"/>
        <v>0</v>
      </c>
      <c r="BA40" s="72">
        <f t="shared" si="26"/>
        <v>0</v>
      </c>
      <c r="BB40" s="36">
        <f t="shared" si="22"/>
        <v>0</v>
      </c>
      <c r="BC40" s="36">
        <f t="shared" si="22"/>
        <v>0</v>
      </c>
      <c r="BD40" s="36">
        <f t="shared" si="4"/>
        <v>0</v>
      </c>
      <c r="BE40" s="4">
        <f>BE29</f>
        <v>0</v>
      </c>
      <c r="BF40" s="10">
        <f t="shared" si="5"/>
        <v>0</v>
      </c>
      <c r="BG40" s="4">
        <f>BG29</f>
        <v>0</v>
      </c>
      <c r="BH40" s="10">
        <f t="shared" si="6"/>
        <v>0</v>
      </c>
      <c r="BI40" s="4"/>
      <c r="BJ40" s="10">
        <f t="shared" si="11"/>
        <v>0</v>
      </c>
      <c r="BK40" s="4">
        <f>BK29</f>
        <v>236.57</v>
      </c>
      <c r="BL40" s="10">
        <f t="shared" si="23"/>
        <v>1419.42</v>
      </c>
      <c r="BM40" s="4">
        <f>BM29</f>
        <v>3.4860000000000002E-2</v>
      </c>
      <c r="BN40" s="10">
        <f t="shared" si="24"/>
        <v>1269.8103600000002</v>
      </c>
      <c r="BO40" s="5">
        <f t="shared" si="25"/>
        <v>2689.2303600000005</v>
      </c>
    </row>
    <row r="41" spans="1:67">
      <c r="A41" s="4">
        <f t="shared" si="12"/>
        <v>38</v>
      </c>
      <c r="B41" s="4">
        <v>48</v>
      </c>
      <c r="C41" s="4" t="s">
        <v>529</v>
      </c>
      <c r="D41" s="4" t="s">
        <v>502</v>
      </c>
      <c r="E41" s="35" t="s">
        <v>503</v>
      </c>
      <c r="F41" s="4"/>
      <c r="G41" s="4" t="s">
        <v>504</v>
      </c>
      <c r="H41" s="4" t="s">
        <v>505</v>
      </c>
      <c r="I41" s="35" t="s">
        <v>506</v>
      </c>
      <c r="J41" s="4"/>
      <c r="K41" s="35" t="s">
        <v>507</v>
      </c>
      <c r="L41" s="4" t="s">
        <v>502</v>
      </c>
      <c r="M41" s="35" t="s">
        <v>503</v>
      </c>
      <c r="N41" s="4"/>
      <c r="O41" s="4" t="s">
        <v>504</v>
      </c>
      <c r="P41" s="4" t="s">
        <v>505</v>
      </c>
      <c r="Q41" s="35" t="s">
        <v>506</v>
      </c>
      <c r="R41" s="4"/>
      <c r="S41" s="4" t="s">
        <v>12</v>
      </c>
      <c r="T41" s="4" t="s">
        <v>13</v>
      </c>
      <c r="U41" s="4" t="s">
        <v>11</v>
      </c>
      <c r="V41" s="4" t="s">
        <v>29</v>
      </c>
      <c r="W41" s="35" t="s">
        <v>991</v>
      </c>
      <c r="X41" s="35"/>
      <c r="Y41" s="4" t="s">
        <v>15</v>
      </c>
      <c r="Z41" s="4" t="s">
        <v>530</v>
      </c>
      <c r="AA41" s="35" t="s">
        <v>531</v>
      </c>
      <c r="AB41" s="4" t="s">
        <v>532</v>
      </c>
      <c r="AC41" s="4" t="s">
        <v>532</v>
      </c>
      <c r="AD41" s="4"/>
      <c r="AE41" s="35" t="s">
        <v>533</v>
      </c>
      <c r="AF41" s="4"/>
      <c r="AG41" s="35" t="s">
        <v>534</v>
      </c>
      <c r="AH41" s="35" t="s">
        <v>535</v>
      </c>
      <c r="AI41" s="67">
        <v>34</v>
      </c>
      <c r="AJ41" s="67">
        <v>90</v>
      </c>
      <c r="AK41" s="67">
        <v>90</v>
      </c>
      <c r="AL41" s="67">
        <v>202</v>
      </c>
      <c r="AM41" s="67">
        <v>453</v>
      </c>
      <c r="AN41" s="67">
        <v>465</v>
      </c>
      <c r="AO41" s="4">
        <f t="shared" si="0"/>
        <v>1334</v>
      </c>
      <c r="AP41" s="68">
        <f t="shared" si="10"/>
        <v>1334</v>
      </c>
      <c r="AQ41" s="4" t="s">
        <v>130</v>
      </c>
      <c r="AR41" s="4" t="s">
        <v>316</v>
      </c>
      <c r="AS41" s="4"/>
      <c r="AT41" s="4">
        <v>4416</v>
      </c>
      <c r="AU41" s="4">
        <v>6</v>
      </c>
      <c r="AV41" s="4">
        <v>100</v>
      </c>
      <c r="AW41" s="4">
        <v>0</v>
      </c>
      <c r="AX41" s="12">
        <f t="shared" si="1"/>
        <v>1334</v>
      </c>
      <c r="AY41" s="12">
        <f t="shared" si="2"/>
        <v>0</v>
      </c>
      <c r="AZ41" s="70">
        <f t="shared" si="26"/>
        <v>0</v>
      </c>
      <c r="BA41" s="72">
        <f t="shared" si="26"/>
        <v>0</v>
      </c>
      <c r="BB41" s="36">
        <f t="shared" si="22"/>
        <v>0</v>
      </c>
      <c r="BC41" s="36">
        <f t="shared" si="22"/>
        <v>0</v>
      </c>
      <c r="BD41" s="36">
        <f t="shared" si="4"/>
        <v>0</v>
      </c>
      <c r="BE41" s="4">
        <f>BE8</f>
        <v>0</v>
      </c>
      <c r="BF41" s="10">
        <f t="shared" si="5"/>
        <v>0</v>
      </c>
      <c r="BG41" s="4">
        <f>BG8</f>
        <v>0</v>
      </c>
      <c r="BH41" s="10">
        <f t="shared" si="6"/>
        <v>0</v>
      </c>
      <c r="BI41" s="4"/>
      <c r="BJ41" s="10">
        <f t="shared" si="11"/>
        <v>0</v>
      </c>
      <c r="BK41" s="4">
        <f>BK8</f>
        <v>10.79</v>
      </c>
      <c r="BL41" s="10">
        <f t="shared" si="23"/>
        <v>64.739999999999995</v>
      </c>
      <c r="BM41" s="4">
        <f>BM8</f>
        <v>4.7449999999999999E-2</v>
      </c>
      <c r="BN41" s="10">
        <f t="shared" si="24"/>
        <v>63.298299999999998</v>
      </c>
      <c r="BO41" s="5">
        <f t="shared" si="25"/>
        <v>128.03829999999999</v>
      </c>
    </row>
    <row r="42" spans="1:67">
      <c r="A42" s="4">
        <f t="shared" si="12"/>
        <v>39</v>
      </c>
      <c r="B42" s="4">
        <v>48</v>
      </c>
      <c r="C42" s="4" t="s">
        <v>536</v>
      </c>
      <c r="D42" s="4" t="s">
        <v>502</v>
      </c>
      <c r="E42" s="35" t="s">
        <v>503</v>
      </c>
      <c r="F42" s="4"/>
      <c r="G42" s="4" t="s">
        <v>504</v>
      </c>
      <c r="H42" s="4" t="s">
        <v>505</v>
      </c>
      <c r="I42" s="35" t="s">
        <v>506</v>
      </c>
      <c r="J42" s="4"/>
      <c r="K42" s="35" t="s">
        <v>507</v>
      </c>
      <c r="L42" s="4" t="s">
        <v>502</v>
      </c>
      <c r="M42" s="35" t="s">
        <v>503</v>
      </c>
      <c r="N42" s="4"/>
      <c r="O42" s="4" t="s">
        <v>504</v>
      </c>
      <c r="P42" s="4" t="s">
        <v>505</v>
      </c>
      <c r="Q42" s="35" t="s">
        <v>506</v>
      </c>
      <c r="R42" s="4"/>
      <c r="S42" s="4" t="s">
        <v>12</v>
      </c>
      <c r="T42" s="4" t="s">
        <v>13</v>
      </c>
      <c r="U42" s="4" t="s">
        <v>11</v>
      </c>
      <c r="V42" s="4" t="s">
        <v>29</v>
      </c>
      <c r="W42" s="35" t="s">
        <v>991</v>
      </c>
      <c r="X42" s="35"/>
      <c r="Y42" s="4" t="s">
        <v>15</v>
      </c>
      <c r="Z42" s="4" t="s">
        <v>537</v>
      </c>
      <c r="AA42" s="35" t="s">
        <v>503</v>
      </c>
      <c r="AB42" s="4" t="s">
        <v>504</v>
      </c>
      <c r="AC42" s="4" t="s">
        <v>504</v>
      </c>
      <c r="AD42" s="4" t="s">
        <v>538</v>
      </c>
      <c r="AE42" s="35" t="s">
        <v>506</v>
      </c>
      <c r="AF42" s="4"/>
      <c r="AG42" s="35" t="s">
        <v>512</v>
      </c>
      <c r="AH42" s="35" t="s">
        <v>539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4">
        <f t="shared" si="0"/>
        <v>0</v>
      </c>
      <c r="AP42" s="68">
        <f t="shared" si="10"/>
        <v>0</v>
      </c>
      <c r="AQ42" s="4" t="s">
        <v>16</v>
      </c>
      <c r="AR42" s="4" t="s">
        <v>316</v>
      </c>
      <c r="AS42" s="4"/>
      <c r="AT42" s="4">
        <v>4416</v>
      </c>
      <c r="AU42" s="4">
        <v>6</v>
      </c>
      <c r="AV42" s="4">
        <v>100</v>
      </c>
      <c r="AW42" s="4">
        <v>0</v>
      </c>
      <c r="AX42" s="12">
        <f t="shared" si="1"/>
        <v>0</v>
      </c>
      <c r="AY42" s="12">
        <f t="shared" si="2"/>
        <v>0</v>
      </c>
      <c r="AZ42" s="70">
        <f t="shared" si="26"/>
        <v>0</v>
      </c>
      <c r="BA42" s="72">
        <f t="shared" si="26"/>
        <v>0</v>
      </c>
      <c r="BB42" s="36">
        <f t="shared" si="22"/>
        <v>0</v>
      </c>
      <c r="BC42" s="36">
        <f t="shared" si="22"/>
        <v>0</v>
      </c>
      <c r="BD42" s="36">
        <f t="shared" si="4"/>
        <v>0</v>
      </c>
      <c r="BE42" s="4">
        <f>BE3</f>
        <v>0</v>
      </c>
      <c r="BF42" s="10">
        <f t="shared" si="5"/>
        <v>0</v>
      </c>
      <c r="BG42" s="4">
        <f>BG3</f>
        <v>0</v>
      </c>
      <c r="BH42" s="10">
        <f t="shared" si="6"/>
        <v>0</v>
      </c>
      <c r="BI42" s="4"/>
      <c r="BJ42" s="10">
        <f t="shared" si="11"/>
        <v>0</v>
      </c>
      <c r="BK42" s="4">
        <f>BK3</f>
        <v>42.35</v>
      </c>
      <c r="BL42" s="10">
        <f t="shared" si="23"/>
        <v>254.10000000000002</v>
      </c>
      <c r="BM42" s="4">
        <f>BM3</f>
        <v>3.5569999999999997E-2</v>
      </c>
      <c r="BN42" s="10">
        <f t="shared" si="24"/>
        <v>0</v>
      </c>
      <c r="BO42" s="5">
        <f t="shared" si="25"/>
        <v>254.10000000000002</v>
      </c>
    </row>
    <row r="43" spans="1:67">
      <c r="A43" s="4">
        <f t="shared" si="12"/>
        <v>40</v>
      </c>
      <c r="B43" s="4">
        <v>49</v>
      </c>
      <c r="C43" s="4" t="s">
        <v>529</v>
      </c>
      <c r="D43" s="4" t="s">
        <v>540</v>
      </c>
      <c r="E43" s="35" t="s">
        <v>541</v>
      </c>
      <c r="F43" s="4"/>
      <c r="G43" s="4" t="s">
        <v>542</v>
      </c>
      <c r="H43" s="4" t="s">
        <v>543</v>
      </c>
      <c r="I43" s="35" t="s">
        <v>544</v>
      </c>
      <c r="J43" s="4"/>
      <c r="K43" s="35" t="s">
        <v>545</v>
      </c>
      <c r="L43" s="4" t="s">
        <v>540</v>
      </c>
      <c r="M43" s="35" t="s">
        <v>541</v>
      </c>
      <c r="N43" s="4"/>
      <c r="O43" s="4" t="s">
        <v>542</v>
      </c>
      <c r="P43" s="4" t="s">
        <v>543</v>
      </c>
      <c r="Q43" s="35" t="s">
        <v>544</v>
      </c>
      <c r="R43" s="4"/>
      <c r="S43" s="4" t="s">
        <v>12</v>
      </c>
      <c r="T43" s="4" t="s">
        <v>13</v>
      </c>
      <c r="U43" s="4" t="s">
        <v>11</v>
      </c>
      <c r="V43" s="4" t="s">
        <v>29</v>
      </c>
      <c r="W43" s="35" t="s">
        <v>991</v>
      </c>
      <c r="X43" s="35"/>
      <c r="Y43" s="4" t="s">
        <v>15</v>
      </c>
      <c r="Z43" s="4" t="s">
        <v>550</v>
      </c>
      <c r="AA43" s="35" t="s">
        <v>547</v>
      </c>
      <c r="AB43" s="4" t="s">
        <v>548</v>
      </c>
      <c r="AC43" s="4" t="s">
        <v>548</v>
      </c>
      <c r="AD43" s="4" t="s">
        <v>211</v>
      </c>
      <c r="AE43" s="35" t="s">
        <v>551</v>
      </c>
      <c r="AF43" s="35" t="s">
        <v>552</v>
      </c>
      <c r="AG43" s="35" t="s">
        <v>553</v>
      </c>
      <c r="AH43" s="35" t="s">
        <v>554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4">
        <f t="shared" si="0"/>
        <v>0</v>
      </c>
      <c r="AP43" s="68">
        <f t="shared" si="10"/>
        <v>0</v>
      </c>
      <c r="AQ43" s="4" t="s">
        <v>37</v>
      </c>
      <c r="AR43" s="4" t="s">
        <v>316</v>
      </c>
      <c r="AS43" s="4"/>
      <c r="AT43" s="4">
        <v>4416</v>
      </c>
      <c r="AU43" s="4">
        <v>6</v>
      </c>
      <c r="AV43" s="4">
        <v>100</v>
      </c>
      <c r="AW43" s="4">
        <v>0</v>
      </c>
      <c r="AX43" s="12">
        <f t="shared" si="1"/>
        <v>0</v>
      </c>
      <c r="AY43" s="12">
        <f t="shared" si="2"/>
        <v>0</v>
      </c>
      <c r="AZ43" s="70">
        <f t="shared" si="26"/>
        <v>0</v>
      </c>
      <c r="BA43" s="72">
        <f t="shared" si="26"/>
        <v>0</v>
      </c>
      <c r="BB43" s="36">
        <f t="shared" si="22"/>
        <v>0</v>
      </c>
      <c r="BC43" s="36">
        <f t="shared" si="22"/>
        <v>0</v>
      </c>
      <c r="BD43" s="36">
        <f t="shared" si="4"/>
        <v>0</v>
      </c>
      <c r="BE43" s="4">
        <f>BE4</f>
        <v>0</v>
      </c>
      <c r="BF43" s="10">
        <f t="shared" si="5"/>
        <v>0</v>
      </c>
      <c r="BG43" s="4">
        <f>BG4</f>
        <v>0</v>
      </c>
      <c r="BH43" s="10">
        <f t="shared" si="6"/>
        <v>0</v>
      </c>
      <c r="BI43" s="4"/>
      <c r="BJ43" s="10">
        <f t="shared" si="11"/>
        <v>0</v>
      </c>
      <c r="BK43" s="4">
        <f>BK4</f>
        <v>4.3099999999999996</v>
      </c>
      <c r="BL43" s="10">
        <f t="shared" si="23"/>
        <v>25.86</v>
      </c>
      <c r="BM43" s="4">
        <f>BM4</f>
        <v>6.5240000000000006E-2</v>
      </c>
      <c r="BN43" s="10">
        <f t="shared" si="24"/>
        <v>0</v>
      </c>
      <c r="BO43" s="5">
        <f t="shared" si="25"/>
        <v>25.86</v>
      </c>
    </row>
    <row r="44" spans="1:67">
      <c r="A44" s="4">
        <f t="shared" si="12"/>
        <v>41</v>
      </c>
      <c r="B44" s="4">
        <v>50</v>
      </c>
      <c r="C44" s="4" t="s">
        <v>0</v>
      </c>
      <c r="D44" s="4" t="s">
        <v>555</v>
      </c>
      <c r="E44" s="35" t="s">
        <v>556</v>
      </c>
      <c r="F44" s="4" t="s">
        <v>557</v>
      </c>
      <c r="G44" s="4" t="s">
        <v>558</v>
      </c>
      <c r="H44" s="4"/>
      <c r="I44" s="35" t="s">
        <v>187</v>
      </c>
      <c r="J44" s="4"/>
      <c r="K44" s="35" t="s">
        <v>559</v>
      </c>
      <c r="L44" s="4" t="s">
        <v>555</v>
      </c>
      <c r="M44" s="35" t="s">
        <v>556</v>
      </c>
      <c r="N44" s="4" t="s">
        <v>557</v>
      </c>
      <c r="O44" s="4" t="s">
        <v>557</v>
      </c>
      <c r="P44" s="4" t="s">
        <v>558</v>
      </c>
      <c r="Q44" s="35" t="s">
        <v>187</v>
      </c>
      <c r="R44" s="4"/>
      <c r="S44" s="4" t="s">
        <v>12</v>
      </c>
      <c r="T44" s="4" t="s">
        <v>13</v>
      </c>
      <c r="U44" s="4" t="s">
        <v>11</v>
      </c>
      <c r="V44" s="4" t="s">
        <v>29</v>
      </c>
      <c r="W44" s="35" t="s">
        <v>991</v>
      </c>
      <c r="X44" s="35"/>
      <c r="Y44" s="4" t="s">
        <v>15</v>
      </c>
      <c r="Z44" s="4" t="s">
        <v>560</v>
      </c>
      <c r="AA44" s="35" t="s">
        <v>556</v>
      </c>
      <c r="AB44" s="4" t="s">
        <v>557</v>
      </c>
      <c r="AC44" s="4" t="s">
        <v>558</v>
      </c>
      <c r="AD44" s="4"/>
      <c r="AE44" s="35" t="s">
        <v>187</v>
      </c>
      <c r="AF44" s="4"/>
      <c r="AG44" s="35" t="s">
        <v>561</v>
      </c>
      <c r="AH44" s="35" t="s">
        <v>562</v>
      </c>
      <c r="AI44" s="67">
        <v>0</v>
      </c>
      <c r="AJ44" s="67">
        <v>22</v>
      </c>
      <c r="AK44" s="67">
        <v>22</v>
      </c>
      <c r="AL44" s="67">
        <v>10</v>
      </c>
      <c r="AM44" s="67">
        <v>15</v>
      </c>
      <c r="AN44" s="67">
        <v>30</v>
      </c>
      <c r="AO44" s="4">
        <f t="shared" si="0"/>
        <v>99</v>
      </c>
      <c r="AP44" s="68">
        <f t="shared" si="10"/>
        <v>99</v>
      </c>
      <c r="AQ44" s="4" t="s">
        <v>37</v>
      </c>
      <c r="AR44" s="4" t="s">
        <v>316</v>
      </c>
      <c r="AS44" s="4"/>
      <c r="AT44" s="4">
        <v>4416</v>
      </c>
      <c r="AU44" s="4">
        <v>6</v>
      </c>
      <c r="AV44" s="4">
        <v>100</v>
      </c>
      <c r="AW44" s="4">
        <v>0</v>
      </c>
      <c r="AX44" s="12">
        <f t="shared" si="1"/>
        <v>99</v>
      </c>
      <c r="AY44" s="12">
        <f t="shared" si="2"/>
        <v>0</v>
      </c>
      <c r="AZ44" s="70">
        <f t="shared" si="26"/>
        <v>0</v>
      </c>
      <c r="BA44" s="72">
        <f t="shared" si="26"/>
        <v>0</v>
      </c>
      <c r="BB44" s="36">
        <f t="shared" si="22"/>
        <v>0</v>
      </c>
      <c r="BC44" s="36">
        <f t="shared" si="22"/>
        <v>0</v>
      </c>
      <c r="BD44" s="36">
        <f t="shared" si="4"/>
        <v>0</v>
      </c>
      <c r="BE44" s="4">
        <f>BE4</f>
        <v>0</v>
      </c>
      <c r="BF44" s="10">
        <f t="shared" si="5"/>
        <v>0</v>
      </c>
      <c r="BG44" s="4">
        <f>BG4</f>
        <v>0</v>
      </c>
      <c r="BH44" s="10">
        <f t="shared" si="6"/>
        <v>0</v>
      </c>
      <c r="BI44" s="4"/>
      <c r="BJ44" s="10">
        <f t="shared" si="11"/>
        <v>0</v>
      </c>
      <c r="BK44" s="4">
        <f>BK4</f>
        <v>4.3099999999999996</v>
      </c>
      <c r="BL44" s="10">
        <f t="shared" si="23"/>
        <v>25.86</v>
      </c>
      <c r="BM44" s="4">
        <f>BM4</f>
        <v>6.5240000000000006E-2</v>
      </c>
      <c r="BN44" s="10">
        <f t="shared" si="24"/>
        <v>6.4587600000000007</v>
      </c>
      <c r="BO44" s="5">
        <f t="shared" si="25"/>
        <v>32.318759999999997</v>
      </c>
    </row>
    <row r="45" spans="1:67">
      <c r="A45" s="4">
        <f t="shared" si="12"/>
        <v>42</v>
      </c>
      <c r="B45" s="4">
        <v>50</v>
      </c>
      <c r="C45" s="4" t="s">
        <v>32</v>
      </c>
      <c r="D45" s="4" t="s">
        <v>555</v>
      </c>
      <c r="E45" s="35" t="s">
        <v>556</v>
      </c>
      <c r="F45" s="4" t="s">
        <v>557</v>
      </c>
      <c r="G45" s="4" t="s">
        <v>558</v>
      </c>
      <c r="H45" s="4"/>
      <c r="I45" s="35" t="s">
        <v>187</v>
      </c>
      <c r="J45" s="4"/>
      <c r="K45" s="35" t="s">
        <v>559</v>
      </c>
      <c r="L45" s="4" t="s">
        <v>555</v>
      </c>
      <c r="M45" s="35" t="s">
        <v>556</v>
      </c>
      <c r="N45" s="4" t="s">
        <v>557</v>
      </c>
      <c r="O45" s="4" t="s">
        <v>557</v>
      </c>
      <c r="P45" s="4" t="s">
        <v>558</v>
      </c>
      <c r="Q45" s="35" t="s">
        <v>187</v>
      </c>
      <c r="R45" s="4"/>
      <c r="S45" s="4" t="s">
        <v>12</v>
      </c>
      <c r="T45" s="4" t="s">
        <v>13</v>
      </c>
      <c r="U45" s="4" t="s">
        <v>11</v>
      </c>
      <c r="V45" s="4" t="s">
        <v>29</v>
      </c>
      <c r="W45" s="35" t="s">
        <v>991</v>
      </c>
      <c r="X45" s="35"/>
      <c r="Y45" s="4" t="s">
        <v>15</v>
      </c>
      <c r="Z45" s="4" t="s">
        <v>563</v>
      </c>
      <c r="AA45" s="35" t="s">
        <v>556</v>
      </c>
      <c r="AB45" s="4" t="s">
        <v>557</v>
      </c>
      <c r="AC45" s="4" t="s">
        <v>558</v>
      </c>
      <c r="AD45" s="4"/>
      <c r="AE45" s="35" t="s">
        <v>187</v>
      </c>
      <c r="AF45" s="4"/>
      <c r="AG45" s="35" t="s">
        <v>564</v>
      </c>
      <c r="AH45" s="35" t="s">
        <v>565</v>
      </c>
      <c r="AI45" s="67">
        <v>27</v>
      </c>
      <c r="AJ45" s="67">
        <v>30</v>
      </c>
      <c r="AK45" s="67">
        <v>365</v>
      </c>
      <c r="AL45" s="67">
        <v>658</v>
      </c>
      <c r="AM45" s="67">
        <v>741</v>
      </c>
      <c r="AN45" s="67">
        <v>743</v>
      </c>
      <c r="AO45" s="4">
        <f t="shared" si="0"/>
        <v>2564</v>
      </c>
      <c r="AP45" s="68">
        <f t="shared" si="10"/>
        <v>2564</v>
      </c>
      <c r="AQ45" s="4" t="s">
        <v>16</v>
      </c>
      <c r="AR45" s="4" t="s">
        <v>316</v>
      </c>
      <c r="AS45" s="4"/>
      <c r="AT45" s="4">
        <v>4416</v>
      </c>
      <c r="AU45" s="4">
        <v>6</v>
      </c>
      <c r="AV45" s="4">
        <v>100</v>
      </c>
      <c r="AW45" s="4">
        <v>0</v>
      </c>
      <c r="AX45" s="12">
        <f t="shared" si="1"/>
        <v>2564</v>
      </c>
      <c r="AY45" s="12">
        <f t="shared" si="2"/>
        <v>0</v>
      </c>
      <c r="AZ45" s="70">
        <f t="shared" si="26"/>
        <v>0</v>
      </c>
      <c r="BA45" s="72">
        <f t="shared" si="26"/>
        <v>0</v>
      </c>
      <c r="BB45" s="36">
        <f t="shared" si="22"/>
        <v>0</v>
      </c>
      <c r="BC45" s="36">
        <f t="shared" si="22"/>
        <v>0</v>
      </c>
      <c r="BD45" s="36">
        <f t="shared" si="4"/>
        <v>0</v>
      </c>
      <c r="BE45" s="4">
        <f>BE3</f>
        <v>0</v>
      </c>
      <c r="BF45" s="10">
        <f t="shared" si="5"/>
        <v>0</v>
      </c>
      <c r="BG45" s="4">
        <f>BG3</f>
        <v>0</v>
      </c>
      <c r="BH45" s="10">
        <f t="shared" si="6"/>
        <v>0</v>
      </c>
      <c r="BI45" s="4"/>
      <c r="BJ45" s="10">
        <f t="shared" si="11"/>
        <v>0</v>
      </c>
      <c r="BK45" s="4">
        <f>BK3</f>
        <v>42.35</v>
      </c>
      <c r="BL45" s="10">
        <f t="shared" si="23"/>
        <v>254.10000000000002</v>
      </c>
      <c r="BM45" s="4">
        <f>BM3</f>
        <v>3.5569999999999997E-2</v>
      </c>
      <c r="BN45" s="10">
        <f t="shared" si="24"/>
        <v>91.201479999999989</v>
      </c>
      <c r="BO45" s="5">
        <f t="shared" si="25"/>
        <v>345.30148000000003</v>
      </c>
    </row>
    <row r="46" spans="1:67">
      <c r="A46" s="4">
        <f t="shared" si="12"/>
        <v>43</v>
      </c>
      <c r="B46" s="4">
        <v>50</v>
      </c>
      <c r="C46" s="4" t="s">
        <v>62</v>
      </c>
      <c r="D46" s="4" t="s">
        <v>555</v>
      </c>
      <c r="E46" s="35" t="s">
        <v>556</v>
      </c>
      <c r="F46" s="4" t="s">
        <v>557</v>
      </c>
      <c r="G46" s="4" t="s">
        <v>558</v>
      </c>
      <c r="H46" s="4"/>
      <c r="I46" s="35" t="s">
        <v>187</v>
      </c>
      <c r="J46" s="4"/>
      <c r="K46" s="35" t="s">
        <v>559</v>
      </c>
      <c r="L46" s="4" t="s">
        <v>555</v>
      </c>
      <c r="M46" s="35" t="s">
        <v>556</v>
      </c>
      <c r="N46" s="4" t="s">
        <v>557</v>
      </c>
      <c r="O46" s="4" t="s">
        <v>557</v>
      </c>
      <c r="P46" s="4" t="s">
        <v>558</v>
      </c>
      <c r="Q46" s="35" t="s">
        <v>187</v>
      </c>
      <c r="R46" s="4"/>
      <c r="S46" s="4" t="s">
        <v>12</v>
      </c>
      <c r="T46" s="4" t="s">
        <v>13</v>
      </c>
      <c r="U46" s="4" t="s">
        <v>11</v>
      </c>
      <c r="V46" s="4" t="s">
        <v>29</v>
      </c>
      <c r="W46" s="35" t="s">
        <v>991</v>
      </c>
      <c r="X46" s="35"/>
      <c r="Y46" s="4" t="s">
        <v>15</v>
      </c>
      <c r="Z46" s="4" t="s">
        <v>566</v>
      </c>
      <c r="AA46" s="35" t="s">
        <v>567</v>
      </c>
      <c r="AB46" s="4" t="s">
        <v>568</v>
      </c>
      <c r="AC46" s="4" t="s">
        <v>569</v>
      </c>
      <c r="AD46" s="4"/>
      <c r="AE46" s="35" t="s">
        <v>52</v>
      </c>
      <c r="AF46" s="4"/>
      <c r="AG46" s="35" t="s">
        <v>570</v>
      </c>
      <c r="AH46" s="35" t="s">
        <v>571</v>
      </c>
      <c r="AI46" s="67">
        <v>142</v>
      </c>
      <c r="AJ46" s="67">
        <v>88</v>
      </c>
      <c r="AK46" s="67">
        <v>274</v>
      </c>
      <c r="AL46" s="67">
        <v>33</v>
      </c>
      <c r="AM46" s="67">
        <v>33</v>
      </c>
      <c r="AN46" s="67">
        <v>55</v>
      </c>
      <c r="AO46" s="4">
        <f t="shared" si="0"/>
        <v>625</v>
      </c>
      <c r="AP46" s="68">
        <f t="shared" si="10"/>
        <v>625</v>
      </c>
      <c r="AQ46" s="4" t="s">
        <v>37</v>
      </c>
      <c r="AR46" s="4" t="s">
        <v>316</v>
      </c>
      <c r="AS46" s="4"/>
      <c r="AT46" s="4">
        <v>4416</v>
      </c>
      <c r="AU46" s="4">
        <v>6</v>
      </c>
      <c r="AV46" s="4">
        <v>100</v>
      </c>
      <c r="AW46" s="4">
        <v>0</v>
      </c>
      <c r="AX46" s="12">
        <f t="shared" si="1"/>
        <v>625</v>
      </c>
      <c r="AY46" s="12">
        <f t="shared" si="2"/>
        <v>0</v>
      </c>
      <c r="AZ46" s="70">
        <f t="shared" si="26"/>
        <v>0</v>
      </c>
      <c r="BA46" s="72">
        <f t="shared" si="26"/>
        <v>0</v>
      </c>
      <c r="BB46" s="36">
        <f t="shared" si="22"/>
        <v>0</v>
      </c>
      <c r="BC46" s="36">
        <f t="shared" si="22"/>
        <v>0</v>
      </c>
      <c r="BD46" s="36">
        <f t="shared" si="4"/>
        <v>0</v>
      </c>
      <c r="BE46" s="4">
        <f>BE4</f>
        <v>0</v>
      </c>
      <c r="BF46" s="10">
        <f t="shared" si="5"/>
        <v>0</v>
      </c>
      <c r="BG46" s="4">
        <f>BG4</f>
        <v>0</v>
      </c>
      <c r="BH46" s="10">
        <f t="shared" si="6"/>
        <v>0</v>
      </c>
      <c r="BI46" s="4"/>
      <c r="BJ46" s="10">
        <f t="shared" si="11"/>
        <v>0</v>
      </c>
      <c r="BK46" s="4">
        <f>BK4</f>
        <v>4.3099999999999996</v>
      </c>
      <c r="BL46" s="10">
        <f t="shared" si="23"/>
        <v>25.86</v>
      </c>
      <c r="BM46" s="4">
        <f>BM4</f>
        <v>6.5240000000000006E-2</v>
      </c>
      <c r="BN46" s="10">
        <f t="shared" si="24"/>
        <v>40.775000000000006</v>
      </c>
      <c r="BO46" s="5">
        <f t="shared" si="25"/>
        <v>66.635000000000005</v>
      </c>
    </row>
    <row r="47" spans="1:67">
      <c r="A47" s="4">
        <f t="shared" si="12"/>
        <v>44</v>
      </c>
      <c r="B47" s="4">
        <v>51</v>
      </c>
      <c r="C47" s="4" t="s">
        <v>0</v>
      </c>
      <c r="D47" s="4" t="s">
        <v>572</v>
      </c>
      <c r="E47" s="35" t="s">
        <v>573</v>
      </c>
      <c r="F47" s="4"/>
      <c r="G47" s="4" t="s">
        <v>574</v>
      </c>
      <c r="H47" s="4" t="s">
        <v>575</v>
      </c>
      <c r="I47" s="35" t="s">
        <v>576</v>
      </c>
      <c r="J47" s="4"/>
      <c r="K47" s="35" t="s">
        <v>577</v>
      </c>
      <c r="L47" s="4" t="s">
        <v>572</v>
      </c>
      <c r="M47" s="35" t="s">
        <v>573</v>
      </c>
      <c r="N47" s="4"/>
      <c r="O47" s="4" t="s">
        <v>574</v>
      </c>
      <c r="P47" s="4" t="s">
        <v>575</v>
      </c>
      <c r="Q47" s="35" t="s">
        <v>576</v>
      </c>
      <c r="R47" s="4"/>
      <c r="S47" s="4" t="s">
        <v>12</v>
      </c>
      <c r="T47" s="4" t="s">
        <v>13</v>
      </c>
      <c r="U47" s="4" t="s">
        <v>11</v>
      </c>
      <c r="V47" s="4" t="s">
        <v>29</v>
      </c>
      <c r="W47" s="35" t="s">
        <v>991</v>
      </c>
      <c r="X47" s="35"/>
      <c r="Y47" s="4" t="s">
        <v>15</v>
      </c>
      <c r="Z47" s="4" t="s">
        <v>578</v>
      </c>
      <c r="AA47" s="35" t="s">
        <v>573</v>
      </c>
      <c r="AB47" s="4"/>
      <c r="AC47" s="4" t="s">
        <v>574</v>
      </c>
      <c r="AD47" s="4" t="s">
        <v>575</v>
      </c>
      <c r="AE47" s="35" t="s">
        <v>576</v>
      </c>
      <c r="AF47" s="4"/>
      <c r="AG47" s="35" t="s">
        <v>579</v>
      </c>
      <c r="AH47" s="35" t="s">
        <v>580</v>
      </c>
      <c r="AI47" s="67">
        <v>0</v>
      </c>
      <c r="AJ47" s="67">
        <v>0</v>
      </c>
      <c r="AK47" s="67">
        <v>0</v>
      </c>
      <c r="AL47" s="67">
        <v>10930</v>
      </c>
      <c r="AM47" s="67">
        <v>16880</v>
      </c>
      <c r="AN47" s="67">
        <v>27719</v>
      </c>
      <c r="AO47" s="4">
        <f t="shared" si="0"/>
        <v>55529</v>
      </c>
      <c r="AP47" s="68">
        <f t="shared" si="10"/>
        <v>55529</v>
      </c>
      <c r="AQ47" s="4" t="s">
        <v>47</v>
      </c>
      <c r="AR47" s="4" t="s">
        <v>316</v>
      </c>
      <c r="AS47" s="4"/>
      <c r="AT47" s="4">
        <v>4416</v>
      </c>
      <c r="AU47" s="4">
        <v>6</v>
      </c>
      <c r="AV47" s="4">
        <v>100</v>
      </c>
      <c r="AW47" s="4">
        <v>0</v>
      </c>
      <c r="AX47" s="12">
        <f t="shared" si="1"/>
        <v>55529</v>
      </c>
      <c r="AY47" s="12">
        <f t="shared" si="2"/>
        <v>0</v>
      </c>
      <c r="AZ47" s="70">
        <f t="shared" si="26"/>
        <v>0</v>
      </c>
      <c r="BA47" s="72">
        <f t="shared" si="26"/>
        <v>0</v>
      </c>
      <c r="BB47" s="36">
        <f t="shared" si="22"/>
        <v>0</v>
      </c>
      <c r="BC47" s="36">
        <f t="shared" si="22"/>
        <v>0</v>
      </c>
      <c r="BD47" s="36">
        <f t="shared" si="4"/>
        <v>0</v>
      </c>
      <c r="BE47" s="4">
        <f>BE29</f>
        <v>0</v>
      </c>
      <c r="BF47" s="10">
        <f t="shared" si="5"/>
        <v>0</v>
      </c>
      <c r="BG47" s="4">
        <f>BG29</f>
        <v>0</v>
      </c>
      <c r="BH47" s="10">
        <f t="shared" si="6"/>
        <v>0</v>
      </c>
      <c r="BI47" s="4"/>
      <c r="BJ47" s="10">
        <f t="shared" si="11"/>
        <v>0</v>
      </c>
      <c r="BK47" s="4">
        <f>BK29</f>
        <v>236.57</v>
      </c>
      <c r="BL47" s="10">
        <f t="shared" si="23"/>
        <v>1419.42</v>
      </c>
      <c r="BM47" s="4">
        <f>BM29</f>
        <v>3.4860000000000002E-2</v>
      </c>
      <c r="BN47" s="10">
        <f t="shared" si="24"/>
        <v>1935.7409400000001</v>
      </c>
      <c r="BO47" s="5">
        <f t="shared" si="25"/>
        <v>3355.1609400000002</v>
      </c>
    </row>
    <row r="48" spans="1:67">
      <c r="A48" s="4">
        <f t="shared" si="12"/>
        <v>45</v>
      </c>
      <c r="B48" s="4">
        <v>51</v>
      </c>
      <c r="C48" s="4" t="s">
        <v>32</v>
      </c>
      <c r="D48" s="4" t="s">
        <v>572</v>
      </c>
      <c r="E48" s="35" t="s">
        <v>573</v>
      </c>
      <c r="F48" s="4"/>
      <c r="G48" s="4" t="s">
        <v>574</v>
      </c>
      <c r="H48" s="4" t="s">
        <v>575</v>
      </c>
      <c r="I48" s="35" t="s">
        <v>576</v>
      </c>
      <c r="J48" s="4"/>
      <c r="K48" s="35" t="s">
        <v>577</v>
      </c>
      <c r="L48" s="4" t="s">
        <v>572</v>
      </c>
      <c r="M48" s="35" t="s">
        <v>573</v>
      </c>
      <c r="N48" s="4"/>
      <c r="O48" s="4" t="s">
        <v>574</v>
      </c>
      <c r="P48" s="4" t="s">
        <v>575</v>
      </c>
      <c r="Q48" s="35" t="s">
        <v>576</v>
      </c>
      <c r="R48" s="4"/>
      <c r="S48" s="4" t="s">
        <v>12</v>
      </c>
      <c r="T48" s="4" t="s">
        <v>13</v>
      </c>
      <c r="U48" s="4" t="s">
        <v>11</v>
      </c>
      <c r="V48" s="4" t="s">
        <v>29</v>
      </c>
      <c r="W48" s="35" t="s">
        <v>991</v>
      </c>
      <c r="X48" s="35"/>
      <c r="Y48" s="4" t="s">
        <v>15</v>
      </c>
      <c r="Z48" s="4" t="s">
        <v>581</v>
      </c>
      <c r="AA48" s="35" t="s">
        <v>573</v>
      </c>
      <c r="AB48" s="4" t="s">
        <v>574</v>
      </c>
      <c r="AC48" s="4" t="s">
        <v>582</v>
      </c>
      <c r="AD48" s="4"/>
      <c r="AE48" s="35" t="s">
        <v>583</v>
      </c>
      <c r="AF48" s="4"/>
      <c r="AG48" s="35" t="s">
        <v>584</v>
      </c>
      <c r="AH48" s="35" t="s">
        <v>585</v>
      </c>
      <c r="AI48" s="67">
        <v>0</v>
      </c>
      <c r="AJ48" s="67">
        <v>1456</v>
      </c>
      <c r="AK48" s="67">
        <v>0</v>
      </c>
      <c r="AL48" s="67">
        <v>2616</v>
      </c>
      <c r="AM48" s="67">
        <v>1233</v>
      </c>
      <c r="AN48" s="67">
        <v>1769</v>
      </c>
      <c r="AO48" s="4">
        <f t="shared" si="0"/>
        <v>7074</v>
      </c>
      <c r="AP48" s="68">
        <f t="shared" si="10"/>
        <v>7074</v>
      </c>
      <c r="AQ48" s="4" t="s">
        <v>16</v>
      </c>
      <c r="AR48" s="4" t="s">
        <v>316</v>
      </c>
      <c r="AS48" s="4"/>
      <c r="AT48" s="4">
        <v>4416</v>
      </c>
      <c r="AU48" s="4">
        <v>6</v>
      </c>
      <c r="AV48" s="4">
        <v>100</v>
      </c>
      <c r="AW48" s="4">
        <v>0</v>
      </c>
      <c r="AX48" s="12">
        <f t="shared" si="1"/>
        <v>7074</v>
      </c>
      <c r="AY48" s="12">
        <f t="shared" si="2"/>
        <v>0</v>
      </c>
      <c r="AZ48" s="70">
        <f t="shared" si="26"/>
        <v>0</v>
      </c>
      <c r="BA48" s="72">
        <f t="shared" si="26"/>
        <v>0</v>
      </c>
      <c r="BB48" s="36">
        <f t="shared" si="22"/>
        <v>0</v>
      </c>
      <c r="BC48" s="36">
        <f t="shared" si="22"/>
        <v>0</v>
      </c>
      <c r="BD48" s="36">
        <f t="shared" si="4"/>
        <v>0</v>
      </c>
      <c r="BE48" s="4">
        <f>BE3</f>
        <v>0</v>
      </c>
      <c r="BF48" s="10">
        <f t="shared" si="5"/>
        <v>0</v>
      </c>
      <c r="BG48" s="4">
        <f>BG3</f>
        <v>0</v>
      </c>
      <c r="BH48" s="10">
        <f t="shared" si="6"/>
        <v>0</v>
      </c>
      <c r="BI48" s="4"/>
      <c r="BJ48" s="10">
        <f t="shared" si="11"/>
        <v>0</v>
      </c>
      <c r="BK48" s="4">
        <f>BK3</f>
        <v>42.35</v>
      </c>
      <c r="BL48" s="10">
        <f t="shared" si="23"/>
        <v>254.10000000000002</v>
      </c>
      <c r="BM48" s="4">
        <f>BM3</f>
        <v>3.5569999999999997E-2</v>
      </c>
      <c r="BN48" s="10">
        <f t="shared" si="24"/>
        <v>251.62217999999999</v>
      </c>
      <c r="BO48" s="5">
        <f t="shared" si="25"/>
        <v>505.72217999999998</v>
      </c>
    </row>
    <row r="49" spans="1:67">
      <c r="A49" s="4">
        <f t="shared" si="12"/>
        <v>46</v>
      </c>
      <c r="B49" s="4">
        <v>51</v>
      </c>
      <c r="C49" s="4" t="s">
        <v>62</v>
      </c>
      <c r="D49" s="4" t="s">
        <v>572</v>
      </c>
      <c r="E49" s="35" t="s">
        <v>573</v>
      </c>
      <c r="F49" s="4"/>
      <c r="G49" s="4" t="s">
        <v>574</v>
      </c>
      <c r="H49" s="4" t="s">
        <v>575</v>
      </c>
      <c r="I49" s="35" t="s">
        <v>576</v>
      </c>
      <c r="J49" s="4"/>
      <c r="K49" s="35" t="s">
        <v>577</v>
      </c>
      <c r="L49" s="4" t="s">
        <v>572</v>
      </c>
      <c r="M49" s="35" t="s">
        <v>573</v>
      </c>
      <c r="N49" s="4"/>
      <c r="O49" s="4" t="s">
        <v>574</v>
      </c>
      <c r="P49" s="4" t="s">
        <v>575</v>
      </c>
      <c r="Q49" s="35" t="s">
        <v>576</v>
      </c>
      <c r="R49" s="4"/>
      <c r="S49" s="4" t="s">
        <v>12</v>
      </c>
      <c r="T49" s="4" t="s">
        <v>13</v>
      </c>
      <c r="U49" s="4" t="s">
        <v>11</v>
      </c>
      <c r="V49" s="4" t="s">
        <v>29</v>
      </c>
      <c r="W49" s="35" t="s">
        <v>991</v>
      </c>
      <c r="X49" s="35"/>
      <c r="Y49" s="4" t="s">
        <v>15</v>
      </c>
      <c r="Z49" s="4" t="s">
        <v>586</v>
      </c>
      <c r="AA49" s="35" t="s">
        <v>587</v>
      </c>
      <c r="AB49" s="4" t="s">
        <v>588</v>
      </c>
      <c r="AC49" s="4" t="s">
        <v>588</v>
      </c>
      <c r="AD49" s="4"/>
      <c r="AE49" s="35" t="s">
        <v>589</v>
      </c>
      <c r="AF49" s="4"/>
      <c r="AG49" s="35" t="s">
        <v>590</v>
      </c>
      <c r="AH49" s="35" t="s">
        <v>591</v>
      </c>
      <c r="AI49" s="67">
        <v>0</v>
      </c>
      <c r="AJ49" s="67">
        <v>176</v>
      </c>
      <c r="AK49" s="67">
        <v>0</v>
      </c>
      <c r="AL49" s="67">
        <v>1216</v>
      </c>
      <c r="AM49" s="67">
        <v>958</v>
      </c>
      <c r="AN49" s="67">
        <v>2131</v>
      </c>
      <c r="AO49" s="4">
        <f t="shared" si="0"/>
        <v>4481</v>
      </c>
      <c r="AP49" s="68">
        <f t="shared" si="10"/>
        <v>4481</v>
      </c>
      <c r="AQ49" s="4" t="s">
        <v>130</v>
      </c>
      <c r="AR49" s="4" t="s">
        <v>316</v>
      </c>
      <c r="AS49" s="4"/>
      <c r="AT49" s="4">
        <v>4416</v>
      </c>
      <c r="AU49" s="4">
        <v>6</v>
      </c>
      <c r="AV49" s="4">
        <v>100</v>
      </c>
      <c r="AW49" s="4">
        <v>0</v>
      </c>
      <c r="AX49" s="12">
        <f t="shared" si="1"/>
        <v>4481</v>
      </c>
      <c r="AY49" s="12">
        <f t="shared" si="2"/>
        <v>0</v>
      </c>
      <c r="AZ49" s="70">
        <f t="shared" si="26"/>
        <v>0</v>
      </c>
      <c r="BA49" s="72">
        <f t="shared" si="26"/>
        <v>0</v>
      </c>
      <c r="BB49" s="36">
        <f t="shared" si="22"/>
        <v>0</v>
      </c>
      <c r="BC49" s="36">
        <f t="shared" si="22"/>
        <v>0</v>
      </c>
      <c r="BD49" s="36">
        <f t="shared" si="4"/>
        <v>0</v>
      </c>
      <c r="BE49" s="4">
        <f>BE8</f>
        <v>0</v>
      </c>
      <c r="BF49" s="10">
        <f t="shared" si="5"/>
        <v>0</v>
      </c>
      <c r="BG49" s="4">
        <f>BG8</f>
        <v>0</v>
      </c>
      <c r="BH49" s="10">
        <f t="shared" si="6"/>
        <v>0</v>
      </c>
      <c r="BI49" s="4"/>
      <c r="BJ49" s="10">
        <f t="shared" si="11"/>
        <v>0</v>
      </c>
      <c r="BK49" s="4">
        <f>BK8</f>
        <v>10.79</v>
      </c>
      <c r="BL49" s="10">
        <f t="shared" si="23"/>
        <v>64.739999999999995</v>
      </c>
      <c r="BM49" s="4">
        <f>BM8</f>
        <v>4.7449999999999999E-2</v>
      </c>
      <c r="BN49" s="10">
        <f t="shared" si="24"/>
        <v>212.62344999999999</v>
      </c>
      <c r="BO49" s="5">
        <f t="shared" si="25"/>
        <v>277.36345</v>
      </c>
    </row>
    <row r="50" spans="1:67">
      <c r="A50" s="4">
        <f t="shared" si="12"/>
        <v>47</v>
      </c>
      <c r="B50" s="4">
        <v>52</v>
      </c>
      <c r="C50" s="4" t="s">
        <v>0</v>
      </c>
      <c r="D50" s="4" t="s">
        <v>592</v>
      </c>
      <c r="E50" s="35" t="s">
        <v>593</v>
      </c>
      <c r="F50" s="4"/>
      <c r="G50" s="4" t="s">
        <v>594</v>
      </c>
      <c r="H50" s="4"/>
      <c r="I50" s="35" t="s">
        <v>595</v>
      </c>
      <c r="J50" s="4"/>
      <c r="K50" s="35" t="s">
        <v>596</v>
      </c>
      <c r="L50" s="4" t="s">
        <v>592</v>
      </c>
      <c r="M50" s="35" t="s">
        <v>593</v>
      </c>
      <c r="N50" s="4" t="s">
        <v>597</v>
      </c>
      <c r="O50" s="4" t="s">
        <v>594</v>
      </c>
      <c r="P50" s="4"/>
      <c r="Q50" s="35" t="s">
        <v>595</v>
      </c>
      <c r="R50" s="4"/>
      <c r="S50" s="4" t="s">
        <v>12</v>
      </c>
      <c r="T50" s="4" t="s">
        <v>13</v>
      </c>
      <c r="U50" s="4" t="s">
        <v>28</v>
      </c>
      <c r="V50" s="4" t="s">
        <v>29</v>
      </c>
      <c r="W50" s="35" t="s">
        <v>991</v>
      </c>
      <c r="X50" s="35"/>
      <c r="Y50" s="4" t="s">
        <v>15</v>
      </c>
      <c r="Z50" s="4" t="s">
        <v>598</v>
      </c>
      <c r="AA50" s="35" t="s">
        <v>593</v>
      </c>
      <c r="AB50" s="4"/>
      <c r="AC50" s="4" t="s">
        <v>594</v>
      </c>
      <c r="AD50" s="4"/>
      <c r="AE50" s="35" t="s">
        <v>595</v>
      </c>
      <c r="AF50" s="4"/>
      <c r="AG50" s="35" t="s">
        <v>599</v>
      </c>
      <c r="AH50" s="35" t="s">
        <v>600</v>
      </c>
      <c r="AI50" s="67">
        <v>2024</v>
      </c>
      <c r="AJ50" s="67">
        <v>1060</v>
      </c>
      <c r="AK50" s="67">
        <v>3880</v>
      </c>
      <c r="AL50" s="67">
        <v>8697</v>
      </c>
      <c r="AM50" s="67">
        <v>18673</v>
      </c>
      <c r="AN50" s="67">
        <v>21899</v>
      </c>
      <c r="AO50" s="4">
        <f t="shared" si="0"/>
        <v>56233</v>
      </c>
      <c r="AP50" s="68">
        <f t="shared" si="10"/>
        <v>56233</v>
      </c>
      <c r="AQ50" s="4" t="s">
        <v>47</v>
      </c>
      <c r="AR50" s="4" t="s">
        <v>316</v>
      </c>
      <c r="AS50" s="4"/>
      <c r="AT50" s="4">
        <v>4416</v>
      </c>
      <c r="AU50" s="4">
        <v>6</v>
      </c>
      <c r="AV50" s="4">
        <v>100</v>
      </c>
      <c r="AW50" s="4">
        <v>0</v>
      </c>
      <c r="AX50" s="12">
        <f t="shared" si="1"/>
        <v>56233</v>
      </c>
      <c r="AY50" s="12">
        <f t="shared" si="2"/>
        <v>0</v>
      </c>
      <c r="AZ50" s="70">
        <f t="shared" si="26"/>
        <v>0</v>
      </c>
      <c r="BA50" s="72">
        <f t="shared" si="26"/>
        <v>0</v>
      </c>
      <c r="BB50" s="36">
        <f t="shared" si="22"/>
        <v>0</v>
      </c>
      <c r="BC50" s="36">
        <f t="shared" si="22"/>
        <v>0</v>
      </c>
      <c r="BD50" s="36">
        <f t="shared" si="4"/>
        <v>0</v>
      </c>
      <c r="BE50" s="4">
        <f>BE29</f>
        <v>0</v>
      </c>
      <c r="BF50" s="10">
        <f t="shared" si="5"/>
        <v>0</v>
      </c>
      <c r="BG50" s="4">
        <f>BG29</f>
        <v>0</v>
      </c>
      <c r="BH50" s="10">
        <f t="shared" si="6"/>
        <v>0</v>
      </c>
      <c r="BI50" s="4">
        <f>BI35</f>
        <v>3.8999999999999998E-3</v>
      </c>
      <c r="BJ50" s="10">
        <f t="shared" si="11"/>
        <v>219.30869999999999</v>
      </c>
      <c r="BK50" s="4">
        <f>BK29</f>
        <v>236.57</v>
      </c>
      <c r="BL50" s="10">
        <f t="shared" si="23"/>
        <v>1419.42</v>
      </c>
      <c r="BM50" s="4">
        <f>BM29</f>
        <v>3.4860000000000002E-2</v>
      </c>
      <c r="BN50" s="10">
        <f t="shared" si="24"/>
        <v>1960.2823800000001</v>
      </c>
      <c r="BO50" s="5">
        <f t="shared" si="25"/>
        <v>3599.0110800000002</v>
      </c>
    </row>
    <row r="51" spans="1:67">
      <c r="A51" s="4">
        <f t="shared" si="12"/>
        <v>48</v>
      </c>
      <c r="B51" s="4">
        <v>52</v>
      </c>
      <c r="C51" s="4" t="s">
        <v>32</v>
      </c>
      <c r="D51" s="4" t="s">
        <v>592</v>
      </c>
      <c r="E51" s="35" t="s">
        <v>593</v>
      </c>
      <c r="F51" s="4"/>
      <c r="G51" s="4" t="s">
        <v>594</v>
      </c>
      <c r="H51" s="4"/>
      <c r="I51" s="35" t="s">
        <v>595</v>
      </c>
      <c r="J51" s="4"/>
      <c r="K51" s="35" t="s">
        <v>596</v>
      </c>
      <c r="L51" s="4" t="s">
        <v>592</v>
      </c>
      <c r="M51" s="35" t="s">
        <v>593</v>
      </c>
      <c r="N51" s="4" t="s">
        <v>597</v>
      </c>
      <c r="O51" s="4" t="s">
        <v>594</v>
      </c>
      <c r="P51" s="4"/>
      <c r="Q51" s="35" t="s">
        <v>595</v>
      </c>
      <c r="R51" s="4"/>
      <c r="S51" s="4" t="s">
        <v>12</v>
      </c>
      <c r="T51" s="4" t="s">
        <v>13</v>
      </c>
      <c r="U51" s="4" t="s">
        <v>28</v>
      </c>
      <c r="V51" s="4" t="s">
        <v>29</v>
      </c>
      <c r="W51" s="35" t="s">
        <v>991</v>
      </c>
      <c r="X51" s="35"/>
      <c r="Y51" s="4" t="s">
        <v>15</v>
      </c>
      <c r="Z51" s="4" t="s">
        <v>601</v>
      </c>
      <c r="AA51" s="35" t="s">
        <v>602</v>
      </c>
      <c r="AB51" s="4" t="s">
        <v>603</v>
      </c>
      <c r="AC51" s="4" t="s">
        <v>603</v>
      </c>
      <c r="AD51" s="4"/>
      <c r="AE51" s="35" t="s">
        <v>604</v>
      </c>
      <c r="AF51" s="4"/>
      <c r="AG51" s="35" t="s">
        <v>605</v>
      </c>
      <c r="AH51" s="35" t="s">
        <v>606</v>
      </c>
      <c r="AI51" s="67">
        <v>0</v>
      </c>
      <c r="AJ51" s="67">
        <v>0</v>
      </c>
      <c r="AK51" s="67">
        <v>0</v>
      </c>
      <c r="AL51" s="67">
        <v>579</v>
      </c>
      <c r="AM51" s="67">
        <v>530</v>
      </c>
      <c r="AN51" s="67">
        <v>2085</v>
      </c>
      <c r="AO51" s="4">
        <f t="shared" si="0"/>
        <v>3194</v>
      </c>
      <c r="AP51" s="68">
        <f t="shared" si="10"/>
        <v>3194</v>
      </c>
      <c r="AQ51" s="4" t="s">
        <v>130</v>
      </c>
      <c r="AR51" s="4" t="s">
        <v>316</v>
      </c>
      <c r="AS51" s="4"/>
      <c r="AT51" s="4">
        <v>4416</v>
      </c>
      <c r="AU51" s="4">
        <v>6</v>
      </c>
      <c r="AV51" s="4">
        <v>100</v>
      </c>
      <c r="AW51" s="4">
        <v>0</v>
      </c>
      <c r="AX51" s="12">
        <f t="shared" si="1"/>
        <v>3194</v>
      </c>
      <c r="AY51" s="12">
        <f t="shared" si="2"/>
        <v>0</v>
      </c>
      <c r="AZ51" s="70">
        <f t="shared" si="26"/>
        <v>0</v>
      </c>
      <c r="BA51" s="72">
        <f t="shared" si="26"/>
        <v>0</v>
      </c>
      <c r="BB51" s="36">
        <f t="shared" si="22"/>
        <v>0</v>
      </c>
      <c r="BC51" s="36">
        <f t="shared" si="22"/>
        <v>0</v>
      </c>
      <c r="BD51" s="36">
        <f t="shared" si="4"/>
        <v>0</v>
      </c>
      <c r="BE51" s="4">
        <f>BE8</f>
        <v>0</v>
      </c>
      <c r="BF51" s="10">
        <f t="shared" si="5"/>
        <v>0</v>
      </c>
      <c r="BG51" s="4">
        <f>BG8</f>
        <v>0</v>
      </c>
      <c r="BH51" s="10">
        <f t="shared" si="6"/>
        <v>0</v>
      </c>
      <c r="BI51" s="4">
        <f>BI35</f>
        <v>3.8999999999999998E-3</v>
      </c>
      <c r="BJ51" s="10">
        <f t="shared" si="11"/>
        <v>12.4566</v>
      </c>
      <c r="BK51" s="4">
        <f>BK8</f>
        <v>10.79</v>
      </c>
      <c r="BL51" s="10">
        <f t="shared" si="23"/>
        <v>64.739999999999995</v>
      </c>
      <c r="BM51" s="4">
        <f>BM8</f>
        <v>4.7449999999999999E-2</v>
      </c>
      <c r="BN51" s="10">
        <f t="shared" si="24"/>
        <v>151.55529999999999</v>
      </c>
      <c r="BO51" s="5">
        <f t="shared" si="25"/>
        <v>228.75190000000001</v>
      </c>
    </row>
    <row r="52" spans="1:67">
      <c r="A52" s="4">
        <f t="shared" si="12"/>
        <v>49</v>
      </c>
      <c r="B52" s="4">
        <v>53</v>
      </c>
      <c r="C52" s="4" t="s">
        <v>0</v>
      </c>
      <c r="D52" s="4" t="s">
        <v>607</v>
      </c>
      <c r="E52" s="35" t="s">
        <v>608</v>
      </c>
      <c r="F52" s="4"/>
      <c r="G52" s="4" t="s">
        <v>609</v>
      </c>
      <c r="H52" s="4" t="s">
        <v>610</v>
      </c>
      <c r="I52" s="35" t="s">
        <v>478</v>
      </c>
      <c r="J52" s="4"/>
      <c r="K52" s="35" t="s">
        <v>611</v>
      </c>
      <c r="L52" s="4" t="s">
        <v>607</v>
      </c>
      <c r="M52" s="35" t="s">
        <v>608</v>
      </c>
      <c r="N52" s="4"/>
      <c r="O52" s="4" t="s">
        <v>609</v>
      </c>
      <c r="P52" s="4" t="s">
        <v>610</v>
      </c>
      <c r="Q52" s="35" t="s">
        <v>478</v>
      </c>
      <c r="R52" s="4"/>
      <c r="S52" s="4" t="s">
        <v>12</v>
      </c>
      <c r="T52" s="4" t="s">
        <v>13</v>
      </c>
      <c r="U52" s="4" t="s">
        <v>28</v>
      </c>
      <c r="V52" s="4" t="s">
        <v>29</v>
      </c>
      <c r="W52" s="35" t="s">
        <v>991</v>
      </c>
      <c r="X52" s="35"/>
      <c r="Y52" s="4" t="s">
        <v>15</v>
      </c>
      <c r="Z52" s="4" t="s">
        <v>612</v>
      </c>
      <c r="AA52" s="35" t="s">
        <v>608</v>
      </c>
      <c r="AB52" s="4"/>
      <c r="AC52" s="4" t="s">
        <v>609</v>
      </c>
      <c r="AD52" s="4" t="s">
        <v>610</v>
      </c>
      <c r="AE52" s="35" t="s">
        <v>478</v>
      </c>
      <c r="AF52" s="4"/>
      <c r="AG52" s="35" t="s">
        <v>613</v>
      </c>
      <c r="AH52" s="35" t="s">
        <v>614</v>
      </c>
      <c r="AI52" s="67">
        <v>274</v>
      </c>
      <c r="AJ52" s="67">
        <v>328</v>
      </c>
      <c r="AK52" s="67">
        <v>1325</v>
      </c>
      <c r="AL52" s="67">
        <v>3907</v>
      </c>
      <c r="AM52" s="67">
        <v>5461</v>
      </c>
      <c r="AN52" s="67">
        <v>6186</v>
      </c>
      <c r="AO52" s="4">
        <f t="shared" si="0"/>
        <v>17481</v>
      </c>
      <c r="AP52" s="68">
        <f t="shared" si="10"/>
        <v>17481</v>
      </c>
      <c r="AQ52" s="4" t="s">
        <v>16</v>
      </c>
      <c r="AR52" s="4" t="s">
        <v>316</v>
      </c>
      <c r="AS52" s="4"/>
      <c r="AT52" s="4">
        <v>4416</v>
      </c>
      <c r="AU52" s="4">
        <v>6</v>
      </c>
      <c r="AV52" s="4">
        <v>100</v>
      </c>
      <c r="AW52" s="4">
        <v>0</v>
      </c>
      <c r="AX52" s="12">
        <f t="shared" si="1"/>
        <v>17481</v>
      </c>
      <c r="AY52" s="12">
        <f t="shared" si="2"/>
        <v>0</v>
      </c>
      <c r="AZ52" s="70">
        <f t="shared" si="26"/>
        <v>0</v>
      </c>
      <c r="BA52" s="72">
        <f t="shared" si="26"/>
        <v>0</v>
      </c>
      <c r="BB52" s="36">
        <f t="shared" si="22"/>
        <v>0</v>
      </c>
      <c r="BC52" s="36">
        <f t="shared" si="22"/>
        <v>0</v>
      </c>
      <c r="BD52" s="36">
        <f t="shared" si="4"/>
        <v>0</v>
      </c>
      <c r="BE52" s="4">
        <f>BE48</f>
        <v>0</v>
      </c>
      <c r="BF52" s="10">
        <f t="shared" si="5"/>
        <v>0</v>
      </c>
      <c r="BG52" s="4">
        <f>BG48</f>
        <v>0</v>
      </c>
      <c r="BH52" s="10">
        <f t="shared" si="6"/>
        <v>0</v>
      </c>
      <c r="BI52" s="4">
        <f>BI35</f>
        <v>3.8999999999999998E-3</v>
      </c>
      <c r="BJ52" s="10">
        <f t="shared" si="11"/>
        <v>68.175899999999999</v>
      </c>
      <c r="BK52" s="4">
        <f>BK48</f>
        <v>42.35</v>
      </c>
      <c r="BL52" s="10">
        <f t="shared" si="23"/>
        <v>254.10000000000002</v>
      </c>
      <c r="BM52" s="4">
        <f>BM48</f>
        <v>3.5569999999999997E-2</v>
      </c>
      <c r="BN52" s="10">
        <f t="shared" si="24"/>
        <v>621.79917</v>
      </c>
      <c r="BO52" s="5">
        <f t="shared" si="25"/>
        <v>944.07506999999998</v>
      </c>
    </row>
    <row r="53" spans="1:67">
      <c r="A53" s="4">
        <f t="shared" si="12"/>
        <v>50</v>
      </c>
      <c r="B53" s="4">
        <v>53</v>
      </c>
      <c r="C53" s="4" t="s">
        <v>32</v>
      </c>
      <c r="D53" s="4" t="s">
        <v>607</v>
      </c>
      <c r="E53" s="35" t="s">
        <v>608</v>
      </c>
      <c r="F53" s="4"/>
      <c r="G53" s="4" t="s">
        <v>609</v>
      </c>
      <c r="H53" s="4" t="s">
        <v>610</v>
      </c>
      <c r="I53" s="35" t="s">
        <v>478</v>
      </c>
      <c r="J53" s="4"/>
      <c r="K53" s="35" t="s">
        <v>611</v>
      </c>
      <c r="L53" s="4" t="s">
        <v>607</v>
      </c>
      <c r="M53" s="35" t="s">
        <v>608</v>
      </c>
      <c r="N53" s="4"/>
      <c r="O53" s="4" t="s">
        <v>609</v>
      </c>
      <c r="P53" s="4" t="s">
        <v>610</v>
      </c>
      <c r="Q53" s="35" t="s">
        <v>478</v>
      </c>
      <c r="R53" s="4"/>
      <c r="S53" s="4" t="s">
        <v>12</v>
      </c>
      <c r="T53" s="4" t="s">
        <v>13</v>
      </c>
      <c r="U53" s="4" t="s">
        <v>28</v>
      </c>
      <c r="V53" s="4" t="s">
        <v>29</v>
      </c>
      <c r="W53" s="35" t="s">
        <v>991</v>
      </c>
      <c r="X53" s="35"/>
      <c r="Y53" s="4" t="s">
        <v>15</v>
      </c>
      <c r="Z53" s="4" t="s">
        <v>615</v>
      </c>
      <c r="AA53" s="35" t="s">
        <v>608</v>
      </c>
      <c r="AB53" s="4"/>
      <c r="AC53" s="4" t="s">
        <v>609</v>
      </c>
      <c r="AD53" s="4" t="s">
        <v>610</v>
      </c>
      <c r="AE53" s="35" t="s">
        <v>478</v>
      </c>
      <c r="AF53" s="35" t="s">
        <v>59</v>
      </c>
      <c r="AG53" s="35" t="s">
        <v>616</v>
      </c>
      <c r="AH53" s="35" t="s">
        <v>617</v>
      </c>
      <c r="AI53" s="67">
        <v>493</v>
      </c>
      <c r="AJ53" s="67">
        <v>788</v>
      </c>
      <c r="AK53" s="67">
        <v>1281</v>
      </c>
      <c r="AL53" s="67">
        <v>2824</v>
      </c>
      <c r="AM53" s="67">
        <v>4651</v>
      </c>
      <c r="AN53" s="67">
        <v>7270</v>
      </c>
      <c r="AO53" s="4">
        <f t="shared" si="0"/>
        <v>17307</v>
      </c>
      <c r="AP53" s="68">
        <f t="shared" si="10"/>
        <v>17307</v>
      </c>
      <c r="AQ53" s="4" t="s">
        <v>16</v>
      </c>
      <c r="AR53" s="4" t="s">
        <v>316</v>
      </c>
      <c r="AS53" s="4"/>
      <c r="AT53" s="4">
        <v>4416</v>
      </c>
      <c r="AU53" s="4">
        <v>6</v>
      </c>
      <c r="AV53" s="4">
        <v>100</v>
      </c>
      <c r="AW53" s="4">
        <v>0</v>
      </c>
      <c r="AX53" s="12">
        <f t="shared" si="1"/>
        <v>17307</v>
      </c>
      <c r="AY53" s="12">
        <f t="shared" si="2"/>
        <v>0</v>
      </c>
      <c r="AZ53" s="70">
        <f t="shared" ref="AZ53:BA67" si="27">AZ52</f>
        <v>0</v>
      </c>
      <c r="BA53" s="72">
        <f t="shared" si="27"/>
        <v>0</v>
      </c>
      <c r="BB53" s="36">
        <f t="shared" si="22"/>
        <v>0</v>
      </c>
      <c r="BC53" s="36">
        <f t="shared" si="22"/>
        <v>0</v>
      </c>
      <c r="BD53" s="36">
        <f t="shared" si="4"/>
        <v>0</v>
      </c>
      <c r="BE53" s="4">
        <f>BE52</f>
        <v>0</v>
      </c>
      <c r="BF53" s="10">
        <f t="shared" si="5"/>
        <v>0</v>
      </c>
      <c r="BG53" s="4">
        <f>BG52</f>
        <v>0</v>
      </c>
      <c r="BH53" s="10">
        <f t="shared" si="6"/>
        <v>0</v>
      </c>
      <c r="BI53" s="4">
        <f>BI35</f>
        <v>3.8999999999999998E-3</v>
      </c>
      <c r="BJ53" s="10">
        <f t="shared" si="11"/>
        <v>67.497299999999996</v>
      </c>
      <c r="BK53" s="4">
        <f>BK52</f>
        <v>42.35</v>
      </c>
      <c r="BL53" s="10">
        <f t="shared" si="23"/>
        <v>254.10000000000002</v>
      </c>
      <c r="BM53" s="4">
        <f>BM52</f>
        <v>3.5569999999999997E-2</v>
      </c>
      <c r="BN53" s="10">
        <f t="shared" si="24"/>
        <v>615.60998999999993</v>
      </c>
      <c r="BO53" s="5">
        <f t="shared" si="25"/>
        <v>937.20728999999994</v>
      </c>
    </row>
    <row r="54" spans="1:67">
      <c r="A54" s="4">
        <f t="shared" si="12"/>
        <v>51</v>
      </c>
      <c r="B54" s="4">
        <v>53</v>
      </c>
      <c r="C54" s="4" t="s">
        <v>62</v>
      </c>
      <c r="D54" s="4" t="s">
        <v>607</v>
      </c>
      <c r="E54" s="35" t="s">
        <v>608</v>
      </c>
      <c r="F54" s="4"/>
      <c r="G54" s="4" t="s">
        <v>609</v>
      </c>
      <c r="H54" s="4" t="s">
        <v>610</v>
      </c>
      <c r="I54" s="35" t="s">
        <v>478</v>
      </c>
      <c r="J54" s="4"/>
      <c r="K54" s="35" t="s">
        <v>611</v>
      </c>
      <c r="L54" s="4" t="s">
        <v>607</v>
      </c>
      <c r="M54" s="35" t="s">
        <v>608</v>
      </c>
      <c r="N54" s="4"/>
      <c r="O54" s="4" t="s">
        <v>609</v>
      </c>
      <c r="P54" s="4" t="s">
        <v>610</v>
      </c>
      <c r="Q54" s="35" t="s">
        <v>478</v>
      </c>
      <c r="R54" s="4"/>
      <c r="S54" s="4" t="s">
        <v>12</v>
      </c>
      <c r="T54" s="4" t="s">
        <v>13</v>
      </c>
      <c r="U54" s="4" t="s">
        <v>28</v>
      </c>
      <c r="V54" s="4" t="s">
        <v>29</v>
      </c>
      <c r="W54" s="35" t="s">
        <v>991</v>
      </c>
      <c r="X54" s="35"/>
      <c r="Y54" s="4" t="s">
        <v>15</v>
      </c>
      <c r="Z54" s="4" t="s">
        <v>618</v>
      </c>
      <c r="AA54" s="35" t="s">
        <v>619</v>
      </c>
      <c r="AB54" s="4" t="s">
        <v>620</v>
      </c>
      <c r="AC54" s="4" t="s">
        <v>621</v>
      </c>
      <c r="AD54" s="4"/>
      <c r="AE54" s="35" t="s">
        <v>622</v>
      </c>
      <c r="AF54" s="4"/>
      <c r="AG54" s="35" t="s">
        <v>623</v>
      </c>
      <c r="AH54" s="35" t="s">
        <v>624</v>
      </c>
      <c r="AI54" s="67">
        <v>0</v>
      </c>
      <c r="AJ54" s="67">
        <v>11</v>
      </c>
      <c r="AK54" s="67">
        <v>241</v>
      </c>
      <c r="AL54" s="67">
        <v>690</v>
      </c>
      <c r="AM54" s="67">
        <v>996</v>
      </c>
      <c r="AN54" s="67">
        <v>1391</v>
      </c>
      <c r="AO54" s="4">
        <f t="shared" si="0"/>
        <v>3329</v>
      </c>
      <c r="AP54" s="68">
        <f t="shared" si="10"/>
        <v>3329</v>
      </c>
      <c r="AQ54" s="4" t="s">
        <v>130</v>
      </c>
      <c r="AR54" s="4" t="s">
        <v>316</v>
      </c>
      <c r="AS54" s="4"/>
      <c r="AT54" s="4">
        <v>4416</v>
      </c>
      <c r="AU54" s="4">
        <v>6</v>
      </c>
      <c r="AV54" s="4">
        <v>100</v>
      </c>
      <c r="AW54" s="4">
        <v>0</v>
      </c>
      <c r="AX54" s="12">
        <f t="shared" si="1"/>
        <v>3329</v>
      </c>
      <c r="AY54" s="12">
        <f t="shared" si="2"/>
        <v>0</v>
      </c>
      <c r="AZ54" s="70">
        <f t="shared" si="27"/>
        <v>0</v>
      </c>
      <c r="BA54" s="72">
        <f t="shared" si="27"/>
        <v>0</v>
      </c>
      <c r="BB54" s="36">
        <f t="shared" si="22"/>
        <v>0</v>
      </c>
      <c r="BC54" s="36">
        <f t="shared" si="22"/>
        <v>0</v>
      </c>
      <c r="BD54" s="36">
        <f t="shared" si="4"/>
        <v>0</v>
      </c>
      <c r="BE54" s="4">
        <f>BE49</f>
        <v>0</v>
      </c>
      <c r="BF54" s="10">
        <f t="shared" si="5"/>
        <v>0</v>
      </c>
      <c r="BG54" s="4">
        <f>BG49</f>
        <v>0</v>
      </c>
      <c r="BH54" s="10">
        <f t="shared" si="6"/>
        <v>0</v>
      </c>
      <c r="BI54" s="4">
        <f>BI35</f>
        <v>3.8999999999999998E-3</v>
      </c>
      <c r="BJ54" s="10">
        <f t="shared" si="11"/>
        <v>12.983099999999999</v>
      </c>
      <c r="BK54" s="4">
        <f>BK49</f>
        <v>10.79</v>
      </c>
      <c r="BL54" s="10">
        <f t="shared" si="23"/>
        <v>64.739999999999995</v>
      </c>
      <c r="BM54" s="4">
        <f>BM49</f>
        <v>4.7449999999999999E-2</v>
      </c>
      <c r="BN54" s="10">
        <f t="shared" si="24"/>
        <v>157.96105</v>
      </c>
      <c r="BO54" s="5">
        <f t="shared" si="25"/>
        <v>235.68415000000002</v>
      </c>
    </row>
    <row r="55" spans="1:67">
      <c r="A55" s="4">
        <f>A54+1</f>
        <v>52</v>
      </c>
      <c r="B55" s="4">
        <v>53</v>
      </c>
      <c r="C55" s="4" t="s">
        <v>319</v>
      </c>
      <c r="D55" s="4" t="s">
        <v>607</v>
      </c>
      <c r="E55" s="35" t="s">
        <v>608</v>
      </c>
      <c r="F55" s="4"/>
      <c r="G55" s="4" t="s">
        <v>609</v>
      </c>
      <c r="H55" s="4" t="s">
        <v>610</v>
      </c>
      <c r="I55" s="35" t="s">
        <v>478</v>
      </c>
      <c r="J55" s="4"/>
      <c r="K55" s="35" t="s">
        <v>611</v>
      </c>
      <c r="L55" s="4" t="s">
        <v>607</v>
      </c>
      <c r="M55" s="35" t="s">
        <v>608</v>
      </c>
      <c r="N55" s="4"/>
      <c r="O55" s="4" t="s">
        <v>609</v>
      </c>
      <c r="P55" s="4" t="s">
        <v>610</v>
      </c>
      <c r="Q55" s="35" t="s">
        <v>478</v>
      </c>
      <c r="R55" s="4"/>
      <c r="S55" s="4" t="s">
        <v>12</v>
      </c>
      <c r="T55" s="4" t="s">
        <v>13</v>
      </c>
      <c r="U55" s="4" t="s">
        <v>11</v>
      </c>
      <c r="V55" s="4" t="s">
        <v>29</v>
      </c>
      <c r="W55" s="35" t="s">
        <v>991</v>
      </c>
      <c r="X55" s="35"/>
      <c r="Y55" s="4" t="s">
        <v>15</v>
      </c>
      <c r="Z55" s="4" t="s">
        <v>625</v>
      </c>
      <c r="AA55" s="35" t="s">
        <v>567</v>
      </c>
      <c r="AB55" s="4" t="s">
        <v>568</v>
      </c>
      <c r="AC55" s="4" t="s">
        <v>626</v>
      </c>
      <c r="AD55" s="4"/>
      <c r="AE55" s="35" t="s">
        <v>627</v>
      </c>
      <c r="AF55" s="4"/>
      <c r="AG55" s="35" t="s">
        <v>628</v>
      </c>
      <c r="AH55" s="35" t="s">
        <v>629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4">
        <f t="shared" si="0"/>
        <v>0</v>
      </c>
      <c r="AP55" s="68">
        <f t="shared" si="10"/>
        <v>0</v>
      </c>
      <c r="AQ55" s="4" t="s">
        <v>37</v>
      </c>
      <c r="AR55" s="4" t="s">
        <v>316</v>
      </c>
      <c r="AS55" s="4"/>
      <c r="AT55" s="4">
        <v>4416</v>
      </c>
      <c r="AU55" s="4">
        <v>6</v>
      </c>
      <c r="AV55" s="4">
        <v>0</v>
      </c>
      <c r="AW55" s="4">
        <v>100</v>
      </c>
      <c r="AX55" s="12">
        <f t="shared" si="1"/>
        <v>0</v>
      </c>
      <c r="AY55" s="12">
        <f t="shared" si="2"/>
        <v>0</v>
      </c>
      <c r="AZ55" s="70">
        <f>AZ54</f>
        <v>0</v>
      </c>
      <c r="BA55" s="72">
        <f>BA54</f>
        <v>0</v>
      </c>
      <c r="BB55" s="36">
        <f t="shared" si="22"/>
        <v>0</v>
      </c>
      <c r="BC55" s="36">
        <f t="shared" si="22"/>
        <v>0</v>
      </c>
      <c r="BD55" s="36">
        <f t="shared" si="4"/>
        <v>0</v>
      </c>
      <c r="BE55" s="4">
        <f>BE23</f>
        <v>0</v>
      </c>
      <c r="BF55" s="10">
        <f t="shared" si="5"/>
        <v>0</v>
      </c>
      <c r="BG55" s="4">
        <f>BG23</f>
        <v>0</v>
      </c>
      <c r="BH55" s="10">
        <f t="shared" si="6"/>
        <v>0</v>
      </c>
      <c r="BI55" s="4"/>
      <c r="BJ55" s="10">
        <f t="shared" si="11"/>
        <v>0</v>
      </c>
      <c r="BK55" s="4">
        <f>BK23</f>
        <v>4.3099999999999996</v>
      </c>
      <c r="BL55" s="10">
        <f t="shared" si="23"/>
        <v>25.86</v>
      </c>
      <c r="BM55" s="4">
        <f>BM23</f>
        <v>6.5240000000000006E-2</v>
      </c>
      <c r="BN55" s="10">
        <f t="shared" si="24"/>
        <v>0</v>
      </c>
      <c r="BO55" s="5">
        <f t="shared" si="25"/>
        <v>25.86</v>
      </c>
    </row>
    <row r="56" spans="1:67">
      <c r="A56" s="4">
        <f t="shared" si="12"/>
        <v>53</v>
      </c>
      <c r="B56" s="4">
        <v>55</v>
      </c>
      <c r="C56" s="4" t="s">
        <v>0</v>
      </c>
      <c r="D56" s="4" t="s">
        <v>630</v>
      </c>
      <c r="E56" s="35" t="s">
        <v>631</v>
      </c>
      <c r="F56" s="4"/>
      <c r="G56" s="4" t="s">
        <v>632</v>
      </c>
      <c r="H56" s="4"/>
      <c r="I56" s="35" t="s">
        <v>633</v>
      </c>
      <c r="J56" s="4"/>
      <c r="K56" s="35" t="s">
        <v>634</v>
      </c>
      <c r="L56" s="4" t="s">
        <v>630</v>
      </c>
      <c r="M56" s="35" t="s">
        <v>631</v>
      </c>
      <c r="N56" s="4"/>
      <c r="O56" s="4" t="s">
        <v>632</v>
      </c>
      <c r="P56" s="4"/>
      <c r="Q56" s="35" t="s">
        <v>633</v>
      </c>
      <c r="R56" s="4"/>
      <c r="S56" s="4" t="s">
        <v>12</v>
      </c>
      <c r="T56" s="4" t="s">
        <v>13</v>
      </c>
      <c r="U56" s="4" t="s">
        <v>11</v>
      </c>
      <c r="V56" s="4" t="s">
        <v>29</v>
      </c>
      <c r="W56" s="35" t="s">
        <v>991</v>
      </c>
      <c r="X56" s="35"/>
      <c r="Y56" s="4" t="s">
        <v>15</v>
      </c>
      <c r="Z56" s="4" t="s">
        <v>635</v>
      </c>
      <c r="AA56" s="35" t="s">
        <v>631</v>
      </c>
      <c r="AB56" s="4"/>
      <c r="AC56" s="4" t="s">
        <v>632</v>
      </c>
      <c r="AD56" s="4"/>
      <c r="AE56" s="35" t="s">
        <v>633</v>
      </c>
      <c r="AF56" s="4"/>
      <c r="AG56" s="35" t="s">
        <v>636</v>
      </c>
      <c r="AH56" s="35" t="s">
        <v>637</v>
      </c>
      <c r="AI56" s="67">
        <v>0</v>
      </c>
      <c r="AJ56" s="67">
        <v>2150</v>
      </c>
      <c r="AK56" s="67">
        <v>0</v>
      </c>
      <c r="AL56" s="67">
        <v>2551</v>
      </c>
      <c r="AM56" s="67">
        <v>0</v>
      </c>
      <c r="AN56" s="67">
        <v>28242</v>
      </c>
      <c r="AO56" s="4">
        <f t="shared" si="0"/>
        <v>32943</v>
      </c>
      <c r="AP56" s="68">
        <f t="shared" si="10"/>
        <v>32943</v>
      </c>
      <c r="AQ56" s="4" t="s">
        <v>16</v>
      </c>
      <c r="AR56" s="4" t="s">
        <v>316</v>
      </c>
      <c r="AS56" s="4"/>
      <c r="AT56" s="4">
        <v>4416</v>
      </c>
      <c r="AU56" s="4">
        <v>6</v>
      </c>
      <c r="AV56" s="4">
        <v>100</v>
      </c>
      <c r="AW56" s="4">
        <v>0</v>
      </c>
      <c r="AX56" s="12">
        <f t="shared" si="1"/>
        <v>32943</v>
      </c>
      <c r="AY56" s="12">
        <f t="shared" si="2"/>
        <v>0</v>
      </c>
      <c r="AZ56" s="70">
        <f>AZ55</f>
        <v>0</v>
      </c>
      <c r="BA56" s="72">
        <f>BA55</f>
        <v>0</v>
      </c>
      <c r="BB56" s="36">
        <f t="shared" si="22"/>
        <v>0</v>
      </c>
      <c r="BC56" s="36">
        <f t="shared" si="22"/>
        <v>0</v>
      </c>
      <c r="BD56" s="36">
        <f t="shared" si="4"/>
        <v>0</v>
      </c>
      <c r="BE56" s="4">
        <f>BE53</f>
        <v>0</v>
      </c>
      <c r="BF56" s="10">
        <f t="shared" si="5"/>
        <v>0</v>
      </c>
      <c r="BG56" s="4">
        <f>BG53</f>
        <v>0</v>
      </c>
      <c r="BH56" s="10">
        <f t="shared" si="6"/>
        <v>0</v>
      </c>
      <c r="BI56" s="4"/>
      <c r="BJ56" s="10">
        <f t="shared" si="11"/>
        <v>0</v>
      </c>
      <c r="BK56" s="4">
        <f>BK53</f>
        <v>42.35</v>
      </c>
      <c r="BL56" s="10">
        <f t="shared" si="23"/>
        <v>254.10000000000002</v>
      </c>
      <c r="BM56" s="4">
        <f>BM53</f>
        <v>3.5569999999999997E-2</v>
      </c>
      <c r="BN56" s="10">
        <f t="shared" si="24"/>
        <v>1171.78251</v>
      </c>
      <c r="BO56" s="5">
        <f t="shared" si="25"/>
        <v>1425.8825099999999</v>
      </c>
    </row>
    <row r="57" spans="1:67">
      <c r="A57" s="4">
        <f t="shared" si="12"/>
        <v>54</v>
      </c>
      <c r="B57" s="4">
        <v>55</v>
      </c>
      <c r="C57" s="4" t="s">
        <v>32</v>
      </c>
      <c r="D57" s="4" t="s">
        <v>630</v>
      </c>
      <c r="E57" s="35" t="s">
        <v>631</v>
      </c>
      <c r="F57" s="4"/>
      <c r="G57" s="4" t="s">
        <v>632</v>
      </c>
      <c r="H57" s="4"/>
      <c r="I57" s="35" t="s">
        <v>633</v>
      </c>
      <c r="J57" s="4"/>
      <c r="K57" s="35" t="s">
        <v>634</v>
      </c>
      <c r="L57" s="4" t="s">
        <v>630</v>
      </c>
      <c r="M57" s="35" t="s">
        <v>631</v>
      </c>
      <c r="N57" s="4"/>
      <c r="O57" s="4" t="s">
        <v>632</v>
      </c>
      <c r="P57" s="4"/>
      <c r="Q57" s="35" t="s">
        <v>633</v>
      </c>
      <c r="R57" s="4"/>
      <c r="S57" s="4" t="s">
        <v>12</v>
      </c>
      <c r="T57" s="4" t="s">
        <v>13</v>
      </c>
      <c r="U57" s="4" t="s">
        <v>11</v>
      </c>
      <c r="V57" s="4" t="s">
        <v>29</v>
      </c>
      <c r="W57" s="35" t="s">
        <v>991</v>
      </c>
      <c r="X57" s="35"/>
      <c r="Y57" s="4" t="s">
        <v>15</v>
      </c>
      <c r="Z57" s="4" t="s">
        <v>638</v>
      </c>
      <c r="AA57" s="35" t="s">
        <v>631</v>
      </c>
      <c r="AB57" s="4"/>
      <c r="AC57" s="4" t="s">
        <v>632</v>
      </c>
      <c r="AD57" s="4"/>
      <c r="AE57" s="35" t="s">
        <v>639</v>
      </c>
      <c r="AF57" s="4"/>
      <c r="AG57" s="35" t="s">
        <v>640</v>
      </c>
      <c r="AH57" s="35" t="s">
        <v>641</v>
      </c>
      <c r="AI57" s="67">
        <v>56</v>
      </c>
      <c r="AJ57" s="67">
        <v>452</v>
      </c>
      <c r="AK57" s="67">
        <v>1247</v>
      </c>
      <c r="AL57" s="67">
        <v>1759</v>
      </c>
      <c r="AM57" s="67">
        <v>2274</v>
      </c>
      <c r="AN57" s="67">
        <v>3802</v>
      </c>
      <c r="AO57" s="4">
        <f t="shared" si="0"/>
        <v>9590</v>
      </c>
      <c r="AP57" s="68">
        <f t="shared" si="10"/>
        <v>9590</v>
      </c>
      <c r="AQ57" s="4" t="s">
        <v>16</v>
      </c>
      <c r="AR57" s="4" t="s">
        <v>316</v>
      </c>
      <c r="AS57" s="4"/>
      <c r="AT57" s="4">
        <v>4416</v>
      </c>
      <c r="AU57" s="4">
        <v>6</v>
      </c>
      <c r="AV57" s="4">
        <v>100</v>
      </c>
      <c r="AW57" s="4">
        <v>0</v>
      </c>
      <c r="AX57" s="12">
        <f t="shared" si="1"/>
        <v>9590</v>
      </c>
      <c r="AY57" s="12">
        <f t="shared" si="2"/>
        <v>0</v>
      </c>
      <c r="AZ57" s="70">
        <f t="shared" si="27"/>
        <v>0</v>
      </c>
      <c r="BA57" s="72">
        <f t="shared" si="27"/>
        <v>0</v>
      </c>
      <c r="BB57" s="36">
        <f t="shared" si="22"/>
        <v>0</v>
      </c>
      <c r="BC57" s="36">
        <f t="shared" si="22"/>
        <v>0</v>
      </c>
      <c r="BD57" s="36">
        <f t="shared" si="4"/>
        <v>0</v>
      </c>
      <c r="BE57" s="4">
        <f>BE56</f>
        <v>0</v>
      </c>
      <c r="BF57" s="10">
        <f t="shared" si="5"/>
        <v>0</v>
      </c>
      <c r="BG57" s="4">
        <f>BG56</f>
        <v>0</v>
      </c>
      <c r="BH57" s="10">
        <f t="shared" si="6"/>
        <v>0</v>
      </c>
      <c r="BI57" s="4"/>
      <c r="BJ57" s="10">
        <f t="shared" si="11"/>
        <v>0</v>
      </c>
      <c r="BK57" s="4">
        <f>BK56</f>
        <v>42.35</v>
      </c>
      <c r="BL57" s="10">
        <f t="shared" si="23"/>
        <v>254.10000000000002</v>
      </c>
      <c r="BM57" s="4">
        <f>BM56</f>
        <v>3.5569999999999997E-2</v>
      </c>
      <c r="BN57" s="10">
        <f t="shared" si="24"/>
        <v>341.11629999999997</v>
      </c>
      <c r="BO57" s="5">
        <f t="shared" si="25"/>
        <v>595.21630000000005</v>
      </c>
    </row>
    <row r="58" spans="1:67">
      <c r="A58" s="4">
        <f t="shared" si="12"/>
        <v>55</v>
      </c>
      <c r="B58" s="4">
        <v>55</v>
      </c>
      <c r="C58" s="4" t="s">
        <v>62</v>
      </c>
      <c r="D58" s="4" t="s">
        <v>630</v>
      </c>
      <c r="E58" s="35" t="s">
        <v>631</v>
      </c>
      <c r="F58" s="4"/>
      <c r="G58" s="4" t="s">
        <v>632</v>
      </c>
      <c r="H58" s="4"/>
      <c r="I58" s="35" t="s">
        <v>633</v>
      </c>
      <c r="J58" s="4"/>
      <c r="K58" s="35" t="s">
        <v>634</v>
      </c>
      <c r="L58" s="4" t="s">
        <v>630</v>
      </c>
      <c r="M58" s="35" t="s">
        <v>631</v>
      </c>
      <c r="N58" s="4"/>
      <c r="O58" s="4" t="s">
        <v>632</v>
      </c>
      <c r="P58" s="4"/>
      <c r="Q58" s="35" t="s">
        <v>633</v>
      </c>
      <c r="R58" s="4"/>
      <c r="S58" s="4" t="s">
        <v>12</v>
      </c>
      <c r="T58" s="4" t="s">
        <v>13</v>
      </c>
      <c r="U58" s="4" t="s">
        <v>11</v>
      </c>
      <c r="V58" s="4" t="s">
        <v>29</v>
      </c>
      <c r="W58" s="35" t="s">
        <v>991</v>
      </c>
      <c r="X58" s="35"/>
      <c r="Y58" s="4" t="s">
        <v>15</v>
      </c>
      <c r="Z58" s="4" t="s">
        <v>642</v>
      </c>
      <c r="AA58" s="35" t="s">
        <v>643</v>
      </c>
      <c r="AB58" s="4" t="s">
        <v>644</v>
      </c>
      <c r="AC58" s="4" t="s">
        <v>645</v>
      </c>
      <c r="AD58" s="4"/>
      <c r="AE58" s="35" t="s">
        <v>646</v>
      </c>
      <c r="AF58" s="4"/>
      <c r="AG58" s="35" t="s">
        <v>647</v>
      </c>
      <c r="AH58" s="35" t="s">
        <v>648</v>
      </c>
      <c r="AI58" s="67">
        <v>0</v>
      </c>
      <c r="AJ58" s="67">
        <v>11</v>
      </c>
      <c r="AK58" s="67">
        <v>132</v>
      </c>
      <c r="AL58" s="67">
        <v>555</v>
      </c>
      <c r="AM58" s="67">
        <v>1112</v>
      </c>
      <c r="AN58" s="67">
        <v>1851</v>
      </c>
      <c r="AO58" s="4">
        <f t="shared" si="0"/>
        <v>3661</v>
      </c>
      <c r="AP58" s="68">
        <f t="shared" si="10"/>
        <v>3661</v>
      </c>
      <c r="AQ58" s="4" t="s">
        <v>130</v>
      </c>
      <c r="AR58" s="4" t="s">
        <v>316</v>
      </c>
      <c r="AS58" s="4"/>
      <c r="AT58" s="4">
        <v>4416</v>
      </c>
      <c r="AU58" s="4">
        <v>6</v>
      </c>
      <c r="AV58" s="4">
        <v>100</v>
      </c>
      <c r="AW58" s="4">
        <v>0</v>
      </c>
      <c r="AX58" s="12">
        <f t="shared" si="1"/>
        <v>3661</v>
      </c>
      <c r="AY58" s="12">
        <f t="shared" si="2"/>
        <v>0</v>
      </c>
      <c r="AZ58" s="70">
        <f t="shared" si="27"/>
        <v>0</v>
      </c>
      <c r="BA58" s="72">
        <f t="shared" si="27"/>
        <v>0</v>
      </c>
      <c r="BB58" s="36">
        <f t="shared" si="22"/>
        <v>0</v>
      </c>
      <c r="BC58" s="36">
        <f t="shared" si="22"/>
        <v>0</v>
      </c>
      <c r="BD58" s="36">
        <f t="shared" si="4"/>
        <v>0</v>
      </c>
      <c r="BE58" s="4">
        <f>BE54</f>
        <v>0</v>
      </c>
      <c r="BF58" s="10">
        <f t="shared" si="5"/>
        <v>0</v>
      </c>
      <c r="BG58" s="4">
        <f>BG54</f>
        <v>0</v>
      </c>
      <c r="BH58" s="10">
        <f t="shared" si="6"/>
        <v>0</v>
      </c>
      <c r="BI58" s="4"/>
      <c r="BJ58" s="10">
        <f t="shared" si="11"/>
        <v>0</v>
      </c>
      <c r="BK58" s="4">
        <f>BK54</f>
        <v>10.79</v>
      </c>
      <c r="BL58" s="10">
        <f t="shared" si="23"/>
        <v>64.739999999999995</v>
      </c>
      <c r="BM58" s="4">
        <f>BM54</f>
        <v>4.7449999999999999E-2</v>
      </c>
      <c r="BN58" s="10">
        <f t="shared" si="24"/>
        <v>173.71445</v>
      </c>
      <c r="BO58" s="5">
        <f t="shared" si="25"/>
        <v>238.45445000000001</v>
      </c>
    </row>
    <row r="59" spans="1:67">
      <c r="A59" s="4">
        <f t="shared" si="12"/>
        <v>56</v>
      </c>
      <c r="B59" s="4">
        <v>55</v>
      </c>
      <c r="C59" s="4" t="s">
        <v>318</v>
      </c>
      <c r="D59" s="4" t="s">
        <v>630</v>
      </c>
      <c r="E59" s="35" t="s">
        <v>631</v>
      </c>
      <c r="F59" s="4"/>
      <c r="G59" s="4" t="s">
        <v>632</v>
      </c>
      <c r="H59" s="4"/>
      <c r="I59" s="35" t="s">
        <v>633</v>
      </c>
      <c r="J59" s="4"/>
      <c r="K59" s="35" t="s">
        <v>634</v>
      </c>
      <c r="L59" s="4" t="s">
        <v>630</v>
      </c>
      <c r="M59" s="35" t="s">
        <v>631</v>
      </c>
      <c r="N59" s="4"/>
      <c r="O59" s="4" t="s">
        <v>632</v>
      </c>
      <c r="P59" s="4"/>
      <c r="Q59" s="35" t="s">
        <v>633</v>
      </c>
      <c r="R59" s="4"/>
      <c r="S59" s="4" t="s">
        <v>12</v>
      </c>
      <c r="T59" s="4" t="s">
        <v>13</v>
      </c>
      <c r="U59" s="4" t="s">
        <v>11</v>
      </c>
      <c r="V59" s="4" t="s">
        <v>29</v>
      </c>
      <c r="W59" s="35" t="s">
        <v>991</v>
      </c>
      <c r="X59" s="35"/>
      <c r="Y59" s="4" t="s">
        <v>15</v>
      </c>
      <c r="Z59" s="4" t="s">
        <v>649</v>
      </c>
      <c r="AA59" s="35" t="s">
        <v>650</v>
      </c>
      <c r="AB59" s="4"/>
      <c r="AC59" s="4" t="s">
        <v>651</v>
      </c>
      <c r="AD59" s="4"/>
      <c r="AE59" s="35" t="s">
        <v>652</v>
      </c>
      <c r="AF59" s="4"/>
      <c r="AG59" s="35" t="s">
        <v>653</v>
      </c>
      <c r="AH59" s="35" t="s">
        <v>654</v>
      </c>
      <c r="AI59" s="67">
        <v>11</v>
      </c>
      <c r="AJ59" s="67">
        <v>56</v>
      </c>
      <c r="AK59" s="67">
        <v>400</v>
      </c>
      <c r="AL59" s="67">
        <v>1207</v>
      </c>
      <c r="AM59" s="67">
        <v>1286</v>
      </c>
      <c r="AN59" s="67">
        <v>2337</v>
      </c>
      <c r="AO59" s="4">
        <f t="shared" si="0"/>
        <v>5297</v>
      </c>
      <c r="AP59" s="68">
        <f t="shared" si="10"/>
        <v>5297</v>
      </c>
      <c r="AQ59" s="4" t="s">
        <v>16</v>
      </c>
      <c r="AR59" s="4" t="s">
        <v>316</v>
      </c>
      <c r="AS59" s="4"/>
      <c r="AT59" s="4">
        <v>4416</v>
      </c>
      <c r="AU59" s="4">
        <v>6</v>
      </c>
      <c r="AV59" s="4">
        <v>100</v>
      </c>
      <c r="AW59" s="4">
        <v>0</v>
      </c>
      <c r="AX59" s="12">
        <f t="shared" si="1"/>
        <v>5297</v>
      </c>
      <c r="AY59" s="12">
        <f t="shared" si="2"/>
        <v>0</v>
      </c>
      <c r="AZ59" s="70">
        <f t="shared" si="27"/>
        <v>0</v>
      </c>
      <c r="BA59" s="72">
        <f t="shared" si="27"/>
        <v>0</v>
      </c>
      <c r="BB59" s="36">
        <f t="shared" si="22"/>
        <v>0</v>
      </c>
      <c r="BC59" s="36">
        <f t="shared" si="22"/>
        <v>0</v>
      </c>
      <c r="BD59" s="36">
        <f t="shared" si="4"/>
        <v>0</v>
      </c>
      <c r="BE59" s="4">
        <f>BE57</f>
        <v>0</v>
      </c>
      <c r="BF59" s="10">
        <f t="shared" si="5"/>
        <v>0</v>
      </c>
      <c r="BG59" s="4">
        <f>BG57</f>
        <v>0</v>
      </c>
      <c r="BH59" s="10">
        <f t="shared" si="6"/>
        <v>0</v>
      </c>
      <c r="BI59" s="4"/>
      <c r="BJ59" s="10">
        <f t="shared" si="11"/>
        <v>0</v>
      </c>
      <c r="BK59" s="4">
        <f>BK57</f>
        <v>42.35</v>
      </c>
      <c r="BL59" s="10">
        <f t="shared" si="23"/>
        <v>254.10000000000002</v>
      </c>
      <c r="BM59" s="4">
        <f>BM57</f>
        <v>3.5569999999999997E-2</v>
      </c>
      <c r="BN59" s="10">
        <f t="shared" si="24"/>
        <v>188.41428999999999</v>
      </c>
      <c r="BO59" s="5">
        <f t="shared" si="25"/>
        <v>442.51429000000002</v>
      </c>
    </row>
    <row r="60" spans="1:67">
      <c r="A60" s="4">
        <f t="shared" si="12"/>
        <v>57</v>
      </c>
      <c r="B60" s="4">
        <v>55</v>
      </c>
      <c r="C60" s="4" t="s">
        <v>319</v>
      </c>
      <c r="D60" s="4" t="s">
        <v>630</v>
      </c>
      <c r="E60" s="35" t="s">
        <v>631</v>
      </c>
      <c r="F60" s="4"/>
      <c r="G60" s="4" t="s">
        <v>632</v>
      </c>
      <c r="H60" s="4"/>
      <c r="I60" s="35" t="s">
        <v>633</v>
      </c>
      <c r="J60" s="4"/>
      <c r="K60" s="35" t="s">
        <v>634</v>
      </c>
      <c r="L60" s="4" t="s">
        <v>630</v>
      </c>
      <c r="M60" s="35" t="s">
        <v>631</v>
      </c>
      <c r="N60" s="4"/>
      <c r="O60" s="4" t="s">
        <v>632</v>
      </c>
      <c r="P60" s="4"/>
      <c r="Q60" s="35" t="s">
        <v>633</v>
      </c>
      <c r="R60" s="4"/>
      <c r="S60" s="4" t="s">
        <v>12</v>
      </c>
      <c r="T60" s="4" t="s">
        <v>13</v>
      </c>
      <c r="U60" s="4" t="s">
        <v>11</v>
      </c>
      <c r="V60" s="4" t="s">
        <v>29</v>
      </c>
      <c r="W60" s="35" t="s">
        <v>991</v>
      </c>
      <c r="X60" s="35"/>
      <c r="Y60" s="4" t="s">
        <v>15</v>
      </c>
      <c r="Z60" s="4" t="s">
        <v>655</v>
      </c>
      <c r="AA60" s="35" t="s">
        <v>656</v>
      </c>
      <c r="AB60" s="4" t="s">
        <v>657</v>
      </c>
      <c r="AC60" s="4" t="s">
        <v>658</v>
      </c>
      <c r="AD60" s="4" t="s">
        <v>659</v>
      </c>
      <c r="AE60" s="35" t="s">
        <v>660</v>
      </c>
      <c r="AF60" s="4"/>
      <c r="AG60" s="35" t="s">
        <v>661</v>
      </c>
      <c r="AH60" s="35" t="s">
        <v>662</v>
      </c>
      <c r="AI60" s="67">
        <v>159</v>
      </c>
      <c r="AJ60" s="67">
        <v>179</v>
      </c>
      <c r="AK60" s="67">
        <v>344</v>
      </c>
      <c r="AL60" s="67">
        <v>821</v>
      </c>
      <c r="AM60" s="67">
        <v>1477</v>
      </c>
      <c r="AN60" s="67">
        <v>2847</v>
      </c>
      <c r="AO60" s="4">
        <f t="shared" si="0"/>
        <v>5827</v>
      </c>
      <c r="AP60" s="68">
        <f t="shared" si="10"/>
        <v>5827</v>
      </c>
      <c r="AQ60" s="4" t="s">
        <v>16</v>
      </c>
      <c r="AR60" s="4" t="s">
        <v>316</v>
      </c>
      <c r="AS60" s="4"/>
      <c r="AT60" s="4">
        <v>4416</v>
      </c>
      <c r="AU60" s="4">
        <v>6</v>
      </c>
      <c r="AV60" s="4">
        <v>100</v>
      </c>
      <c r="AW60" s="4">
        <v>0</v>
      </c>
      <c r="AX60" s="12">
        <f t="shared" si="1"/>
        <v>5827</v>
      </c>
      <c r="AY60" s="12">
        <f t="shared" si="2"/>
        <v>0</v>
      </c>
      <c r="AZ60" s="70">
        <f t="shared" si="27"/>
        <v>0</v>
      </c>
      <c r="BA60" s="72">
        <f t="shared" si="27"/>
        <v>0</v>
      </c>
      <c r="BB60" s="36">
        <f t="shared" ref="BB60:BC89" si="28">AX60*AZ60</f>
        <v>0</v>
      </c>
      <c r="BC60" s="36">
        <f t="shared" si="28"/>
        <v>0</v>
      </c>
      <c r="BD60" s="36">
        <f t="shared" si="4"/>
        <v>0</v>
      </c>
      <c r="BE60" s="4">
        <f>BE59</f>
        <v>0</v>
      </c>
      <c r="BF60" s="10">
        <f t="shared" si="5"/>
        <v>0</v>
      </c>
      <c r="BG60" s="4">
        <f>BG59</f>
        <v>0</v>
      </c>
      <c r="BH60" s="10">
        <f t="shared" si="6"/>
        <v>0</v>
      </c>
      <c r="BI60" s="4"/>
      <c r="BJ60" s="10">
        <f t="shared" si="11"/>
        <v>0</v>
      </c>
      <c r="BK60" s="4">
        <f>BK59</f>
        <v>42.35</v>
      </c>
      <c r="BL60" s="10">
        <f t="shared" si="23"/>
        <v>254.10000000000002</v>
      </c>
      <c r="BM60" s="4">
        <f>BM59</f>
        <v>3.5569999999999997E-2</v>
      </c>
      <c r="BN60" s="10">
        <f t="shared" si="24"/>
        <v>207.26638999999997</v>
      </c>
      <c r="BO60" s="5">
        <f t="shared" si="25"/>
        <v>461.36639000000002</v>
      </c>
    </row>
    <row r="61" spans="1:67">
      <c r="A61" s="4">
        <f t="shared" si="12"/>
        <v>58</v>
      </c>
      <c r="B61" s="4">
        <v>55</v>
      </c>
      <c r="C61" s="4" t="s">
        <v>529</v>
      </c>
      <c r="D61" s="4" t="s">
        <v>630</v>
      </c>
      <c r="E61" s="35" t="s">
        <v>631</v>
      </c>
      <c r="F61" s="4"/>
      <c r="G61" s="4" t="s">
        <v>632</v>
      </c>
      <c r="H61" s="4"/>
      <c r="I61" s="35" t="s">
        <v>633</v>
      </c>
      <c r="J61" s="4"/>
      <c r="K61" s="35" t="s">
        <v>634</v>
      </c>
      <c r="L61" s="4" t="s">
        <v>630</v>
      </c>
      <c r="M61" s="35" t="s">
        <v>631</v>
      </c>
      <c r="N61" s="4"/>
      <c r="O61" s="4" t="s">
        <v>632</v>
      </c>
      <c r="P61" s="4"/>
      <c r="Q61" s="35" t="s">
        <v>633</v>
      </c>
      <c r="R61" s="4"/>
      <c r="S61" s="4" t="s">
        <v>12</v>
      </c>
      <c r="T61" s="4" t="s">
        <v>13</v>
      </c>
      <c r="U61" s="4" t="s">
        <v>11</v>
      </c>
      <c r="V61" s="4" t="s">
        <v>29</v>
      </c>
      <c r="W61" s="35" t="s">
        <v>991</v>
      </c>
      <c r="X61" s="35"/>
      <c r="Y61" s="4" t="s">
        <v>15</v>
      </c>
      <c r="Z61" s="4" t="s">
        <v>663</v>
      </c>
      <c r="AA61" s="35" t="s">
        <v>656</v>
      </c>
      <c r="AB61" s="4" t="s">
        <v>657</v>
      </c>
      <c r="AC61" s="4" t="s">
        <v>664</v>
      </c>
      <c r="AD61" s="4"/>
      <c r="AE61" s="35" t="s">
        <v>665</v>
      </c>
      <c r="AF61" s="4"/>
      <c r="AG61" s="35" t="s">
        <v>666</v>
      </c>
      <c r="AH61" s="35" t="s">
        <v>667</v>
      </c>
      <c r="AI61" s="67">
        <v>56</v>
      </c>
      <c r="AJ61" s="67">
        <v>77</v>
      </c>
      <c r="AK61" s="67">
        <v>287</v>
      </c>
      <c r="AL61" s="67">
        <v>790</v>
      </c>
      <c r="AM61" s="67">
        <v>1120</v>
      </c>
      <c r="AN61" s="67">
        <v>1861</v>
      </c>
      <c r="AO61" s="4">
        <f t="shared" si="0"/>
        <v>4191</v>
      </c>
      <c r="AP61" s="68">
        <f t="shared" si="10"/>
        <v>4191</v>
      </c>
      <c r="AQ61" s="4" t="s">
        <v>130</v>
      </c>
      <c r="AR61" s="4" t="s">
        <v>316</v>
      </c>
      <c r="AS61" s="4"/>
      <c r="AT61" s="4">
        <v>4416</v>
      </c>
      <c r="AU61" s="4">
        <v>6</v>
      </c>
      <c r="AV61" s="4">
        <v>100</v>
      </c>
      <c r="AW61" s="4">
        <v>0</v>
      </c>
      <c r="AX61" s="12">
        <f t="shared" si="1"/>
        <v>4191</v>
      </c>
      <c r="AY61" s="12">
        <f t="shared" si="2"/>
        <v>0</v>
      </c>
      <c r="AZ61" s="70">
        <f t="shared" si="27"/>
        <v>0</v>
      </c>
      <c r="BA61" s="72">
        <f t="shared" si="27"/>
        <v>0</v>
      </c>
      <c r="BB61" s="36">
        <f t="shared" si="28"/>
        <v>0</v>
      </c>
      <c r="BC61" s="36">
        <f t="shared" si="28"/>
        <v>0</v>
      </c>
      <c r="BD61" s="36">
        <f t="shared" si="4"/>
        <v>0</v>
      </c>
      <c r="BE61" s="4">
        <f>BE58</f>
        <v>0</v>
      </c>
      <c r="BF61" s="10">
        <f t="shared" si="5"/>
        <v>0</v>
      </c>
      <c r="BG61" s="4">
        <f>BG58</f>
        <v>0</v>
      </c>
      <c r="BH61" s="10">
        <f t="shared" si="6"/>
        <v>0</v>
      </c>
      <c r="BI61" s="4"/>
      <c r="BJ61" s="10">
        <f t="shared" si="11"/>
        <v>0</v>
      </c>
      <c r="BK61" s="4">
        <f>BK58</f>
        <v>10.79</v>
      </c>
      <c r="BL61" s="10">
        <f t="shared" si="23"/>
        <v>64.739999999999995</v>
      </c>
      <c r="BM61" s="4">
        <f>BM58</f>
        <v>4.7449999999999999E-2</v>
      </c>
      <c r="BN61" s="10">
        <f t="shared" si="24"/>
        <v>198.86294999999998</v>
      </c>
      <c r="BO61" s="5">
        <f t="shared" si="25"/>
        <v>263.60294999999996</v>
      </c>
    </row>
    <row r="62" spans="1:67">
      <c r="A62" s="4">
        <f t="shared" si="12"/>
        <v>59</v>
      </c>
      <c r="B62" s="4">
        <v>55</v>
      </c>
      <c r="C62" s="4" t="s">
        <v>536</v>
      </c>
      <c r="D62" s="4" t="s">
        <v>630</v>
      </c>
      <c r="E62" s="35" t="s">
        <v>631</v>
      </c>
      <c r="F62" s="4"/>
      <c r="G62" s="4" t="s">
        <v>632</v>
      </c>
      <c r="H62" s="4"/>
      <c r="I62" s="35" t="s">
        <v>633</v>
      </c>
      <c r="J62" s="4"/>
      <c r="K62" s="35" t="s">
        <v>634</v>
      </c>
      <c r="L62" s="4" t="s">
        <v>630</v>
      </c>
      <c r="M62" s="35" t="s">
        <v>631</v>
      </c>
      <c r="N62" s="4"/>
      <c r="O62" s="4" t="s">
        <v>632</v>
      </c>
      <c r="P62" s="4"/>
      <c r="Q62" s="35" t="s">
        <v>633</v>
      </c>
      <c r="R62" s="4"/>
      <c r="S62" s="4" t="s">
        <v>12</v>
      </c>
      <c r="T62" s="4" t="s">
        <v>13</v>
      </c>
      <c r="U62" s="4" t="s">
        <v>11</v>
      </c>
      <c r="V62" s="4" t="s">
        <v>29</v>
      </c>
      <c r="W62" s="35" t="s">
        <v>991</v>
      </c>
      <c r="X62" s="35"/>
      <c r="Y62" s="4" t="s">
        <v>15</v>
      </c>
      <c r="Z62" s="4" t="s">
        <v>668</v>
      </c>
      <c r="AA62" s="35" t="s">
        <v>669</v>
      </c>
      <c r="AB62" s="4"/>
      <c r="AC62" s="4" t="s">
        <v>670</v>
      </c>
      <c r="AD62" s="4"/>
      <c r="AE62" s="35" t="s">
        <v>671</v>
      </c>
      <c r="AF62" s="4"/>
      <c r="AG62" s="35" t="s">
        <v>672</v>
      </c>
      <c r="AH62" s="35" t="s">
        <v>673</v>
      </c>
      <c r="AI62" s="67">
        <v>11</v>
      </c>
      <c r="AJ62" s="67">
        <v>11</v>
      </c>
      <c r="AK62" s="67">
        <v>198</v>
      </c>
      <c r="AL62" s="67">
        <v>698</v>
      </c>
      <c r="AM62" s="67">
        <v>1056</v>
      </c>
      <c r="AN62" s="67">
        <v>1964</v>
      </c>
      <c r="AO62" s="4">
        <f t="shared" si="0"/>
        <v>3938</v>
      </c>
      <c r="AP62" s="68">
        <f t="shared" si="10"/>
        <v>3938</v>
      </c>
      <c r="AQ62" s="4" t="s">
        <v>130</v>
      </c>
      <c r="AR62" s="4" t="s">
        <v>316</v>
      </c>
      <c r="AS62" s="4"/>
      <c r="AT62" s="4">
        <v>4416</v>
      </c>
      <c r="AU62" s="4">
        <v>6</v>
      </c>
      <c r="AV62" s="4">
        <v>100</v>
      </c>
      <c r="AW62" s="4">
        <v>0</v>
      </c>
      <c r="AX62" s="12">
        <f t="shared" si="1"/>
        <v>3938</v>
      </c>
      <c r="AY62" s="12">
        <f t="shared" si="2"/>
        <v>0</v>
      </c>
      <c r="AZ62" s="70">
        <f t="shared" si="27"/>
        <v>0</v>
      </c>
      <c r="BA62" s="72">
        <f t="shared" si="27"/>
        <v>0</v>
      </c>
      <c r="BB62" s="36">
        <f t="shared" si="28"/>
        <v>0</v>
      </c>
      <c r="BC62" s="36">
        <f t="shared" si="28"/>
        <v>0</v>
      </c>
      <c r="BD62" s="36">
        <f t="shared" si="4"/>
        <v>0</v>
      </c>
      <c r="BE62" s="4">
        <f>BE58</f>
        <v>0</v>
      </c>
      <c r="BF62" s="10">
        <f t="shared" si="5"/>
        <v>0</v>
      </c>
      <c r="BG62" s="4">
        <f>BG58</f>
        <v>0</v>
      </c>
      <c r="BH62" s="10">
        <f t="shared" si="6"/>
        <v>0</v>
      </c>
      <c r="BI62" s="4"/>
      <c r="BJ62" s="10">
        <f t="shared" si="11"/>
        <v>0</v>
      </c>
      <c r="BK62" s="4">
        <f>BK58</f>
        <v>10.79</v>
      </c>
      <c r="BL62" s="10">
        <f t="shared" si="23"/>
        <v>64.739999999999995</v>
      </c>
      <c r="BM62" s="4">
        <f>BM58</f>
        <v>4.7449999999999999E-2</v>
      </c>
      <c r="BN62" s="10">
        <f t="shared" si="24"/>
        <v>186.85810000000001</v>
      </c>
      <c r="BO62" s="5">
        <f t="shared" si="25"/>
        <v>251.59809999999999</v>
      </c>
    </row>
    <row r="63" spans="1:67">
      <c r="A63" s="4">
        <f t="shared" si="12"/>
        <v>60</v>
      </c>
      <c r="B63" s="4">
        <v>56</v>
      </c>
      <c r="C63" s="4" t="s">
        <v>0</v>
      </c>
      <c r="D63" s="4" t="s">
        <v>676</v>
      </c>
      <c r="E63" s="35" t="s">
        <v>677</v>
      </c>
      <c r="F63" s="4"/>
      <c r="G63" s="4" t="s">
        <v>678</v>
      </c>
      <c r="H63" s="4">
        <v>44529</v>
      </c>
      <c r="I63" s="35" t="s">
        <v>5</v>
      </c>
      <c r="J63" s="4"/>
      <c r="K63" s="35" t="s">
        <v>679</v>
      </c>
      <c r="L63" s="4" t="s">
        <v>676</v>
      </c>
      <c r="M63" s="35" t="s">
        <v>677</v>
      </c>
      <c r="N63" s="4"/>
      <c r="O63" s="4" t="s">
        <v>678</v>
      </c>
      <c r="P63" s="4" t="s">
        <v>680</v>
      </c>
      <c r="Q63" s="35" t="s">
        <v>5</v>
      </c>
      <c r="R63" s="4"/>
      <c r="S63" s="4" t="s">
        <v>12</v>
      </c>
      <c r="T63" s="4" t="s">
        <v>13</v>
      </c>
      <c r="U63" s="4" t="s">
        <v>28</v>
      </c>
      <c r="V63" s="4" t="s">
        <v>29</v>
      </c>
      <c r="W63" s="35" t="s">
        <v>991</v>
      </c>
      <c r="X63" s="35"/>
      <c r="Y63" s="4" t="s">
        <v>15</v>
      </c>
      <c r="Z63" s="4" t="s">
        <v>681</v>
      </c>
      <c r="AA63" s="35" t="s">
        <v>682</v>
      </c>
      <c r="AB63" s="4" t="s">
        <v>683</v>
      </c>
      <c r="AC63" s="4" t="s">
        <v>683</v>
      </c>
      <c r="AD63" s="4"/>
      <c r="AE63" s="35" t="s">
        <v>671</v>
      </c>
      <c r="AF63" s="4"/>
      <c r="AG63" s="35" t="s">
        <v>684</v>
      </c>
      <c r="AH63" s="35" t="s">
        <v>685</v>
      </c>
      <c r="AI63" s="67">
        <v>0</v>
      </c>
      <c r="AJ63" s="67">
        <v>0</v>
      </c>
      <c r="AK63" s="67">
        <v>0</v>
      </c>
      <c r="AL63" s="67">
        <v>7330</v>
      </c>
      <c r="AM63" s="67">
        <v>14046</v>
      </c>
      <c r="AN63" s="67">
        <v>15928</v>
      </c>
      <c r="AO63" s="4">
        <f t="shared" si="0"/>
        <v>37304</v>
      </c>
      <c r="AP63" s="68">
        <f t="shared" si="10"/>
        <v>37304</v>
      </c>
      <c r="AQ63" s="4" t="s">
        <v>47</v>
      </c>
      <c r="AR63" s="4" t="s">
        <v>316</v>
      </c>
      <c r="AS63" s="4"/>
      <c r="AT63" s="4">
        <v>4416</v>
      </c>
      <c r="AU63" s="4">
        <v>6</v>
      </c>
      <c r="AV63" s="4">
        <v>0</v>
      </c>
      <c r="AW63" s="4">
        <v>100</v>
      </c>
      <c r="AX63" s="12">
        <f t="shared" si="1"/>
        <v>0</v>
      </c>
      <c r="AY63" s="12">
        <f t="shared" si="2"/>
        <v>37304</v>
      </c>
      <c r="AZ63" s="70">
        <f t="shared" si="27"/>
        <v>0</v>
      </c>
      <c r="BA63" s="72">
        <f t="shared" si="27"/>
        <v>0</v>
      </c>
      <c r="BB63" s="36">
        <f t="shared" si="28"/>
        <v>0</v>
      </c>
      <c r="BC63" s="36">
        <f t="shared" si="28"/>
        <v>0</v>
      </c>
      <c r="BD63" s="36">
        <f t="shared" si="4"/>
        <v>0</v>
      </c>
      <c r="BE63" s="4">
        <f>BE50</f>
        <v>0</v>
      </c>
      <c r="BF63" s="10">
        <f t="shared" si="5"/>
        <v>0</v>
      </c>
      <c r="BG63" s="4">
        <f>BG50</f>
        <v>0</v>
      </c>
      <c r="BH63" s="10">
        <f t="shared" si="6"/>
        <v>0</v>
      </c>
      <c r="BI63" s="4">
        <f>BI54</f>
        <v>3.8999999999999998E-3</v>
      </c>
      <c r="BJ63" s="10">
        <f t="shared" si="11"/>
        <v>145.48560000000001</v>
      </c>
      <c r="BK63" s="4">
        <f>BK50</f>
        <v>236.57</v>
      </c>
      <c r="BL63" s="10">
        <f t="shared" si="23"/>
        <v>1419.42</v>
      </c>
      <c r="BM63" s="4">
        <f>BM50</f>
        <v>3.4860000000000002E-2</v>
      </c>
      <c r="BN63" s="10">
        <f t="shared" si="24"/>
        <v>1300.4174400000002</v>
      </c>
      <c r="BO63" s="5">
        <f t="shared" si="25"/>
        <v>2865.3230400000002</v>
      </c>
    </row>
    <row r="64" spans="1:67">
      <c r="A64" s="4">
        <f t="shared" si="12"/>
        <v>61</v>
      </c>
      <c r="B64" s="4">
        <v>56</v>
      </c>
      <c r="C64" s="4" t="s">
        <v>32</v>
      </c>
      <c r="D64" s="4" t="s">
        <v>676</v>
      </c>
      <c r="E64" s="35" t="s">
        <v>677</v>
      </c>
      <c r="F64" s="4"/>
      <c r="G64" s="4" t="s">
        <v>678</v>
      </c>
      <c r="H64" s="4">
        <v>44529</v>
      </c>
      <c r="I64" s="35" t="s">
        <v>5</v>
      </c>
      <c r="J64" s="4"/>
      <c r="K64" s="35" t="s">
        <v>679</v>
      </c>
      <c r="L64" s="4" t="s">
        <v>676</v>
      </c>
      <c r="M64" s="35" t="s">
        <v>677</v>
      </c>
      <c r="N64" s="4"/>
      <c r="O64" s="4" t="s">
        <v>678</v>
      </c>
      <c r="P64" s="4" t="s">
        <v>680</v>
      </c>
      <c r="Q64" s="35" t="s">
        <v>5</v>
      </c>
      <c r="R64" s="4"/>
      <c r="S64" s="4" t="s">
        <v>12</v>
      </c>
      <c r="T64" s="4" t="s">
        <v>13</v>
      </c>
      <c r="U64" s="4" t="s">
        <v>28</v>
      </c>
      <c r="V64" s="4" t="s">
        <v>29</v>
      </c>
      <c r="W64" s="35" t="s">
        <v>991</v>
      </c>
      <c r="X64" s="35"/>
      <c r="Y64" s="4" t="s">
        <v>15</v>
      </c>
      <c r="Z64" s="4" t="s">
        <v>686</v>
      </c>
      <c r="AA64" s="35" t="s">
        <v>677</v>
      </c>
      <c r="AB64" s="4" t="s">
        <v>678</v>
      </c>
      <c r="AC64" s="4" t="s">
        <v>678</v>
      </c>
      <c r="AD64" s="4" t="s">
        <v>687</v>
      </c>
      <c r="AE64" s="35" t="s">
        <v>688</v>
      </c>
      <c r="AF64" s="4"/>
      <c r="AG64" s="35" t="s">
        <v>2436</v>
      </c>
      <c r="AH64" s="35" t="s">
        <v>689</v>
      </c>
      <c r="AI64" s="67">
        <v>0</v>
      </c>
      <c r="AJ64" s="67">
        <v>44</v>
      </c>
      <c r="AK64" s="67">
        <v>164</v>
      </c>
      <c r="AL64" s="67">
        <v>165</v>
      </c>
      <c r="AM64" s="67">
        <v>658</v>
      </c>
      <c r="AN64" s="67">
        <v>659</v>
      </c>
      <c r="AO64" s="4">
        <f t="shared" si="0"/>
        <v>1690</v>
      </c>
      <c r="AP64" s="68">
        <f t="shared" si="10"/>
        <v>1690</v>
      </c>
      <c r="AQ64" s="4" t="s">
        <v>16</v>
      </c>
      <c r="AR64" s="4" t="s">
        <v>316</v>
      </c>
      <c r="AS64" s="4"/>
      <c r="AT64" s="4">
        <v>4416</v>
      </c>
      <c r="AU64" s="4">
        <v>6</v>
      </c>
      <c r="AV64" s="4">
        <v>100</v>
      </c>
      <c r="AW64" s="4">
        <v>0</v>
      </c>
      <c r="AX64" s="12">
        <f t="shared" si="1"/>
        <v>1690</v>
      </c>
      <c r="AY64" s="12">
        <f t="shared" si="2"/>
        <v>0</v>
      </c>
      <c r="AZ64" s="70">
        <f t="shared" si="27"/>
        <v>0</v>
      </c>
      <c r="BA64" s="72">
        <f t="shared" si="27"/>
        <v>0</v>
      </c>
      <c r="BB64" s="36">
        <f t="shared" si="28"/>
        <v>0</v>
      </c>
      <c r="BC64" s="36">
        <f t="shared" si="28"/>
        <v>0</v>
      </c>
      <c r="BD64" s="36">
        <f t="shared" si="4"/>
        <v>0</v>
      </c>
      <c r="BE64" s="4">
        <f>BE60</f>
        <v>0</v>
      </c>
      <c r="BF64" s="10">
        <f t="shared" si="5"/>
        <v>0</v>
      </c>
      <c r="BG64" s="4">
        <f>BG60</f>
        <v>0</v>
      </c>
      <c r="BH64" s="10">
        <f t="shared" si="6"/>
        <v>0</v>
      </c>
      <c r="BI64" s="4">
        <f>BI63</f>
        <v>3.8999999999999998E-3</v>
      </c>
      <c r="BJ64" s="10">
        <f t="shared" si="11"/>
        <v>6.5909999999999993</v>
      </c>
      <c r="BK64" s="4">
        <f>BK60</f>
        <v>42.35</v>
      </c>
      <c r="BL64" s="10">
        <f t="shared" si="23"/>
        <v>254.10000000000002</v>
      </c>
      <c r="BM64" s="4">
        <f>BM60</f>
        <v>3.5569999999999997E-2</v>
      </c>
      <c r="BN64" s="10">
        <f t="shared" si="24"/>
        <v>60.113299999999995</v>
      </c>
      <c r="BO64" s="5">
        <f t="shared" si="25"/>
        <v>320.80430000000001</v>
      </c>
    </row>
    <row r="65" spans="1:67">
      <c r="A65" s="4">
        <f t="shared" si="12"/>
        <v>62</v>
      </c>
      <c r="B65" s="4">
        <v>57</v>
      </c>
      <c r="C65" s="4" t="s">
        <v>0</v>
      </c>
      <c r="D65" s="4" t="s">
        <v>690</v>
      </c>
      <c r="E65" s="35" t="s">
        <v>691</v>
      </c>
      <c r="F65" s="4"/>
      <c r="G65" s="4" t="s">
        <v>692</v>
      </c>
      <c r="H65" s="4" t="s">
        <v>693</v>
      </c>
      <c r="I65" s="35" t="s">
        <v>164</v>
      </c>
      <c r="J65" s="4"/>
      <c r="K65" s="35" t="s">
        <v>694</v>
      </c>
      <c r="L65" s="4" t="s">
        <v>690</v>
      </c>
      <c r="M65" s="35" t="s">
        <v>691</v>
      </c>
      <c r="N65" s="4"/>
      <c r="O65" s="4" t="s">
        <v>692</v>
      </c>
      <c r="P65" s="4" t="s">
        <v>693</v>
      </c>
      <c r="Q65" s="35" t="s">
        <v>164</v>
      </c>
      <c r="R65" s="4"/>
      <c r="S65" s="4" t="s">
        <v>12</v>
      </c>
      <c r="T65" s="4" t="s">
        <v>13</v>
      </c>
      <c r="U65" s="4" t="s">
        <v>11</v>
      </c>
      <c r="V65" s="4" t="s">
        <v>29</v>
      </c>
      <c r="W65" s="35" t="s">
        <v>991</v>
      </c>
      <c r="X65" s="35"/>
      <c r="Y65" s="4" t="s">
        <v>15</v>
      </c>
      <c r="Z65" s="4" t="s">
        <v>695</v>
      </c>
      <c r="AA65" s="35" t="s">
        <v>691</v>
      </c>
      <c r="AB65" s="4"/>
      <c r="AC65" s="4" t="s">
        <v>692</v>
      </c>
      <c r="AD65" s="4" t="s">
        <v>693</v>
      </c>
      <c r="AE65" s="35" t="s">
        <v>164</v>
      </c>
      <c r="AF65" s="4"/>
      <c r="AG65" s="35" t="s">
        <v>696</v>
      </c>
      <c r="AH65" s="35" t="s">
        <v>697</v>
      </c>
      <c r="AI65" s="67">
        <v>2884</v>
      </c>
      <c r="AJ65" s="67">
        <v>3337</v>
      </c>
      <c r="AK65" s="67">
        <v>11675</v>
      </c>
      <c r="AL65" s="67">
        <v>13946</v>
      </c>
      <c r="AM65" s="67">
        <v>29419</v>
      </c>
      <c r="AN65" s="67">
        <v>31158</v>
      </c>
      <c r="AO65" s="4">
        <f t="shared" si="0"/>
        <v>92419</v>
      </c>
      <c r="AP65" s="68">
        <f t="shared" si="10"/>
        <v>92419</v>
      </c>
      <c r="AQ65" s="4" t="s">
        <v>47</v>
      </c>
      <c r="AR65" s="4" t="s">
        <v>316</v>
      </c>
      <c r="AS65" s="4"/>
      <c r="AT65" s="4">
        <v>4416</v>
      </c>
      <c r="AU65" s="4">
        <v>6</v>
      </c>
      <c r="AV65" s="4">
        <v>100</v>
      </c>
      <c r="AW65" s="4">
        <v>0</v>
      </c>
      <c r="AX65" s="12">
        <f t="shared" si="1"/>
        <v>92419</v>
      </c>
      <c r="AY65" s="12">
        <f t="shared" si="2"/>
        <v>0</v>
      </c>
      <c r="AZ65" s="70">
        <f t="shared" si="27"/>
        <v>0</v>
      </c>
      <c r="BA65" s="72">
        <f t="shared" si="27"/>
        <v>0</v>
      </c>
      <c r="BB65" s="36">
        <f t="shared" si="28"/>
        <v>0</v>
      </c>
      <c r="BC65" s="36">
        <f t="shared" si="28"/>
        <v>0</v>
      </c>
      <c r="BD65" s="36">
        <f t="shared" si="4"/>
        <v>0</v>
      </c>
      <c r="BE65" s="4">
        <f>BE63</f>
        <v>0</v>
      </c>
      <c r="BF65" s="10">
        <f t="shared" si="5"/>
        <v>0</v>
      </c>
      <c r="BG65" s="4">
        <f>BG63</f>
        <v>0</v>
      </c>
      <c r="BH65" s="10">
        <f t="shared" si="6"/>
        <v>0</v>
      </c>
      <c r="BI65" s="4"/>
      <c r="BJ65" s="10">
        <f t="shared" si="11"/>
        <v>0</v>
      </c>
      <c r="BK65" s="4">
        <f>BK63</f>
        <v>236.57</v>
      </c>
      <c r="BL65" s="10">
        <f t="shared" si="23"/>
        <v>1419.42</v>
      </c>
      <c r="BM65" s="4">
        <f>BM63</f>
        <v>3.4860000000000002E-2</v>
      </c>
      <c r="BN65" s="10">
        <f t="shared" si="24"/>
        <v>3221.7263400000002</v>
      </c>
      <c r="BO65" s="5">
        <f t="shared" si="25"/>
        <v>4641.1463400000002</v>
      </c>
    </row>
    <row r="66" spans="1:67">
      <c r="A66" s="4">
        <f t="shared" si="12"/>
        <v>63</v>
      </c>
      <c r="B66" s="4">
        <v>57</v>
      </c>
      <c r="C66" s="4" t="s">
        <v>32</v>
      </c>
      <c r="D66" s="4" t="s">
        <v>690</v>
      </c>
      <c r="E66" s="35" t="s">
        <v>691</v>
      </c>
      <c r="F66" s="4"/>
      <c r="G66" s="4" t="s">
        <v>692</v>
      </c>
      <c r="H66" s="4" t="s">
        <v>693</v>
      </c>
      <c r="I66" s="35" t="s">
        <v>164</v>
      </c>
      <c r="J66" s="4"/>
      <c r="K66" s="35" t="s">
        <v>694</v>
      </c>
      <c r="L66" s="4" t="s">
        <v>690</v>
      </c>
      <c r="M66" s="35" t="s">
        <v>691</v>
      </c>
      <c r="N66" s="4"/>
      <c r="O66" s="4" t="s">
        <v>692</v>
      </c>
      <c r="P66" s="4" t="s">
        <v>693</v>
      </c>
      <c r="Q66" s="35" t="s">
        <v>164</v>
      </c>
      <c r="R66" s="4"/>
      <c r="S66" s="4" t="s">
        <v>12</v>
      </c>
      <c r="T66" s="4" t="s">
        <v>13</v>
      </c>
      <c r="U66" s="4" t="s">
        <v>11</v>
      </c>
      <c r="V66" s="4" t="s">
        <v>29</v>
      </c>
      <c r="W66" s="35" t="s">
        <v>991</v>
      </c>
      <c r="X66" s="35"/>
      <c r="Y66" s="4" t="s">
        <v>15</v>
      </c>
      <c r="Z66" s="4" t="s">
        <v>698</v>
      </c>
      <c r="AA66" s="35" t="s">
        <v>699</v>
      </c>
      <c r="AB66" s="4" t="s">
        <v>700</v>
      </c>
      <c r="AC66" s="4" t="s">
        <v>700</v>
      </c>
      <c r="AD66" s="4" t="s">
        <v>701</v>
      </c>
      <c r="AE66" s="35" t="s">
        <v>59</v>
      </c>
      <c r="AF66" s="4"/>
      <c r="AG66" s="35" t="s">
        <v>702</v>
      </c>
      <c r="AH66" s="35" t="s">
        <v>703</v>
      </c>
      <c r="AI66" s="67">
        <v>0</v>
      </c>
      <c r="AJ66" s="67">
        <v>453</v>
      </c>
      <c r="AK66" s="67">
        <v>1193</v>
      </c>
      <c r="AL66" s="67">
        <v>2254</v>
      </c>
      <c r="AM66" s="67">
        <v>0</v>
      </c>
      <c r="AN66" s="67">
        <v>7685</v>
      </c>
      <c r="AO66" s="4">
        <f t="shared" ref="AO66:AO123" si="29">SUM(AI66:AN66)</f>
        <v>11585</v>
      </c>
      <c r="AP66" s="68">
        <f t="shared" si="10"/>
        <v>11585</v>
      </c>
      <c r="AQ66" s="4" t="s">
        <v>16</v>
      </c>
      <c r="AR66" s="4" t="s">
        <v>316</v>
      </c>
      <c r="AS66" s="4"/>
      <c r="AT66" s="4">
        <v>4416</v>
      </c>
      <c r="AU66" s="4">
        <v>6</v>
      </c>
      <c r="AV66" s="4">
        <v>100</v>
      </c>
      <c r="AW66" s="4">
        <v>0</v>
      </c>
      <c r="AX66" s="12">
        <f t="shared" ref="AX66:AX123" si="30">AV66*AP66/100</f>
        <v>11585</v>
      </c>
      <c r="AY66" s="12">
        <f t="shared" ref="AY66:AY123" si="31">AW66*AP66/100</f>
        <v>0</v>
      </c>
      <c r="AZ66" s="70">
        <f t="shared" si="27"/>
        <v>0</v>
      </c>
      <c r="BA66" s="72">
        <f t="shared" si="27"/>
        <v>0</v>
      </c>
      <c r="BB66" s="36">
        <f t="shared" si="28"/>
        <v>0</v>
      </c>
      <c r="BC66" s="36">
        <f t="shared" si="28"/>
        <v>0</v>
      </c>
      <c r="BD66" s="36">
        <f t="shared" ref="BD66:BD120" si="32">SUM(BB66:BC66)</f>
        <v>0</v>
      </c>
      <c r="BE66" s="4">
        <f>BE64</f>
        <v>0</v>
      </c>
      <c r="BF66" s="10">
        <f t="shared" ref="BF66:BF122" si="33">BE66*AU66*AV66/100</f>
        <v>0</v>
      </c>
      <c r="BG66" s="4">
        <f>BG64</f>
        <v>0</v>
      </c>
      <c r="BH66" s="10">
        <f t="shared" ref="BH66:BH122" si="34">BG66*AU66*AW66/100</f>
        <v>0</v>
      </c>
      <c r="BI66" s="4"/>
      <c r="BJ66" s="10">
        <f t="shared" si="11"/>
        <v>0</v>
      </c>
      <c r="BK66" s="4">
        <f>BK64</f>
        <v>42.35</v>
      </c>
      <c r="BL66" s="10">
        <f t="shared" ref="BL66:BL97" si="35">BK66*AU66</f>
        <v>254.10000000000002</v>
      </c>
      <c r="BM66" s="4">
        <f>BM64</f>
        <v>3.5569999999999997E-2</v>
      </c>
      <c r="BN66" s="10">
        <f t="shared" ref="BN66:BN97" si="36">BM66*AP66</f>
        <v>412.07844999999998</v>
      </c>
      <c r="BO66" s="5">
        <f t="shared" ref="BO66:BO97" si="37">BN66+BL66+BH66+BF66+BD66+BJ66</f>
        <v>666.17845</v>
      </c>
    </row>
    <row r="67" spans="1:67">
      <c r="A67" s="4">
        <f t="shared" si="12"/>
        <v>64</v>
      </c>
      <c r="B67" s="4">
        <v>57</v>
      </c>
      <c r="C67" s="4" t="s">
        <v>62</v>
      </c>
      <c r="D67" s="4" t="s">
        <v>690</v>
      </c>
      <c r="E67" s="35" t="s">
        <v>691</v>
      </c>
      <c r="F67" s="4"/>
      <c r="G67" s="4" t="s">
        <v>692</v>
      </c>
      <c r="H67" s="4" t="s">
        <v>693</v>
      </c>
      <c r="I67" s="35" t="s">
        <v>164</v>
      </c>
      <c r="J67" s="4"/>
      <c r="K67" s="35" t="s">
        <v>694</v>
      </c>
      <c r="L67" s="4" t="s">
        <v>690</v>
      </c>
      <c r="M67" s="35" t="s">
        <v>691</v>
      </c>
      <c r="N67" s="4"/>
      <c r="O67" s="4" t="s">
        <v>692</v>
      </c>
      <c r="P67" s="4" t="s">
        <v>693</v>
      </c>
      <c r="Q67" s="35" t="s">
        <v>164</v>
      </c>
      <c r="R67" s="4"/>
      <c r="S67" s="4" t="s">
        <v>12</v>
      </c>
      <c r="T67" s="4" t="s">
        <v>13</v>
      </c>
      <c r="U67" s="4" t="s">
        <v>11</v>
      </c>
      <c r="V67" s="4" t="s">
        <v>29</v>
      </c>
      <c r="W67" s="35" t="s">
        <v>991</v>
      </c>
      <c r="X67" s="35"/>
      <c r="Y67" s="4" t="s">
        <v>15</v>
      </c>
      <c r="Z67" s="4" t="s">
        <v>704</v>
      </c>
      <c r="AA67" s="35" t="s">
        <v>705</v>
      </c>
      <c r="AB67" s="4" t="s">
        <v>706</v>
      </c>
      <c r="AC67" s="4" t="s">
        <v>706</v>
      </c>
      <c r="AD67" s="4"/>
      <c r="AE67" s="35" t="s">
        <v>707</v>
      </c>
      <c r="AF67" s="4"/>
      <c r="AG67" s="35" t="s">
        <v>708</v>
      </c>
      <c r="AH67" s="35" t="s">
        <v>709</v>
      </c>
      <c r="AI67" s="67">
        <v>11</v>
      </c>
      <c r="AJ67" s="67">
        <v>11</v>
      </c>
      <c r="AK67" s="67">
        <v>231</v>
      </c>
      <c r="AL67" s="67">
        <v>509</v>
      </c>
      <c r="AM67" s="67">
        <v>868</v>
      </c>
      <c r="AN67" s="67">
        <v>1220</v>
      </c>
      <c r="AO67" s="4">
        <f t="shared" si="29"/>
        <v>2850</v>
      </c>
      <c r="AP67" s="68">
        <f t="shared" ref="AP67:AP123" si="38">AO67</f>
        <v>2850</v>
      </c>
      <c r="AQ67" s="4" t="s">
        <v>130</v>
      </c>
      <c r="AR67" s="4" t="s">
        <v>316</v>
      </c>
      <c r="AS67" s="4"/>
      <c r="AT67" s="4">
        <v>4416</v>
      </c>
      <c r="AU67" s="4">
        <v>6</v>
      </c>
      <c r="AV67" s="4">
        <v>100</v>
      </c>
      <c r="AW67" s="4">
        <v>0</v>
      </c>
      <c r="AX67" s="12">
        <f t="shared" si="30"/>
        <v>2850</v>
      </c>
      <c r="AY67" s="12">
        <f t="shared" si="31"/>
        <v>0</v>
      </c>
      <c r="AZ67" s="70">
        <f t="shared" si="27"/>
        <v>0</v>
      </c>
      <c r="BA67" s="72">
        <f t="shared" si="27"/>
        <v>0</v>
      </c>
      <c r="BB67" s="36">
        <f t="shared" si="28"/>
        <v>0</v>
      </c>
      <c r="BC67" s="36">
        <f t="shared" si="28"/>
        <v>0</v>
      </c>
      <c r="BD67" s="36">
        <f t="shared" si="32"/>
        <v>0</v>
      </c>
      <c r="BE67" s="4">
        <f>BE62</f>
        <v>0</v>
      </c>
      <c r="BF67" s="10">
        <f t="shared" si="33"/>
        <v>0</v>
      </c>
      <c r="BG67" s="4">
        <f>BG62</f>
        <v>0</v>
      </c>
      <c r="BH67" s="10">
        <f t="shared" si="34"/>
        <v>0</v>
      </c>
      <c r="BI67" s="4"/>
      <c r="BJ67" s="10">
        <f t="shared" ref="BJ67:BJ124" si="39">BI67*AP67</f>
        <v>0</v>
      </c>
      <c r="BK67" s="4">
        <f>BK62</f>
        <v>10.79</v>
      </c>
      <c r="BL67" s="10">
        <f t="shared" si="35"/>
        <v>64.739999999999995</v>
      </c>
      <c r="BM67" s="4">
        <f>BM62</f>
        <v>4.7449999999999999E-2</v>
      </c>
      <c r="BN67" s="10">
        <f t="shared" si="36"/>
        <v>135.23249999999999</v>
      </c>
      <c r="BO67" s="5">
        <f t="shared" si="37"/>
        <v>199.97249999999997</v>
      </c>
    </row>
    <row r="68" spans="1:67">
      <c r="A68" s="4">
        <f t="shared" ref="A68:A123" si="40">A67+1</f>
        <v>65</v>
      </c>
      <c r="B68" s="4">
        <v>57</v>
      </c>
      <c r="C68" s="4" t="s">
        <v>318</v>
      </c>
      <c r="D68" s="4" t="s">
        <v>690</v>
      </c>
      <c r="E68" s="35" t="s">
        <v>691</v>
      </c>
      <c r="F68" s="4"/>
      <c r="G68" s="4" t="s">
        <v>692</v>
      </c>
      <c r="H68" s="4" t="s">
        <v>693</v>
      </c>
      <c r="I68" s="35" t="s">
        <v>164</v>
      </c>
      <c r="J68" s="4"/>
      <c r="K68" s="35" t="s">
        <v>694</v>
      </c>
      <c r="L68" s="4" t="s">
        <v>690</v>
      </c>
      <c r="M68" s="35" t="s">
        <v>691</v>
      </c>
      <c r="N68" s="4"/>
      <c r="O68" s="4" t="s">
        <v>692</v>
      </c>
      <c r="P68" s="4" t="s">
        <v>693</v>
      </c>
      <c r="Q68" s="35" t="s">
        <v>164</v>
      </c>
      <c r="R68" s="4"/>
      <c r="S68" s="4" t="s">
        <v>12</v>
      </c>
      <c r="T68" s="4" t="s">
        <v>13</v>
      </c>
      <c r="U68" s="4" t="s">
        <v>11</v>
      </c>
      <c r="V68" s="4" t="s">
        <v>29</v>
      </c>
      <c r="W68" s="35" t="s">
        <v>991</v>
      </c>
      <c r="X68" s="35"/>
      <c r="Y68" s="4" t="s">
        <v>15</v>
      </c>
      <c r="Z68" s="4" t="s">
        <v>710</v>
      </c>
      <c r="AA68" s="35" t="s">
        <v>691</v>
      </c>
      <c r="AB68" s="4" t="s">
        <v>692</v>
      </c>
      <c r="AC68" s="4" t="s">
        <v>711</v>
      </c>
      <c r="AD68" s="4"/>
      <c r="AE68" s="35" t="s">
        <v>712</v>
      </c>
      <c r="AF68" s="4"/>
      <c r="AG68" s="35" t="s">
        <v>713</v>
      </c>
      <c r="AH68" s="35" t="s">
        <v>714</v>
      </c>
      <c r="AI68" s="67">
        <v>0</v>
      </c>
      <c r="AJ68" s="67">
        <v>0</v>
      </c>
      <c r="AK68" s="67">
        <v>0</v>
      </c>
      <c r="AL68" s="67">
        <v>0</v>
      </c>
      <c r="AM68" s="67">
        <v>503</v>
      </c>
      <c r="AN68" s="67">
        <v>2494</v>
      </c>
      <c r="AO68" s="4">
        <f t="shared" si="29"/>
        <v>2997</v>
      </c>
      <c r="AP68" s="68">
        <f t="shared" si="38"/>
        <v>2997</v>
      </c>
      <c r="AQ68" s="4" t="s">
        <v>130</v>
      </c>
      <c r="AR68" s="4" t="s">
        <v>316</v>
      </c>
      <c r="AS68" s="4"/>
      <c r="AT68" s="4">
        <v>4416</v>
      </c>
      <c r="AU68" s="4">
        <v>6</v>
      </c>
      <c r="AV68" s="4">
        <v>100</v>
      </c>
      <c r="AW68" s="4">
        <v>0</v>
      </c>
      <c r="AX68" s="12">
        <f t="shared" si="30"/>
        <v>2997</v>
      </c>
      <c r="AY68" s="12">
        <f t="shared" si="31"/>
        <v>0</v>
      </c>
      <c r="AZ68" s="70">
        <f t="shared" ref="AZ68:BA83" si="41">AZ67</f>
        <v>0</v>
      </c>
      <c r="BA68" s="72">
        <f t="shared" si="41"/>
        <v>0</v>
      </c>
      <c r="BB68" s="36">
        <f t="shared" si="28"/>
        <v>0</v>
      </c>
      <c r="BC68" s="36">
        <f t="shared" si="28"/>
        <v>0</v>
      </c>
      <c r="BD68" s="36">
        <f t="shared" si="32"/>
        <v>0</v>
      </c>
      <c r="BE68" s="4">
        <f>BE62</f>
        <v>0</v>
      </c>
      <c r="BF68" s="10">
        <f t="shared" si="33"/>
        <v>0</v>
      </c>
      <c r="BG68" s="4">
        <f>BG62</f>
        <v>0</v>
      </c>
      <c r="BH68" s="10">
        <f t="shared" si="34"/>
        <v>0</v>
      </c>
      <c r="BI68" s="4"/>
      <c r="BJ68" s="10">
        <f t="shared" si="39"/>
        <v>0</v>
      </c>
      <c r="BK68" s="4">
        <f>BK62</f>
        <v>10.79</v>
      </c>
      <c r="BL68" s="10">
        <f t="shared" si="35"/>
        <v>64.739999999999995</v>
      </c>
      <c r="BM68" s="4">
        <f>BM62</f>
        <v>4.7449999999999999E-2</v>
      </c>
      <c r="BN68" s="10">
        <f t="shared" si="36"/>
        <v>142.20765</v>
      </c>
      <c r="BO68" s="5">
        <f t="shared" si="37"/>
        <v>206.94765000000001</v>
      </c>
    </row>
    <row r="69" spans="1:67">
      <c r="A69" s="4">
        <f t="shared" si="40"/>
        <v>66</v>
      </c>
      <c r="B69" s="4">
        <v>57</v>
      </c>
      <c r="C69" s="4" t="s">
        <v>319</v>
      </c>
      <c r="D69" s="4" t="s">
        <v>690</v>
      </c>
      <c r="E69" s="35" t="s">
        <v>691</v>
      </c>
      <c r="F69" s="4"/>
      <c r="G69" s="4" t="s">
        <v>692</v>
      </c>
      <c r="H69" s="4" t="s">
        <v>693</v>
      </c>
      <c r="I69" s="35" t="s">
        <v>164</v>
      </c>
      <c r="J69" s="4"/>
      <c r="K69" s="35" t="s">
        <v>694</v>
      </c>
      <c r="L69" s="4" t="s">
        <v>690</v>
      </c>
      <c r="M69" s="35" t="s">
        <v>691</v>
      </c>
      <c r="N69" s="4"/>
      <c r="O69" s="4" t="s">
        <v>692</v>
      </c>
      <c r="P69" s="4" t="s">
        <v>693</v>
      </c>
      <c r="Q69" s="35" t="s">
        <v>164</v>
      </c>
      <c r="R69" s="4"/>
      <c r="S69" s="4" t="s">
        <v>12</v>
      </c>
      <c r="T69" s="4" t="s">
        <v>13</v>
      </c>
      <c r="U69" s="4" t="s">
        <v>11</v>
      </c>
      <c r="V69" s="4" t="s">
        <v>29</v>
      </c>
      <c r="W69" s="35" t="s">
        <v>991</v>
      </c>
      <c r="X69" s="35"/>
      <c r="Y69" s="4" t="s">
        <v>15</v>
      </c>
      <c r="Z69" s="4" t="s">
        <v>715</v>
      </c>
      <c r="AA69" s="35" t="s">
        <v>716</v>
      </c>
      <c r="AB69" s="4" t="s">
        <v>717</v>
      </c>
      <c r="AC69" s="4" t="s">
        <v>718</v>
      </c>
      <c r="AD69" s="4"/>
      <c r="AE69" s="35" t="s">
        <v>719</v>
      </c>
      <c r="AF69" s="4"/>
      <c r="AG69" s="35" t="s">
        <v>720</v>
      </c>
      <c r="AH69" s="35" t="s">
        <v>721</v>
      </c>
      <c r="AI69" s="67">
        <v>11</v>
      </c>
      <c r="AJ69" s="67">
        <v>0</v>
      </c>
      <c r="AK69" s="67">
        <v>132</v>
      </c>
      <c r="AL69" s="67">
        <v>498</v>
      </c>
      <c r="AM69" s="67">
        <v>880</v>
      </c>
      <c r="AN69" s="67">
        <v>1387</v>
      </c>
      <c r="AO69" s="4">
        <f t="shared" si="29"/>
        <v>2908</v>
      </c>
      <c r="AP69" s="68">
        <f t="shared" si="38"/>
        <v>2908</v>
      </c>
      <c r="AQ69" s="4" t="s">
        <v>130</v>
      </c>
      <c r="AR69" s="4" t="s">
        <v>316</v>
      </c>
      <c r="AS69" s="4"/>
      <c r="AT69" s="4">
        <v>4416</v>
      </c>
      <c r="AU69" s="4">
        <v>6</v>
      </c>
      <c r="AV69" s="4">
        <v>100</v>
      </c>
      <c r="AW69" s="4">
        <v>0</v>
      </c>
      <c r="AX69" s="12">
        <f t="shared" si="30"/>
        <v>2908</v>
      </c>
      <c r="AY69" s="12">
        <f t="shared" si="31"/>
        <v>0</v>
      </c>
      <c r="AZ69" s="70">
        <f t="shared" si="41"/>
        <v>0</v>
      </c>
      <c r="BA69" s="72">
        <f t="shared" si="41"/>
        <v>0</v>
      </c>
      <c r="BB69" s="36">
        <f t="shared" si="28"/>
        <v>0</v>
      </c>
      <c r="BC69" s="36">
        <f t="shared" si="28"/>
        <v>0</v>
      </c>
      <c r="BD69" s="36">
        <f t="shared" si="32"/>
        <v>0</v>
      </c>
      <c r="BE69" s="4">
        <f>BE62</f>
        <v>0</v>
      </c>
      <c r="BF69" s="10">
        <f t="shared" si="33"/>
        <v>0</v>
      </c>
      <c r="BG69" s="4">
        <f>BG62</f>
        <v>0</v>
      </c>
      <c r="BH69" s="10">
        <f t="shared" si="34"/>
        <v>0</v>
      </c>
      <c r="BI69" s="4"/>
      <c r="BJ69" s="10">
        <f t="shared" si="39"/>
        <v>0</v>
      </c>
      <c r="BK69" s="4">
        <f>BK62</f>
        <v>10.79</v>
      </c>
      <c r="BL69" s="10">
        <f t="shared" si="35"/>
        <v>64.739999999999995</v>
      </c>
      <c r="BM69" s="4">
        <f>BM62</f>
        <v>4.7449999999999999E-2</v>
      </c>
      <c r="BN69" s="10">
        <f t="shared" si="36"/>
        <v>137.9846</v>
      </c>
      <c r="BO69" s="5">
        <f t="shared" si="37"/>
        <v>202.72460000000001</v>
      </c>
    </row>
    <row r="70" spans="1:67">
      <c r="A70" s="4">
        <f t="shared" si="40"/>
        <v>67</v>
      </c>
      <c r="B70" s="4">
        <v>58</v>
      </c>
      <c r="C70" s="4" t="s">
        <v>0</v>
      </c>
      <c r="D70" s="4" t="s">
        <v>722</v>
      </c>
      <c r="E70" s="35" t="s">
        <v>723</v>
      </c>
      <c r="F70" s="4"/>
      <c r="G70" s="4" t="s">
        <v>724</v>
      </c>
      <c r="H70" s="4"/>
      <c r="I70" s="35" t="s">
        <v>52</v>
      </c>
      <c r="J70" s="4"/>
      <c r="K70" s="35" t="s">
        <v>725</v>
      </c>
      <c r="L70" s="4" t="s">
        <v>726</v>
      </c>
      <c r="M70" s="35" t="s">
        <v>723</v>
      </c>
      <c r="N70" s="4" t="s">
        <v>727</v>
      </c>
      <c r="O70" s="4" t="s">
        <v>724</v>
      </c>
      <c r="P70" s="4"/>
      <c r="Q70" s="35" t="s">
        <v>52</v>
      </c>
      <c r="R70" s="4"/>
      <c r="S70" s="4" t="s">
        <v>12</v>
      </c>
      <c r="T70" s="4" t="s">
        <v>13</v>
      </c>
      <c r="U70" s="4" t="s">
        <v>28</v>
      </c>
      <c r="V70" s="4" t="s">
        <v>29</v>
      </c>
      <c r="W70" s="35" t="s">
        <v>991</v>
      </c>
      <c r="X70" s="35"/>
      <c r="Y70" s="4" t="s">
        <v>15</v>
      </c>
      <c r="Z70" s="4" t="s">
        <v>728</v>
      </c>
      <c r="AA70" s="35" t="s">
        <v>729</v>
      </c>
      <c r="AB70" s="4" t="s">
        <v>730</v>
      </c>
      <c r="AC70" s="4" t="s">
        <v>731</v>
      </c>
      <c r="AD70" s="4"/>
      <c r="AE70" s="35" t="s">
        <v>732</v>
      </c>
      <c r="AF70" s="4"/>
      <c r="AG70" s="35" t="s">
        <v>733</v>
      </c>
      <c r="AH70" s="35" t="s">
        <v>734</v>
      </c>
      <c r="AI70" s="67">
        <v>0</v>
      </c>
      <c r="AJ70" s="67">
        <v>125</v>
      </c>
      <c r="AK70" s="67">
        <v>563</v>
      </c>
      <c r="AL70" s="67">
        <v>1301</v>
      </c>
      <c r="AM70" s="67">
        <v>2064</v>
      </c>
      <c r="AN70" s="67">
        <v>3236</v>
      </c>
      <c r="AO70" s="4">
        <f t="shared" si="29"/>
        <v>7289</v>
      </c>
      <c r="AP70" s="68">
        <f t="shared" si="38"/>
        <v>7289</v>
      </c>
      <c r="AQ70" s="4" t="s">
        <v>16</v>
      </c>
      <c r="AR70" s="4" t="s">
        <v>316</v>
      </c>
      <c r="AS70" s="4"/>
      <c r="AT70" s="4">
        <v>4416</v>
      </c>
      <c r="AU70" s="4">
        <v>6</v>
      </c>
      <c r="AV70" s="4">
        <v>100</v>
      </c>
      <c r="AW70" s="4">
        <v>0</v>
      </c>
      <c r="AX70" s="12">
        <f t="shared" si="30"/>
        <v>7289</v>
      </c>
      <c r="AY70" s="12">
        <f t="shared" si="31"/>
        <v>0</v>
      </c>
      <c r="AZ70" s="70">
        <f t="shared" si="41"/>
        <v>0</v>
      </c>
      <c r="BA70" s="72">
        <f t="shared" si="41"/>
        <v>0</v>
      </c>
      <c r="BB70" s="36">
        <f t="shared" si="28"/>
        <v>0</v>
      </c>
      <c r="BC70" s="36">
        <f t="shared" si="28"/>
        <v>0</v>
      </c>
      <c r="BD70" s="36">
        <f t="shared" si="32"/>
        <v>0</v>
      </c>
      <c r="BE70" s="4">
        <f>BE66</f>
        <v>0</v>
      </c>
      <c r="BF70" s="10">
        <f t="shared" si="33"/>
        <v>0</v>
      </c>
      <c r="BG70" s="4">
        <f>BG66</f>
        <v>0</v>
      </c>
      <c r="BH70" s="10">
        <f t="shared" si="34"/>
        <v>0</v>
      </c>
      <c r="BI70" s="4">
        <f>BI64</f>
        <v>3.8999999999999998E-3</v>
      </c>
      <c r="BJ70" s="10">
        <f t="shared" si="39"/>
        <v>28.427099999999999</v>
      </c>
      <c r="BK70" s="4">
        <f>BK66</f>
        <v>42.35</v>
      </c>
      <c r="BL70" s="10">
        <f t="shared" si="35"/>
        <v>254.10000000000002</v>
      </c>
      <c r="BM70" s="4">
        <f>BM66</f>
        <v>3.5569999999999997E-2</v>
      </c>
      <c r="BN70" s="10">
        <f t="shared" si="36"/>
        <v>259.26972999999998</v>
      </c>
      <c r="BO70" s="5">
        <f t="shared" si="37"/>
        <v>541.79683</v>
      </c>
    </row>
    <row r="71" spans="1:67">
      <c r="A71" s="4">
        <f t="shared" si="40"/>
        <v>68</v>
      </c>
      <c r="B71" s="4">
        <v>59</v>
      </c>
      <c r="C71" s="4" t="s">
        <v>0</v>
      </c>
      <c r="D71" s="4" t="s">
        <v>735</v>
      </c>
      <c r="E71" s="35" t="s">
        <v>736</v>
      </c>
      <c r="F71" s="4"/>
      <c r="G71" s="4" t="s">
        <v>737</v>
      </c>
      <c r="H71" s="4" t="s">
        <v>738</v>
      </c>
      <c r="I71" s="35" t="s">
        <v>552</v>
      </c>
      <c r="J71" s="4"/>
      <c r="K71" s="35" t="s">
        <v>739</v>
      </c>
      <c r="L71" s="4" t="s">
        <v>735</v>
      </c>
      <c r="M71" s="35" t="s">
        <v>736</v>
      </c>
      <c r="N71" s="4"/>
      <c r="O71" s="4" t="s">
        <v>737</v>
      </c>
      <c r="P71" s="4" t="s">
        <v>738</v>
      </c>
      <c r="Q71" s="35" t="s">
        <v>552</v>
      </c>
      <c r="R71" s="4"/>
      <c r="S71" s="4" t="s">
        <v>12</v>
      </c>
      <c r="T71" s="4" t="s">
        <v>13</v>
      </c>
      <c r="U71" s="4" t="s">
        <v>28</v>
      </c>
      <c r="V71" s="4" t="s">
        <v>29</v>
      </c>
      <c r="W71" s="35" t="s">
        <v>991</v>
      </c>
      <c r="X71" s="35"/>
      <c r="Y71" s="4" t="s">
        <v>15</v>
      </c>
      <c r="Z71" s="4" t="s">
        <v>740</v>
      </c>
      <c r="AA71" s="35" t="s">
        <v>741</v>
      </c>
      <c r="AB71" s="4" t="s">
        <v>742</v>
      </c>
      <c r="AC71" s="4" t="s">
        <v>742</v>
      </c>
      <c r="AD71" s="4"/>
      <c r="AE71" s="35" t="s">
        <v>743</v>
      </c>
      <c r="AF71" s="4"/>
      <c r="AG71" s="35" t="s">
        <v>744</v>
      </c>
      <c r="AH71" s="35" t="s">
        <v>745</v>
      </c>
      <c r="AI71" s="67">
        <v>11</v>
      </c>
      <c r="AJ71" s="67">
        <v>110</v>
      </c>
      <c r="AK71" s="67">
        <v>11</v>
      </c>
      <c r="AL71" s="67">
        <v>525</v>
      </c>
      <c r="AM71" s="67">
        <v>1187</v>
      </c>
      <c r="AN71" s="67">
        <v>2123</v>
      </c>
      <c r="AO71" s="4">
        <f t="shared" si="29"/>
        <v>3967</v>
      </c>
      <c r="AP71" s="68">
        <f t="shared" si="38"/>
        <v>3967</v>
      </c>
      <c r="AQ71" s="4" t="s">
        <v>130</v>
      </c>
      <c r="AR71" s="4" t="s">
        <v>316</v>
      </c>
      <c r="AS71" s="4"/>
      <c r="AT71" s="4">
        <v>4416</v>
      </c>
      <c r="AU71" s="4">
        <v>6</v>
      </c>
      <c r="AV71" s="4">
        <v>100</v>
      </c>
      <c r="AW71" s="4">
        <v>0</v>
      </c>
      <c r="AX71" s="12">
        <f t="shared" si="30"/>
        <v>3967</v>
      </c>
      <c r="AY71" s="12">
        <f t="shared" si="31"/>
        <v>0</v>
      </c>
      <c r="AZ71" s="70">
        <f t="shared" si="41"/>
        <v>0</v>
      </c>
      <c r="BA71" s="72">
        <f t="shared" si="41"/>
        <v>0</v>
      </c>
      <c r="BB71" s="36">
        <f t="shared" si="28"/>
        <v>0</v>
      </c>
      <c r="BC71" s="36">
        <f t="shared" si="28"/>
        <v>0</v>
      </c>
      <c r="BD71" s="36">
        <f t="shared" si="32"/>
        <v>0</v>
      </c>
      <c r="BE71" s="4">
        <f>BE62</f>
        <v>0</v>
      </c>
      <c r="BF71" s="10">
        <f t="shared" si="33"/>
        <v>0</v>
      </c>
      <c r="BG71" s="4">
        <f>BG62</f>
        <v>0</v>
      </c>
      <c r="BH71" s="10">
        <f t="shared" si="34"/>
        <v>0</v>
      </c>
      <c r="BI71" s="4">
        <f>BI70</f>
        <v>3.8999999999999998E-3</v>
      </c>
      <c r="BJ71" s="10">
        <f t="shared" si="39"/>
        <v>15.471299999999999</v>
      </c>
      <c r="BK71" s="4">
        <f>BK62</f>
        <v>10.79</v>
      </c>
      <c r="BL71" s="10">
        <f t="shared" si="35"/>
        <v>64.739999999999995</v>
      </c>
      <c r="BM71" s="4">
        <f>BM62</f>
        <v>4.7449999999999999E-2</v>
      </c>
      <c r="BN71" s="10">
        <f t="shared" si="36"/>
        <v>188.23415</v>
      </c>
      <c r="BO71" s="5">
        <f t="shared" si="37"/>
        <v>268.44544999999999</v>
      </c>
    </row>
    <row r="72" spans="1:67">
      <c r="A72" s="4">
        <f t="shared" si="40"/>
        <v>69</v>
      </c>
      <c r="B72" s="4">
        <v>59</v>
      </c>
      <c r="C72" s="4" t="s">
        <v>32</v>
      </c>
      <c r="D72" s="4" t="s">
        <v>735</v>
      </c>
      <c r="E72" s="35" t="s">
        <v>736</v>
      </c>
      <c r="F72" s="4"/>
      <c r="G72" s="4" t="s">
        <v>737</v>
      </c>
      <c r="H72" s="4" t="s">
        <v>738</v>
      </c>
      <c r="I72" s="35" t="s">
        <v>552</v>
      </c>
      <c r="J72" s="4"/>
      <c r="K72" s="35" t="s">
        <v>739</v>
      </c>
      <c r="L72" s="4" t="s">
        <v>735</v>
      </c>
      <c r="M72" s="35" t="s">
        <v>736</v>
      </c>
      <c r="N72" s="4"/>
      <c r="O72" s="4" t="s">
        <v>737</v>
      </c>
      <c r="P72" s="4" t="s">
        <v>738</v>
      </c>
      <c r="Q72" s="35" t="s">
        <v>552</v>
      </c>
      <c r="R72" s="4"/>
      <c r="S72" s="4" t="s">
        <v>12</v>
      </c>
      <c r="T72" s="4" t="s">
        <v>13</v>
      </c>
      <c r="U72" s="4" t="s">
        <v>28</v>
      </c>
      <c r="V72" s="4" t="s">
        <v>29</v>
      </c>
      <c r="W72" s="35" t="s">
        <v>991</v>
      </c>
      <c r="X72" s="35"/>
      <c r="Y72" s="4" t="s">
        <v>15</v>
      </c>
      <c r="Z72" s="4" t="s">
        <v>174</v>
      </c>
      <c r="AA72" s="35" t="s">
        <v>736</v>
      </c>
      <c r="AB72" s="4" t="s">
        <v>737</v>
      </c>
      <c r="AC72" s="4" t="s">
        <v>737</v>
      </c>
      <c r="AD72" s="4" t="s">
        <v>746</v>
      </c>
      <c r="AE72" s="35" t="s">
        <v>552</v>
      </c>
      <c r="AF72" s="4"/>
      <c r="AG72" s="35" t="s">
        <v>747</v>
      </c>
      <c r="AH72" s="35" t="s">
        <v>748</v>
      </c>
      <c r="AI72" s="67">
        <v>33</v>
      </c>
      <c r="AJ72" s="67">
        <v>55</v>
      </c>
      <c r="AK72" s="67">
        <v>1406</v>
      </c>
      <c r="AL72" s="67">
        <v>5123</v>
      </c>
      <c r="AM72" s="67">
        <v>16231</v>
      </c>
      <c r="AN72" s="67">
        <v>28129</v>
      </c>
      <c r="AO72" s="4">
        <f t="shared" si="29"/>
        <v>50977</v>
      </c>
      <c r="AP72" s="68">
        <f t="shared" si="38"/>
        <v>50977</v>
      </c>
      <c r="AQ72" s="4" t="s">
        <v>47</v>
      </c>
      <c r="AR72" s="4" t="s">
        <v>316</v>
      </c>
      <c r="AS72" s="4"/>
      <c r="AT72" s="4">
        <v>4416</v>
      </c>
      <c r="AU72" s="4">
        <v>6</v>
      </c>
      <c r="AV72" s="4">
        <v>100</v>
      </c>
      <c r="AW72" s="4">
        <v>0</v>
      </c>
      <c r="AX72" s="12">
        <f t="shared" si="30"/>
        <v>50977</v>
      </c>
      <c r="AY72" s="12">
        <f t="shared" si="31"/>
        <v>0</v>
      </c>
      <c r="AZ72" s="70">
        <f t="shared" si="41"/>
        <v>0</v>
      </c>
      <c r="BA72" s="72">
        <f t="shared" si="41"/>
        <v>0</v>
      </c>
      <c r="BB72" s="36">
        <f t="shared" si="28"/>
        <v>0</v>
      </c>
      <c r="BC72" s="36">
        <f t="shared" si="28"/>
        <v>0</v>
      </c>
      <c r="BD72" s="36">
        <f t="shared" si="32"/>
        <v>0</v>
      </c>
      <c r="BE72" s="4">
        <f>BE65</f>
        <v>0</v>
      </c>
      <c r="BF72" s="10">
        <f t="shared" si="33"/>
        <v>0</v>
      </c>
      <c r="BG72" s="4">
        <f>BG65</f>
        <v>0</v>
      </c>
      <c r="BH72" s="10">
        <f t="shared" si="34"/>
        <v>0</v>
      </c>
      <c r="BI72" s="4">
        <f>BI71</f>
        <v>3.8999999999999998E-3</v>
      </c>
      <c r="BJ72" s="10">
        <f t="shared" si="39"/>
        <v>198.81029999999998</v>
      </c>
      <c r="BK72" s="4">
        <f>BK65</f>
        <v>236.57</v>
      </c>
      <c r="BL72" s="10">
        <f t="shared" si="35"/>
        <v>1419.42</v>
      </c>
      <c r="BM72" s="4">
        <f>BM65</f>
        <v>3.4860000000000002E-2</v>
      </c>
      <c r="BN72" s="10">
        <f t="shared" si="36"/>
        <v>1777.0582200000001</v>
      </c>
      <c r="BO72" s="5">
        <f t="shared" si="37"/>
        <v>3395.2885200000001</v>
      </c>
    </row>
    <row r="73" spans="1:67">
      <c r="A73" s="4">
        <f t="shared" si="40"/>
        <v>70</v>
      </c>
      <c r="B73" s="4">
        <v>59</v>
      </c>
      <c r="C73" s="4" t="s">
        <v>62</v>
      </c>
      <c r="D73" s="4" t="s">
        <v>735</v>
      </c>
      <c r="E73" s="35" t="s">
        <v>736</v>
      </c>
      <c r="F73" s="4"/>
      <c r="G73" s="4" t="s">
        <v>737</v>
      </c>
      <c r="H73" s="4" t="s">
        <v>738</v>
      </c>
      <c r="I73" s="35" t="s">
        <v>552</v>
      </c>
      <c r="J73" s="4"/>
      <c r="K73" s="35" t="s">
        <v>739</v>
      </c>
      <c r="L73" s="4" t="s">
        <v>735</v>
      </c>
      <c r="M73" s="35" t="s">
        <v>736</v>
      </c>
      <c r="N73" s="4"/>
      <c r="O73" s="4" t="s">
        <v>737</v>
      </c>
      <c r="P73" s="4" t="s">
        <v>738</v>
      </c>
      <c r="Q73" s="35" t="s">
        <v>552</v>
      </c>
      <c r="R73" s="4"/>
      <c r="S73" s="4" t="s">
        <v>12</v>
      </c>
      <c r="T73" s="4" t="s">
        <v>13</v>
      </c>
      <c r="U73" s="4" t="s">
        <v>28</v>
      </c>
      <c r="V73" s="4" t="s">
        <v>29</v>
      </c>
      <c r="W73" s="35" t="s">
        <v>991</v>
      </c>
      <c r="X73" s="35"/>
      <c r="Y73" s="4" t="s">
        <v>15</v>
      </c>
      <c r="Z73" s="4" t="s">
        <v>749</v>
      </c>
      <c r="AA73" s="35" t="s">
        <v>736</v>
      </c>
      <c r="AB73" s="4" t="s">
        <v>737</v>
      </c>
      <c r="AC73" s="4" t="s">
        <v>750</v>
      </c>
      <c r="AD73" s="4" t="s">
        <v>102</v>
      </c>
      <c r="AE73" s="35" t="s">
        <v>732</v>
      </c>
      <c r="AF73" s="4"/>
      <c r="AG73" s="35" t="s">
        <v>751</v>
      </c>
      <c r="AH73" s="35" t="s">
        <v>752</v>
      </c>
      <c r="AI73" s="67">
        <v>66</v>
      </c>
      <c r="AJ73" s="67">
        <v>143</v>
      </c>
      <c r="AK73" s="67">
        <v>211</v>
      </c>
      <c r="AL73" s="67">
        <v>648</v>
      </c>
      <c r="AM73" s="67">
        <v>739</v>
      </c>
      <c r="AN73" s="67">
        <v>1191</v>
      </c>
      <c r="AO73" s="4">
        <f t="shared" si="29"/>
        <v>2998</v>
      </c>
      <c r="AP73" s="68">
        <f t="shared" si="38"/>
        <v>2998</v>
      </c>
      <c r="AQ73" s="4" t="s">
        <v>130</v>
      </c>
      <c r="AR73" s="4" t="s">
        <v>316</v>
      </c>
      <c r="AS73" s="4"/>
      <c r="AT73" s="4">
        <v>4416</v>
      </c>
      <c r="AU73" s="4">
        <v>6</v>
      </c>
      <c r="AV73" s="4">
        <v>100</v>
      </c>
      <c r="AW73" s="4">
        <v>0</v>
      </c>
      <c r="AX73" s="12">
        <f t="shared" si="30"/>
        <v>2998</v>
      </c>
      <c r="AY73" s="12">
        <f t="shared" si="31"/>
        <v>0</v>
      </c>
      <c r="AZ73" s="70">
        <f t="shared" si="41"/>
        <v>0</v>
      </c>
      <c r="BA73" s="72">
        <f t="shared" si="41"/>
        <v>0</v>
      </c>
      <c r="BB73" s="36">
        <f t="shared" si="28"/>
        <v>0</v>
      </c>
      <c r="BC73" s="36">
        <f t="shared" si="28"/>
        <v>0</v>
      </c>
      <c r="BD73" s="36">
        <f t="shared" si="32"/>
        <v>0</v>
      </c>
      <c r="BE73" s="4">
        <f>BE61</f>
        <v>0</v>
      </c>
      <c r="BF73" s="10">
        <f t="shared" si="33"/>
        <v>0</v>
      </c>
      <c r="BG73" s="4">
        <f>BG61</f>
        <v>0</v>
      </c>
      <c r="BH73" s="10">
        <f t="shared" si="34"/>
        <v>0</v>
      </c>
      <c r="BI73" s="4">
        <f>BI72</f>
        <v>3.8999999999999998E-3</v>
      </c>
      <c r="BJ73" s="10">
        <f t="shared" si="39"/>
        <v>11.6922</v>
      </c>
      <c r="BK73" s="4">
        <f>BK61</f>
        <v>10.79</v>
      </c>
      <c r="BL73" s="10">
        <f t="shared" si="35"/>
        <v>64.739999999999995</v>
      </c>
      <c r="BM73" s="4">
        <f>BM61</f>
        <v>4.7449999999999999E-2</v>
      </c>
      <c r="BN73" s="10">
        <f t="shared" si="36"/>
        <v>142.2551</v>
      </c>
      <c r="BO73" s="5">
        <f t="shared" si="37"/>
        <v>218.68729999999999</v>
      </c>
    </row>
    <row r="74" spans="1:67">
      <c r="A74" s="4">
        <f t="shared" si="40"/>
        <v>71</v>
      </c>
      <c r="B74" s="4">
        <v>60</v>
      </c>
      <c r="C74" s="4" t="s">
        <v>0</v>
      </c>
      <c r="D74" s="4" t="s">
        <v>753</v>
      </c>
      <c r="E74" s="35" t="s">
        <v>754</v>
      </c>
      <c r="F74" s="4"/>
      <c r="G74" s="4" t="s">
        <v>755</v>
      </c>
      <c r="H74" s="4" t="s">
        <v>756</v>
      </c>
      <c r="I74" s="35" t="s">
        <v>757</v>
      </c>
      <c r="J74" s="4"/>
      <c r="K74" s="35" t="s">
        <v>758</v>
      </c>
      <c r="L74" s="4" t="s">
        <v>753</v>
      </c>
      <c r="M74" s="35" t="s">
        <v>754</v>
      </c>
      <c r="N74" s="4" t="s">
        <v>755</v>
      </c>
      <c r="O74" s="4" t="s">
        <v>755</v>
      </c>
      <c r="P74" s="4" t="s">
        <v>756</v>
      </c>
      <c r="Q74" s="35" t="s">
        <v>757</v>
      </c>
      <c r="R74" s="4"/>
      <c r="S74" s="4" t="s">
        <v>12</v>
      </c>
      <c r="T74" s="4" t="s">
        <v>13</v>
      </c>
      <c r="U74" s="4" t="s">
        <v>11</v>
      </c>
      <c r="V74" s="4" t="s">
        <v>29</v>
      </c>
      <c r="W74" s="35" t="s">
        <v>991</v>
      </c>
      <c r="X74" s="35"/>
      <c r="Y74" s="4" t="s">
        <v>15</v>
      </c>
      <c r="Z74" s="4" t="s">
        <v>759</v>
      </c>
      <c r="AA74" s="35" t="s">
        <v>754</v>
      </c>
      <c r="AB74" s="4" t="s">
        <v>755</v>
      </c>
      <c r="AC74" s="4" t="s">
        <v>755</v>
      </c>
      <c r="AD74" s="4" t="s">
        <v>756</v>
      </c>
      <c r="AE74" s="35" t="s">
        <v>757</v>
      </c>
      <c r="AF74" s="4"/>
      <c r="AG74" s="35" t="s">
        <v>760</v>
      </c>
      <c r="AH74" s="35" t="s">
        <v>761</v>
      </c>
      <c r="AI74" s="67">
        <v>122</v>
      </c>
      <c r="AJ74" s="67">
        <v>0</v>
      </c>
      <c r="AK74" s="67">
        <v>0</v>
      </c>
      <c r="AL74" s="67">
        <v>14000</v>
      </c>
      <c r="AM74" s="67">
        <v>0</v>
      </c>
      <c r="AN74" s="67">
        <v>27319</v>
      </c>
      <c r="AO74" s="4">
        <f t="shared" si="29"/>
        <v>41441</v>
      </c>
      <c r="AP74" s="68">
        <f t="shared" si="38"/>
        <v>41441</v>
      </c>
      <c r="AQ74" s="4" t="s">
        <v>16</v>
      </c>
      <c r="AR74" s="4" t="s">
        <v>316</v>
      </c>
      <c r="AS74" s="4"/>
      <c r="AT74" s="4">
        <v>4416</v>
      </c>
      <c r="AU74" s="4">
        <v>6</v>
      </c>
      <c r="AV74" s="4">
        <v>100</v>
      </c>
      <c r="AW74" s="4">
        <v>0</v>
      </c>
      <c r="AX74" s="12">
        <f t="shared" si="30"/>
        <v>41441</v>
      </c>
      <c r="AY74" s="12">
        <f t="shared" si="31"/>
        <v>0</v>
      </c>
      <c r="AZ74" s="70">
        <f t="shared" si="41"/>
        <v>0</v>
      </c>
      <c r="BA74" s="72">
        <f t="shared" si="41"/>
        <v>0</v>
      </c>
      <c r="BB74" s="36">
        <f t="shared" si="28"/>
        <v>0</v>
      </c>
      <c r="BC74" s="36">
        <f t="shared" si="28"/>
        <v>0</v>
      </c>
      <c r="BD74" s="36">
        <f t="shared" si="32"/>
        <v>0</v>
      </c>
      <c r="BE74" s="4">
        <f>BE70</f>
        <v>0</v>
      </c>
      <c r="BF74" s="10">
        <f t="shared" si="33"/>
        <v>0</v>
      </c>
      <c r="BG74" s="4">
        <f>BG70</f>
        <v>0</v>
      </c>
      <c r="BH74" s="10">
        <f t="shared" si="34"/>
        <v>0</v>
      </c>
      <c r="BI74" s="4"/>
      <c r="BJ74" s="10">
        <f t="shared" si="39"/>
        <v>0</v>
      </c>
      <c r="BK74" s="4">
        <f>BK70</f>
        <v>42.35</v>
      </c>
      <c r="BL74" s="10">
        <f t="shared" si="35"/>
        <v>254.10000000000002</v>
      </c>
      <c r="BM74" s="4">
        <f>BM70</f>
        <v>3.5569999999999997E-2</v>
      </c>
      <c r="BN74" s="10">
        <f t="shared" si="36"/>
        <v>1474.0563699999998</v>
      </c>
      <c r="BO74" s="5">
        <f t="shared" si="37"/>
        <v>1728.1563699999997</v>
      </c>
    </row>
    <row r="75" spans="1:67">
      <c r="A75" s="4">
        <f t="shared" si="40"/>
        <v>72</v>
      </c>
      <c r="B75" s="4">
        <v>61</v>
      </c>
      <c r="C75" s="4" t="s">
        <v>0</v>
      </c>
      <c r="D75" s="4" t="s">
        <v>762</v>
      </c>
      <c r="E75" s="35" t="s">
        <v>763</v>
      </c>
      <c r="F75" s="4"/>
      <c r="G75" s="4" t="s">
        <v>764</v>
      </c>
      <c r="H75" s="4" t="s">
        <v>765</v>
      </c>
      <c r="I75" s="35" t="s">
        <v>766</v>
      </c>
      <c r="J75" s="4"/>
      <c r="K75" s="35" t="s">
        <v>767</v>
      </c>
      <c r="L75" s="4" t="s">
        <v>762</v>
      </c>
      <c r="M75" s="35" t="s">
        <v>763</v>
      </c>
      <c r="N75" s="4"/>
      <c r="O75" s="4" t="s">
        <v>764</v>
      </c>
      <c r="P75" s="4" t="s">
        <v>765</v>
      </c>
      <c r="Q75" s="35" t="s">
        <v>766</v>
      </c>
      <c r="R75" s="4"/>
      <c r="S75" s="4" t="s">
        <v>12</v>
      </c>
      <c r="T75" s="4" t="s">
        <v>13</v>
      </c>
      <c r="U75" s="4" t="s">
        <v>11</v>
      </c>
      <c r="V75" s="4" t="s">
        <v>29</v>
      </c>
      <c r="W75" s="35" t="s">
        <v>991</v>
      </c>
      <c r="X75" s="35"/>
      <c r="Y75" s="4" t="s">
        <v>15</v>
      </c>
      <c r="Z75" s="4" t="s">
        <v>768</v>
      </c>
      <c r="AA75" s="35" t="s">
        <v>763</v>
      </c>
      <c r="AB75" s="4" t="s">
        <v>764</v>
      </c>
      <c r="AC75" s="4" t="s">
        <v>764</v>
      </c>
      <c r="AD75" s="4" t="s">
        <v>765</v>
      </c>
      <c r="AE75" s="35" t="s">
        <v>766</v>
      </c>
      <c r="AF75" s="4"/>
      <c r="AG75" s="35" t="s">
        <v>769</v>
      </c>
      <c r="AH75" s="35" t="s">
        <v>770</v>
      </c>
      <c r="AI75" s="67">
        <v>0</v>
      </c>
      <c r="AJ75" s="67">
        <v>892</v>
      </c>
      <c r="AK75" s="67">
        <v>1223</v>
      </c>
      <c r="AL75" s="67">
        <v>0</v>
      </c>
      <c r="AM75" s="67">
        <v>12890</v>
      </c>
      <c r="AN75" s="67">
        <v>8625</v>
      </c>
      <c r="AO75" s="4">
        <f t="shared" si="29"/>
        <v>23630</v>
      </c>
      <c r="AP75" s="68">
        <f t="shared" si="38"/>
        <v>23630</v>
      </c>
      <c r="AQ75" s="4" t="s">
        <v>16</v>
      </c>
      <c r="AR75" s="4" t="s">
        <v>316</v>
      </c>
      <c r="AS75" s="4"/>
      <c r="AT75" s="4">
        <v>4416</v>
      </c>
      <c r="AU75" s="4">
        <v>6</v>
      </c>
      <c r="AV75" s="4">
        <v>100</v>
      </c>
      <c r="AW75" s="4">
        <v>0</v>
      </c>
      <c r="AX75" s="12">
        <f t="shared" si="30"/>
        <v>23630</v>
      </c>
      <c r="AY75" s="12">
        <f t="shared" si="31"/>
        <v>0</v>
      </c>
      <c r="AZ75" s="70">
        <f t="shared" si="41"/>
        <v>0</v>
      </c>
      <c r="BA75" s="72">
        <f t="shared" si="41"/>
        <v>0</v>
      </c>
      <c r="BB75" s="36">
        <f t="shared" si="28"/>
        <v>0</v>
      </c>
      <c r="BC75" s="36">
        <f t="shared" si="28"/>
        <v>0</v>
      </c>
      <c r="BD75" s="36">
        <f t="shared" si="32"/>
        <v>0</v>
      </c>
      <c r="BE75" s="4">
        <f>BE74</f>
        <v>0</v>
      </c>
      <c r="BF75" s="10">
        <f t="shared" si="33"/>
        <v>0</v>
      </c>
      <c r="BG75" s="4">
        <f>BG74</f>
        <v>0</v>
      </c>
      <c r="BH75" s="10">
        <f t="shared" si="34"/>
        <v>0</v>
      </c>
      <c r="BI75" s="4"/>
      <c r="BJ75" s="10">
        <f t="shared" si="39"/>
        <v>0</v>
      </c>
      <c r="BK75" s="4">
        <f>BK74</f>
        <v>42.35</v>
      </c>
      <c r="BL75" s="10">
        <f t="shared" si="35"/>
        <v>254.10000000000002</v>
      </c>
      <c r="BM75" s="4">
        <f>BM74</f>
        <v>3.5569999999999997E-2</v>
      </c>
      <c r="BN75" s="10">
        <f t="shared" si="36"/>
        <v>840.51909999999998</v>
      </c>
      <c r="BO75" s="5">
        <f t="shared" si="37"/>
        <v>1094.6190999999999</v>
      </c>
    </row>
    <row r="76" spans="1:67">
      <c r="A76" s="4">
        <f t="shared" si="40"/>
        <v>73</v>
      </c>
      <c r="B76" s="4">
        <v>61</v>
      </c>
      <c r="C76" s="4" t="s">
        <v>32</v>
      </c>
      <c r="D76" s="4" t="s">
        <v>762</v>
      </c>
      <c r="E76" s="35" t="s">
        <v>763</v>
      </c>
      <c r="F76" s="4"/>
      <c r="G76" s="4" t="s">
        <v>764</v>
      </c>
      <c r="H76" s="4" t="s">
        <v>765</v>
      </c>
      <c r="I76" s="35" t="s">
        <v>766</v>
      </c>
      <c r="J76" s="4"/>
      <c r="K76" s="35" t="s">
        <v>767</v>
      </c>
      <c r="L76" s="4" t="s">
        <v>762</v>
      </c>
      <c r="M76" s="35" t="s">
        <v>763</v>
      </c>
      <c r="N76" s="4"/>
      <c r="O76" s="4" t="s">
        <v>764</v>
      </c>
      <c r="P76" s="4" t="s">
        <v>765</v>
      </c>
      <c r="Q76" s="35" t="s">
        <v>766</v>
      </c>
      <c r="R76" s="4"/>
      <c r="S76" s="4" t="s">
        <v>12</v>
      </c>
      <c r="T76" s="4" t="s">
        <v>13</v>
      </c>
      <c r="U76" s="4" t="s">
        <v>11</v>
      </c>
      <c r="V76" s="4" t="s">
        <v>29</v>
      </c>
      <c r="W76" s="35" t="s">
        <v>991</v>
      </c>
      <c r="X76" s="35"/>
      <c r="Y76" s="4" t="s">
        <v>15</v>
      </c>
      <c r="Z76" s="4" t="s">
        <v>771</v>
      </c>
      <c r="AA76" s="35" t="s">
        <v>763</v>
      </c>
      <c r="AB76" s="4" t="s">
        <v>764</v>
      </c>
      <c r="AC76" s="4" t="s">
        <v>772</v>
      </c>
      <c r="AD76" s="4"/>
      <c r="AE76" s="35" t="s">
        <v>773</v>
      </c>
      <c r="AF76" s="4"/>
      <c r="AG76" s="35" t="s">
        <v>774</v>
      </c>
      <c r="AH76" s="35" t="s">
        <v>775</v>
      </c>
      <c r="AI76" s="67">
        <v>243</v>
      </c>
      <c r="AJ76" s="67">
        <v>0</v>
      </c>
      <c r="AK76" s="67">
        <v>0</v>
      </c>
      <c r="AL76" s="67">
        <v>0</v>
      </c>
      <c r="AM76" s="67">
        <v>0</v>
      </c>
      <c r="AN76" s="67">
        <v>2690</v>
      </c>
      <c r="AO76" s="4">
        <f t="shared" si="29"/>
        <v>2933</v>
      </c>
      <c r="AP76" s="68">
        <f t="shared" si="38"/>
        <v>2933</v>
      </c>
      <c r="AQ76" s="4" t="s">
        <v>130</v>
      </c>
      <c r="AR76" s="4" t="s">
        <v>316</v>
      </c>
      <c r="AS76" s="4"/>
      <c r="AT76" s="4">
        <v>4416</v>
      </c>
      <c r="AU76" s="4">
        <v>6</v>
      </c>
      <c r="AV76" s="4">
        <v>100</v>
      </c>
      <c r="AW76" s="4">
        <v>0</v>
      </c>
      <c r="AX76" s="12">
        <f t="shared" si="30"/>
        <v>2933</v>
      </c>
      <c r="AY76" s="12">
        <f t="shared" si="31"/>
        <v>0</v>
      </c>
      <c r="AZ76" s="70">
        <f t="shared" si="41"/>
        <v>0</v>
      </c>
      <c r="BA76" s="72">
        <f t="shared" si="41"/>
        <v>0</v>
      </c>
      <c r="BB76" s="36">
        <f t="shared" si="28"/>
        <v>0</v>
      </c>
      <c r="BC76" s="36">
        <f t="shared" si="28"/>
        <v>0</v>
      </c>
      <c r="BD76" s="36">
        <f t="shared" si="32"/>
        <v>0</v>
      </c>
      <c r="BE76" s="4">
        <f>BE73</f>
        <v>0</v>
      </c>
      <c r="BF76" s="10">
        <f t="shared" si="33"/>
        <v>0</v>
      </c>
      <c r="BG76" s="4">
        <f>BG73</f>
        <v>0</v>
      </c>
      <c r="BH76" s="10">
        <f t="shared" si="34"/>
        <v>0</v>
      </c>
      <c r="BI76" s="4"/>
      <c r="BJ76" s="10">
        <f t="shared" si="39"/>
        <v>0</v>
      </c>
      <c r="BK76" s="4">
        <f>BK73</f>
        <v>10.79</v>
      </c>
      <c r="BL76" s="10">
        <f t="shared" si="35"/>
        <v>64.739999999999995</v>
      </c>
      <c r="BM76" s="4">
        <f>BM73</f>
        <v>4.7449999999999999E-2</v>
      </c>
      <c r="BN76" s="10">
        <f t="shared" si="36"/>
        <v>139.17085</v>
      </c>
      <c r="BO76" s="5">
        <f t="shared" si="37"/>
        <v>203.91084999999998</v>
      </c>
    </row>
    <row r="77" spans="1:67">
      <c r="A77" s="4">
        <f t="shared" si="40"/>
        <v>74</v>
      </c>
      <c r="B77" s="4">
        <v>62</v>
      </c>
      <c r="C77" s="4" t="s">
        <v>0</v>
      </c>
      <c r="D77" s="4" t="s">
        <v>776</v>
      </c>
      <c r="E77" s="35" t="s">
        <v>777</v>
      </c>
      <c r="F77" s="4"/>
      <c r="G77" s="4" t="s">
        <v>778</v>
      </c>
      <c r="H77" s="4" t="s">
        <v>4</v>
      </c>
      <c r="I77" s="35" t="s">
        <v>757</v>
      </c>
      <c r="J77" s="4"/>
      <c r="K77" s="35" t="s">
        <v>779</v>
      </c>
      <c r="L77" s="4" t="s">
        <v>776</v>
      </c>
      <c r="M77" s="35" t="s">
        <v>777</v>
      </c>
      <c r="N77" s="4"/>
      <c r="O77" s="4" t="s">
        <v>778</v>
      </c>
      <c r="P77" s="4" t="s">
        <v>4</v>
      </c>
      <c r="Q77" s="35" t="s">
        <v>757</v>
      </c>
      <c r="R77" s="4"/>
      <c r="S77" s="4" t="s">
        <v>12</v>
      </c>
      <c r="T77" s="4" t="s">
        <v>13</v>
      </c>
      <c r="U77" s="4" t="s">
        <v>28</v>
      </c>
      <c r="V77" s="4" t="s">
        <v>29</v>
      </c>
      <c r="W77" s="35" t="s">
        <v>991</v>
      </c>
      <c r="X77" s="35"/>
      <c r="Y77" s="4" t="s">
        <v>15</v>
      </c>
      <c r="Z77" s="4" t="s">
        <v>635</v>
      </c>
      <c r="AA77" s="35" t="s">
        <v>777</v>
      </c>
      <c r="AB77" s="4"/>
      <c r="AC77" s="4" t="s">
        <v>778</v>
      </c>
      <c r="AD77" s="4" t="s">
        <v>4</v>
      </c>
      <c r="AE77" s="35" t="s">
        <v>757</v>
      </c>
      <c r="AF77" s="4"/>
      <c r="AG77" s="35" t="s">
        <v>780</v>
      </c>
      <c r="AH77" s="35" t="s">
        <v>781</v>
      </c>
      <c r="AI77" s="67">
        <v>617</v>
      </c>
      <c r="AJ77" s="67">
        <v>2611</v>
      </c>
      <c r="AK77" s="67">
        <v>7191</v>
      </c>
      <c r="AL77" s="67">
        <v>9403</v>
      </c>
      <c r="AM77" s="67">
        <v>21956</v>
      </c>
      <c r="AN77" s="67">
        <v>26576</v>
      </c>
      <c r="AO77" s="4">
        <f t="shared" si="29"/>
        <v>68354</v>
      </c>
      <c r="AP77" s="68">
        <f t="shared" si="38"/>
        <v>68354</v>
      </c>
      <c r="AQ77" s="4" t="s">
        <v>47</v>
      </c>
      <c r="AR77" s="4" t="s">
        <v>316</v>
      </c>
      <c r="AS77" s="4"/>
      <c r="AT77" s="4">
        <v>4416</v>
      </c>
      <c r="AU77" s="4">
        <v>6</v>
      </c>
      <c r="AV77" s="4">
        <v>100</v>
      </c>
      <c r="AW77" s="4">
        <v>0</v>
      </c>
      <c r="AX77" s="12">
        <f t="shared" si="30"/>
        <v>68354</v>
      </c>
      <c r="AY77" s="12">
        <f t="shared" si="31"/>
        <v>0</v>
      </c>
      <c r="AZ77" s="70">
        <f t="shared" si="41"/>
        <v>0</v>
      </c>
      <c r="BA77" s="72">
        <f t="shared" si="41"/>
        <v>0</v>
      </c>
      <c r="BB77" s="36">
        <f t="shared" si="28"/>
        <v>0</v>
      </c>
      <c r="BC77" s="36">
        <f t="shared" si="28"/>
        <v>0</v>
      </c>
      <c r="BD77" s="36">
        <f t="shared" si="32"/>
        <v>0</v>
      </c>
      <c r="BE77" s="4">
        <f>BE72</f>
        <v>0</v>
      </c>
      <c r="BF77" s="10">
        <f t="shared" si="33"/>
        <v>0</v>
      </c>
      <c r="BG77" s="4">
        <f>BG72</f>
        <v>0</v>
      </c>
      <c r="BH77" s="10">
        <f t="shared" si="34"/>
        <v>0</v>
      </c>
      <c r="BI77" s="4">
        <f>BI73</f>
        <v>3.8999999999999998E-3</v>
      </c>
      <c r="BJ77" s="10">
        <f t="shared" si="39"/>
        <v>266.5806</v>
      </c>
      <c r="BK77" s="4">
        <f>BK72</f>
        <v>236.57</v>
      </c>
      <c r="BL77" s="10">
        <f t="shared" si="35"/>
        <v>1419.42</v>
      </c>
      <c r="BM77" s="4">
        <f>BM72</f>
        <v>3.4860000000000002E-2</v>
      </c>
      <c r="BN77" s="10">
        <f t="shared" si="36"/>
        <v>2382.82044</v>
      </c>
      <c r="BO77" s="5">
        <f t="shared" si="37"/>
        <v>4068.8210399999998</v>
      </c>
    </row>
    <row r="78" spans="1:67">
      <c r="A78" s="4">
        <f t="shared" si="40"/>
        <v>75</v>
      </c>
      <c r="B78" s="4">
        <v>63</v>
      </c>
      <c r="C78" s="4" t="s">
        <v>0</v>
      </c>
      <c r="D78" s="4" t="s">
        <v>782</v>
      </c>
      <c r="E78" s="35" t="s">
        <v>783</v>
      </c>
      <c r="F78" s="4"/>
      <c r="G78" s="4" t="s">
        <v>784</v>
      </c>
      <c r="H78" s="4" t="s">
        <v>211</v>
      </c>
      <c r="I78" s="35" t="s">
        <v>785</v>
      </c>
      <c r="J78" s="4"/>
      <c r="K78" s="35" t="s">
        <v>786</v>
      </c>
      <c r="L78" s="4" t="s">
        <v>782</v>
      </c>
      <c r="M78" s="35" t="s">
        <v>783</v>
      </c>
      <c r="N78" s="4"/>
      <c r="O78" s="4" t="s">
        <v>784</v>
      </c>
      <c r="P78" s="4" t="s">
        <v>211</v>
      </c>
      <c r="Q78" s="35" t="s">
        <v>785</v>
      </c>
      <c r="R78" s="4"/>
      <c r="S78" s="4" t="s">
        <v>12</v>
      </c>
      <c r="T78" s="4" t="s">
        <v>13</v>
      </c>
      <c r="U78" s="4" t="s">
        <v>28</v>
      </c>
      <c r="V78" s="4" t="s">
        <v>29</v>
      </c>
      <c r="W78" s="35" t="s">
        <v>991</v>
      </c>
      <c r="X78" s="35"/>
      <c r="Y78" s="4" t="s">
        <v>15</v>
      </c>
      <c r="Z78" s="4" t="s">
        <v>787</v>
      </c>
      <c r="AA78" s="35" t="s">
        <v>783</v>
      </c>
      <c r="AB78" s="4"/>
      <c r="AC78" s="4" t="s">
        <v>784</v>
      </c>
      <c r="AD78" s="4" t="s">
        <v>211</v>
      </c>
      <c r="AE78" s="35" t="s">
        <v>785</v>
      </c>
      <c r="AF78" s="4"/>
      <c r="AG78" s="35" t="s">
        <v>788</v>
      </c>
      <c r="AH78" s="35" t="s">
        <v>789</v>
      </c>
      <c r="AI78" s="67">
        <v>0</v>
      </c>
      <c r="AJ78" s="67">
        <v>99</v>
      </c>
      <c r="AK78" s="67">
        <v>0</v>
      </c>
      <c r="AL78" s="67">
        <v>143</v>
      </c>
      <c r="AM78" s="67">
        <v>0</v>
      </c>
      <c r="AN78" s="67">
        <v>18749</v>
      </c>
      <c r="AO78" s="4">
        <f t="shared" si="29"/>
        <v>18991</v>
      </c>
      <c r="AP78" s="68">
        <f t="shared" si="38"/>
        <v>18991</v>
      </c>
      <c r="AQ78" s="4" t="s">
        <v>16</v>
      </c>
      <c r="AR78" s="4" t="s">
        <v>316</v>
      </c>
      <c r="AS78" s="4"/>
      <c r="AT78" s="4">
        <v>4416</v>
      </c>
      <c r="AU78" s="4">
        <v>6</v>
      </c>
      <c r="AV78" s="4">
        <v>100</v>
      </c>
      <c r="AW78" s="4">
        <v>0</v>
      </c>
      <c r="AX78" s="12">
        <f t="shared" si="30"/>
        <v>18991</v>
      </c>
      <c r="AY78" s="12">
        <f t="shared" si="31"/>
        <v>0</v>
      </c>
      <c r="AZ78" s="70">
        <f t="shared" si="41"/>
        <v>0</v>
      </c>
      <c r="BA78" s="72">
        <f t="shared" si="41"/>
        <v>0</v>
      </c>
      <c r="BB78" s="36">
        <f t="shared" si="28"/>
        <v>0</v>
      </c>
      <c r="BC78" s="36">
        <f t="shared" si="28"/>
        <v>0</v>
      </c>
      <c r="BD78" s="36">
        <f t="shared" si="32"/>
        <v>0</v>
      </c>
      <c r="BE78" s="4">
        <f>BE75</f>
        <v>0</v>
      </c>
      <c r="BF78" s="10">
        <f t="shared" si="33"/>
        <v>0</v>
      </c>
      <c r="BG78" s="4">
        <f>BG75</f>
        <v>0</v>
      </c>
      <c r="BH78" s="10">
        <f t="shared" si="34"/>
        <v>0</v>
      </c>
      <c r="BI78" s="4">
        <f>BI73</f>
        <v>3.8999999999999998E-3</v>
      </c>
      <c r="BJ78" s="10">
        <f t="shared" si="39"/>
        <v>74.064899999999994</v>
      </c>
      <c r="BK78" s="4">
        <f>BK75</f>
        <v>42.35</v>
      </c>
      <c r="BL78" s="10">
        <f t="shared" si="35"/>
        <v>254.10000000000002</v>
      </c>
      <c r="BM78" s="4">
        <f>BM75</f>
        <v>3.5569999999999997E-2</v>
      </c>
      <c r="BN78" s="10">
        <f t="shared" si="36"/>
        <v>675.50986999999998</v>
      </c>
      <c r="BO78" s="5">
        <f t="shared" si="37"/>
        <v>1003.67477</v>
      </c>
    </row>
    <row r="79" spans="1:67">
      <c r="A79" s="4">
        <f t="shared" si="40"/>
        <v>76</v>
      </c>
      <c r="B79" s="4">
        <v>63</v>
      </c>
      <c r="C79" s="4" t="s">
        <v>32</v>
      </c>
      <c r="D79" s="4" t="s">
        <v>782</v>
      </c>
      <c r="E79" s="35" t="s">
        <v>783</v>
      </c>
      <c r="F79" s="4"/>
      <c r="G79" s="4" t="s">
        <v>784</v>
      </c>
      <c r="H79" s="4" t="s">
        <v>211</v>
      </c>
      <c r="I79" s="35" t="s">
        <v>785</v>
      </c>
      <c r="J79" s="4"/>
      <c r="K79" s="35" t="s">
        <v>786</v>
      </c>
      <c r="L79" s="4" t="s">
        <v>782</v>
      </c>
      <c r="M79" s="35" t="s">
        <v>783</v>
      </c>
      <c r="N79" s="4"/>
      <c r="O79" s="4" t="s">
        <v>784</v>
      </c>
      <c r="P79" s="4" t="s">
        <v>211</v>
      </c>
      <c r="Q79" s="35" t="s">
        <v>785</v>
      </c>
      <c r="R79" s="4"/>
      <c r="S79" s="4" t="s">
        <v>12</v>
      </c>
      <c r="T79" s="4" t="s">
        <v>13</v>
      </c>
      <c r="U79" s="4" t="s">
        <v>28</v>
      </c>
      <c r="V79" s="4" t="s">
        <v>29</v>
      </c>
      <c r="W79" s="35" t="s">
        <v>991</v>
      </c>
      <c r="X79" s="35"/>
      <c r="Y79" s="4" t="s">
        <v>15</v>
      </c>
      <c r="Z79" s="4" t="s">
        <v>790</v>
      </c>
      <c r="AA79" s="35" t="s">
        <v>783</v>
      </c>
      <c r="AB79" s="4"/>
      <c r="AC79" s="4" t="s">
        <v>784</v>
      </c>
      <c r="AD79" s="4" t="s">
        <v>211</v>
      </c>
      <c r="AE79" s="35" t="s">
        <v>785</v>
      </c>
      <c r="AF79" s="4"/>
      <c r="AG79" s="35" t="s">
        <v>791</v>
      </c>
      <c r="AH79" s="35" t="s">
        <v>792</v>
      </c>
      <c r="AI79" s="67">
        <v>22</v>
      </c>
      <c r="AJ79" s="67">
        <v>33</v>
      </c>
      <c r="AK79" s="67">
        <v>296</v>
      </c>
      <c r="AL79" s="67">
        <v>1406</v>
      </c>
      <c r="AM79" s="67">
        <v>2530</v>
      </c>
      <c r="AN79" s="67">
        <v>4423</v>
      </c>
      <c r="AO79" s="4">
        <f t="shared" si="29"/>
        <v>8710</v>
      </c>
      <c r="AP79" s="68">
        <f t="shared" si="38"/>
        <v>8710</v>
      </c>
      <c r="AQ79" s="4" t="s">
        <v>16</v>
      </c>
      <c r="AR79" s="4" t="s">
        <v>316</v>
      </c>
      <c r="AS79" s="4"/>
      <c r="AT79" s="4">
        <v>4416</v>
      </c>
      <c r="AU79" s="4">
        <v>6</v>
      </c>
      <c r="AV79" s="4">
        <v>100</v>
      </c>
      <c r="AW79" s="4">
        <v>0</v>
      </c>
      <c r="AX79" s="12">
        <f t="shared" si="30"/>
        <v>8710</v>
      </c>
      <c r="AY79" s="12">
        <f t="shared" si="31"/>
        <v>0</v>
      </c>
      <c r="AZ79" s="70">
        <f t="shared" si="41"/>
        <v>0</v>
      </c>
      <c r="BA79" s="72">
        <f t="shared" si="41"/>
        <v>0</v>
      </c>
      <c r="BB79" s="36">
        <f t="shared" si="28"/>
        <v>0</v>
      </c>
      <c r="BC79" s="36">
        <f t="shared" si="28"/>
        <v>0</v>
      </c>
      <c r="BD79" s="36">
        <f t="shared" si="32"/>
        <v>0</v>
      </c>
      <c r="BE79" s="4">
        <f>BE78</f>
        <v>0</v>
      </c>
      <c r="BF79" s="10">
        <f t="shared" si="33"/>
        <v>0</v>
      </c>
      <c r="BG79" s="4">
        <f>BG78</f>
        <v>0</v>
      </c>
      <c r="BH79" s="10">
        <f t="shared" si="34"/>
        <v>0</v>
      </c>
      <c r="BI79" s="4">
        <f>BI73</f>
        <v>3.8999999999999998E-3</v>
      </c>
      <c r="BJ79" s="10">
        <f t="shared" si="39"/>
        <v>33.969000000000001</v>
      </c>
      <c r="BK79" s="4">
        <f>BK78</f>
        <v>42.35</v>
      </c>
      <c r="BL79" s="10">
        <f t="shared" si="35"/>
        <v>254.10000000000002</v>
      </c>
      <c r="BM79" s="4">
        <f>BM78</f>
        <v>3.5569999999999997E-2</v>
      </c>
      <c r="BN79" s="10">
        <f t="shared" si="36"/>
        <v>309.81469999999996</v>
      </c>
      <c r="BO79" s="5">
        <f t="shared" si="37"/>
        <v>597.88370000000009</v>
      </c>
    </row>
    <row r="80" spans="1:67">
      <c r="A80" s="4">
        <f t="shared" si="40"/>
        <v>77</v>
      </c>
      <c r="B80" s="4">
        <v>63</v>
      </c>
      <c r="C80" s="4" t="s">
        <v>62</v>
      </c>
      <c r="D80" s="4" t="s">
        <v>782</v>
      </c>
      <c r="E80" s="35" t="s">
        <v>783</v>
      </c>
      <c r="F80" s="4"/>
      <c r="G80" s="4" t="s">
        <v>784</v>
      </c>
      <c r="H80" s="4" t="s">
        <v>211</v>
      </c>
      <c r="I80" s="35" t="s">
        <v>785</v>
      </c>
      <c r="J80" s="4"/>
      <c r="K80" s="35" t="s">
        <v>786</v>
      </c>
      <c r="L80" s="4" t="s">
        <v>782</v>
      </c>
      <c r="M80" s="35" t="s">
        <v>783</v>
      </c>
      <c r="N80" s="4"/>
      <c r="O80" s="4" t="s">
        <v>784</v>
      </c>
      <c r="P80" s="4" t="s">
        <v>211</v>
      </c>
      <c r="Q80" s="35" t="s">
        <v>785</v>
      </c>
      <c r="R80" s="4"/>
      <c r="S80" s="4" t="s">
        <v>12</v>
      </c>
      <c r="T80" s="4" t="s">
        <v>13</v>
      </c>
      <c r="U80" s="4" t="s">
        <v>28</v>
      </c>
      <c r="V80" s="4" t="s">
        <v>29</v>
      </c>
      <c r="W80" s="35" t="s">
        <v>991</v>
      </c>
      <c r="X80" s="35"/>
      <c r="Y80" s="4" t="s">
        <v>15</v>
      </c>
      <c r="Z80" s="4" t="s">
        <v>793</v>
      </c>
      <c r="AA80" s="35" t="s">
        <v>783</v>
      </c>
      <c r="AB80" s="4"/>
      <c r="AC80" s="4" t="s">
        <v>784</v>
      </c>
      <c r="AD80" s="4" t="s">
        <v>211</v>
      </c>
      <c r="AE80" s="35" t="s">
        <v>785</v>
      </c>
      <c r="AF80" s="4"/>
      <c r="AG80" s="35" t="s">
        <v>794</v>
      </c>
      <c r="AH80" s="35" t="s">
        <v>795</v>
      </c>
      <c r="AI80" s="67">
        <v>0</v>
      </c>
      <c r="AJ80" s="67">
        <v>44</v>
      </c>
      <c r="AK80" s="67">
        <v>66</v>
      </c>
      <c r="AL80" s="67">
        <v>143</v>
      </c>
      <c r="AM80" s="67">
        <v>420</v>
      </c>
      <c r="AN80" s="67">
        <v>1078</v>
      </c>
      <c r="AO80" s="4">
        <f t="shared" si="29"/>
        <v>1751</v>
      </c>
      <c r="AP80" s="68">
        <f t="shared" si="38"/>
        <v>1751</v>
      </c>
      <c r="AQ80" s="4" t="s">
        <v>37</v>
      </c>
      <c r="AR80" s="4" t="s">
        <v>316</v>
      </c>
      <c r="AS80" s="4"/>
      <c r="AT80" s="4">
        <v>4416</v>
      </c>
      <c r="AU80" s="4">
        <v>6</v>
      </c>
      <c r="AV80" s="4">
        <v>100</v>
      </c>
      <c r="AW80" s="4">
        <v>0</v>
      </c>
      <c r="AX80" s="12">
        <f t="shared" si="30"/>
        <v>1751</v>
      </c>
      <c r="AY80" s="12">
        <f t="shared" si="31"/>
        <v>0</v>
      </c>
      <c r="AZ80" s="70">
        <f t="shared" si="41"/>
        <v>0</v>
      </c>
      <c r="BA80" s="72">
        <f t="shared" si="41"/>
        <v>0</v>
      </c>
      <c r="BB80" s="36">
        <f t="shared" si="28"/>
        <v>0</v>
      </c>
      <c r="BC80" s="36">
        <f t="shared" si="28"/>
        <v>0</v>
      </c>
      <c r="BD80" s="36">
        <f t="shared" si="32"/>
        <v>0</v>
      </c>
      <c r="BE80" s="4">
        <f>BE55</f>
        <v>0</v>
      </c>
      <c r="BF80" s="10">
        <f t="shared" si="33"/>
        <v>0</v>
      </c>
      <c r="BG80" s="4">
        <f>BG55</f>
        <v>0</v>
      </c>
      <c r="BH80" s="10">
        <f t="shared" si="34"/>
        <v>0</v>
      </c>
      <c r="BI80" s="4">
        <f>BI73</f>
        <v>3.8999999999999998E-3</v>
      </c>
      <c r="BJ80" s="10">
        <f t="shared" si="39"/>
        <v>6.8289</v>
      </c>
      <c r="BK80" s="4">
        <f>BK55</f>
        <v>4.3099999999999996</v>
      </c>
      <c r="BL80" s="10">
        <f t="shared" si="35"/>
        <v>25.86</v>
      </c>
      <c r="BM80" s="4">
        <f>BM55</f>
        <v>6.5240000000000006E-2</v>
      </c>
      <c r="BN80" s="10">
        <f t="shared" si="36"/>
        <v>114.23524</v>
      </c>
      <c r="BO80" s="5">
        <f t="shared" si="37"/>
        <v>146.92413999999999</v>
      </c>
    </row>
    <row r="81" spans="1:67">
      <c r="A81" s="4">
        <f t="shared" si="40"/>
        <v>78</v>
      </c>
      <c r="B81" s="4">
        <v>63</v>
      </c>
      <c r="C81" s="4" t="s">
        <v>318</v>
      </c>
      <c r="D81" s="4" t="s">
        <v>782</v>
      </c>
      <c r="E81" s="35" t="s">
        <v>783</v>
      </c>
      <c r="F81" s="4"/>
      <c r="G81" s="4" t="s">
        <v>784</v>
      </c>
      <c r="H81" s="4" t="s">
        <v>211</v>
      </c>
      <c r="I81" s="35" t="s">
        <v>785</v>
      </c>
      <c r="J81" s="4"/>
      <c r="K81" s="35" t="s">
        <v>786</v>
      </c>
      <c r="L81" s="4" t="s">
        <v>782</v>
      </c>
      <c r="M81" s="35" t="s">
        <v>783</v>
      </c>
      <c r="N81" s="4"/>
      <c r="O81" s="4" t="s">
        <v>784</v>
      </c>
      <c r="P81" s="4" t="s">
        <v>211</v>
      </c>
      <c r="Q81" s="35" t="s">
        <v>785</v>
      </c>
      <c r="R81" s="4"/>
      <c r="S81" s="4" t="s">
        <v>12</v>
      </c>
      <c r="T81" s="4" t="s">
        <v>13</v>
      </c>
      <c r="U81" s="4" t="s">
        <v>28</v>
      </c>
      <c r="V81" s="4" t="s">
        <v>29</v>
      </c>
      <c r="W81" s="35" t="s">
        <v>991</v>
      </c>
      <c r="X81" s="35"/>
      <c r="Y81" s="4" t="s">
        <v>15</v>
      </c>
      <c r="Z81" s="4" t="s">
        <v>796</v>
      </c>
      <c r="AA81" s="35" t="s">
        <v>783</v>
      </c>
      <c r="AB81" s="4"/>
      <c r="AC81" s="4" t="s">
        <v>784</v>
      </c>
      <c r="AD81" s="4" t="s">
        <v>211</v>
      </c>
      <c r="AE81" s="35" t="s">
        <v>785</v>
      </c>
      <c r="AF81" s="4"/>
      <c r="AG81" s="35" t="s">
        <v>797</v>
      </c>
      <c r="AH81" s="35" t="s">
        <v>798</v>
      </c>
      <c r="AI81" s="67">
        <v>0</v>
      </c>
      <c r="AJ81" s="67">
        <v>1060</v>
      </c>
      <c r="AK81" s="67">
        <v>3365</v>
      </c>
      <c r="AL81" s="67">
        <v>4128</v>
      </c>
      <c r="AM81" s="67">
        <v>5579</v>
      </c>
      <c r="AN81" s="67">
        <v>2145</v>
      </c>
      <c r="AO81" s="4">
        <f t="shared" si="29"/>
        <v>16277</v>
      </c>
      <c r="AP81" s="68">
        <f t="shared" si="38"/>
        <v>16277</v>
      </c>
      <c r="AQ81" s="4" t="s">
        <v>16</v>
      </c>
      <c r="AR81" s="4" t="s">
        <v>316</v>
      </c>
      <c r="AS81" s="4"/>
      <c r="AT81" s="4">
        <v>4416</v>
      </c>
      <c r="AU81" s="4">
        <v>6</v>
      </c>
      <c r="AV81" s="4">
        <v>100</v>
      </c>
      <c r="AW81" s="4">
        <v>0</v>
      </c>
      <c r="AX81" s="12">
        <f t="shared" si="30"/>
        <v>16277</v>
      </c>
      <c r="AY81" s="12">
        <f t="shared" si="31"/>
        <v>0</v>
      </c>
      <c r="AZ81" s="70">
        <f t="shared" si="41"/>
        <v>0</v>
      </c>
      <c r="BA81" s="72">
        <f t="shared" si="41"/>
        <v>0</v>
      </c>
      <c r="BB81" s="36">
        <f t="shared" si="28"/>
        <v>0</v>
      </c>
      <c r="BC81" s="36">
        <f t="shared" si="28"/>
        <v>0</v>
      </c>
      <c r="BD81" s="36">
        <f t="shared" si="32"/>
        <v>0</v>
      </c>
      <c r="BE81" s="4">
        <f>BE79</f>
        <v>0</v>
      </c>
      <c r="BF81" s="10">
        <f t="shared" si="33"/>
        <v>0</v>
      </c>
      <c r="BG81" s="4">
        <f>BG79</f>
        <v>0</v>
      </c>
      <c r="BH81" s="10">
        <f t="shared" si="34"/>
        <v>0</v>
      </c>
      <c r="BI81" s="4">
        <f>BI73</f>
        <v>3.8999999999999998E-3</v>
      </c>
      <c r="BJ81" s="10">
        <f t="shared" si="39"/>
        <v>63.4803</v>
      </c>
      <c r="BK81" s="4">
        <f>BK79</f>
        <v>42.35</v>
      </c>
      <c r="BL81" s="10">
        <f t="shared" si="35"/>
        <v>254.10000000000002</v>
      </c>
      <c r="BM81" s="4">
        <f>BM79</f>
        <v>3.5569999999999997E-2</v>
      </c>
      <c r="BN81" s="10">
        <f t="shared" si="36"/>
        <v>578.97289000000001</v>
      </c>
      <c r="BO81" s="5">
        <f t="shared" si="37"/>
        <v>896.55319000000009</v>
      </c>
    </row>
    <row r="82" spans="1:67">
      <c r="A82" s="4">
        <f t="shared" si="40"/>
        <v>79</v>
      </c>
      <c r="B82" s="4">
        <v>63</v>
      </c>
      <c r="C82" s="4" t="s">
        <v>319</v>
      </c>
      <c r="D82" s="4" t="s">
        <v>782</v>
      </c>
      <c r="E82" s="35" t="s">
        <v>783</v>
      </c>
      <c r="F82" s="4"/>
      <c r="G82" s="4" t="s">
        <v>784</v>
      </c>
      <c r="H82" s="4" t="s">
        <v>211</v>
      </c>
      <c r="I82" s="35" t="s">
        <v>785</v>
      </c>
      <c r="J82" s="4"/>
      <c r="K82" s="35" t="s">
        <v>786</v>
      </c>
      <c r="L82" s="4" t="s">
        <v>782</v>
      </c>
      <c r="M82" s="35" t="s">
        <v>783</v>
      </c>
      <c r="N82" s="4"/>
      <c r="O82" s="4" t="s">
        <v>784</v>
      </c>
      <c r="P82" s="4" t="s">
        <v>211</v>
      </c>
      <c r="Q82" s="35" t="s">
        <v>785</v>
      </c>
      <c r="R82" s="4"/>
      <c r="S82" s="4" t="s">
        <v>12</v>
      </c>
      <c r="T82" s="4" t="s">
        <v>13</v>
      </c>
      <c r="U82" s="4" t="s">
        <v>28</v>
      </c>
      <c r="V82" s="4" t="s">
        <v>29</v>
      </c>
      <c r="W82" s="35" t="s">
        <v>991</v>
      </c>
      <c r="X82" s="35"/>
      <c r="Y82" s="4" t="s">
        <v>15</v>
      </c>
      <c r="Z82" s="4" t="s">
        <v>546</v>
      </c>
      <c r="AA82" s="35" t="s">
        <v>783</v>
      </c>
      <c r="AB82" s="4"/>
      <c r="AC82" s="4" t="s">
        <v>784</v>
      </c>
      <c r="AD82" s="4" t="s">
        <v>211</v>
      </c>
      <c r="AE82" s="35" t="s">
        <v>785</v>
      </c>
      <c r="AF82" s="4"/>
      <c r="AG82" s="35" t="s">
        <v>799</v>
      </c>
      <c r="AH82" s="35" t="s">
        <v>800</v>
      </c>
      <c r="AI82" s="67">
        <v>0</v>
      </c>
      <c r="AJ82" s="67">
        <v>1203</v>
      </c>
      <c r="AK82" s="67">
        <v>0</v>
      </c>
      <c r="AL82" s="67">
        <v>4196</v>
      </c>
      <c r="AM82" s="67">
        <v>0</v>
      </c>
      <c r="AN82" s="67">
        <v>34008</v>
      </c>
      <c r="AO82" s="4">
        <f t="shared" si="29"/>
        <v>39407</v>
      </c>
      <c r="AP82" s="68">
        <f t="shared" si="38"/>
        <v>39407</v>
      </c>
      <c r="AQ82" s="4" t="s">
        <v>47</v>
      </c>
      <c r="AR82" s="4" t="s">
        <v>316</v>
      </c>
      <c r="AS82" s="4"/>
      <c r="AT82" s="4">
        <v>4416</v>
      </c>
      <c r="AU82" s="4">
        <v>6</v>
      </c>
      <c r="AV82" s="4">
        <v>100</v>
      </c>
      <c r="AW82" s="4">
        <v>0</v>
      </c>
      <c r="AX82" s="12">
        <f t="shared" si="30"/>
        <v>39407</v>
      </c>
      <c r="AY82" s="12">
        <f t="shared" si="31"/>
        <v>0</v>
      </c>
      <c r="AZ82" s="70">
        <f t="shared" si="41"/>
        <v>0</v>
      </c>
      <c r="BA82" s="72">
        <f t="shared" si="41"/>
        <v>0</v>
      </c>
      <c r="BB82" s="36">
        <f t="shared" si="28"/>
        <v>0</v>
      </c>
      <c r="BC82" s="36">
        <f t="shared" si="28"/>
        <v>0</v>
      </c>
      <c r="BD82" s="36">
        <f t="shared" si="32"/>
        <v>0</v>
      </c>
      <c r="BE82" s="4">
        <f>BE77</f>
        <v>0</v>
      </c>
      <c r="BF82" s="10">
        <f t="shared" si="33"/>
        <v>0</v>
      </c>
      <c r="BG82" s="4">
        <f>BG77</f>
        <v>0</v>
      </c>
      <c r="BH82" s="10">
        <f t="shared" si="34"/>
        <v>0</v>
      </c>
      <c r="BI82" s="4">
        <f>BI73</f>
        <v>3.8999999999999998E-3</v>
      </c>
      <c r="BJ82" s="10">
        <f t="shared" si="39"/>
        <v>153.68729999999999</v>
      </c>
      <c r="BK82" s="4">
        <f>BK77</f>
        <v>236.57</v>
      </c>
      <c r="BL82" s="10">
        <f t="shared" si="35"/>
        <v>1419.42</v>
      </c>
      <c r="BM82" s="4">
        <f>BM77</f>
        <v>3.4860000000000002E-2</v>
      </c>
      <c r="BN82" s="10">
        <f t="shared" si="36"/>
        <v>1373.72802</v>
      </c>
      <c r="BO82" s="5">
        <f t="shared" si="37"/>
        <v>2946.8353200000001</v>
      </c>
    </row>
    <row r="83" spans="1:67">
      <c r="A83" s="4">
        <f t="shared" si="40"/>
        <v>80</v>
      </c>
      <c r="B83" s="4">
        <v>64</v>
      </c>
      <c r="C83" s="4" t="s">
        <v>0</v>
      </c>
      <c r="D83" s="4" t="s">
        <v>801</v>
      </c>
      <c r="E83" s="35" t="s">
        <v>802</v>
      </c>
      <c r="F83" s="4"/>
      <c r="G83" s="4" t="s">
        <v>803</v>
      </c>
      <c r="H83" s="4"/>
      <c r="I83" s="35" t="s">
        <v>804</v>
      </c>
      <c r="J83" s="4"/>
      <c r="K83" s="35" t="s">
        <v>805</v>
      </c>
      <c r="L83" s="4" t="s">
        <v>801</v>
      </c>
      <c r="M83" s="35" t="s">
        <v>802</v>
      </c>
      <c r="N83" s="4"/>
      <c r="O83" s="4" t="s">
        <v>803</v>
      </c>
      <c r="P83" s="4" t="s">
        <v>806</v>
      </c>
      <c r="Q83" s="35" t="s">
        <v>804</v>
      </c>
      <c r="R83" s="4"/>
      <c r="S83" s="4" t="s">
        <v>12</v>
      </c>
      <c r="T83" s="4" t="s">
        <v>13</v>
      </c>
      <c r="U83" s="4" t="s">
        <v>11</v>
      </c>
      <c r="V83" s="4" t="s">
        <v>29</v>
      </c>
      <c r="W83" s="35" t="s">
        <v>991</v>
      </c>
      <c r="X83" s="35"/>
      <c r="Y83" s="4" t="s">
        <v>15</v>
      </c>
      <c r="Z83" s="4" t="s">
        <v>807</v>
      </c>
      <c r="AA83" s="35" t="s">
        <v>802</v>
      </c>
      <c r="AB83" s="4"/>
      <c r="AC83" s="4" t="s">
        <v>803</v>
      </c>
      <c r="AD83" s="4"/>
      <c r="AE83" s="35" t="s">
        <v>804</v>
      </c>
      <c r="AF83" s="4"/>
      <c r="AG83" s="35" t="s">
        <v>808</v>
      </c>
      <c r="AH83" s="35" t="s">
        <v>809</v>
      </c>
      <c r="AI83" s="67">
        <v>1113</v>
      </c>
      <c r="AJ83" s="67">
        <v>1397</v>
      </c>
      <c r="AK83" s="67">
        <v>2558</v>
      </c>
      <c r="AL83" s="67">
        <v>6605</v>
      </c>
      <c r="AM83" s="67">
        <v>18427</v>
      </c>
      <c r="AN83" s="67">
        <v>0</v>
      </c>
      <c r="AO83" s="4">
        <f t="shared" si="29"/>
        <v>30100</v>
      </c>
      <c r="AP83" s="68">
        <f t="shared" si="38"/>
        <v>30100</v>
      </c>
      <c r="AQ83" s="4" t="s">
        <v>47</v>
      </c>
      <c r="AR83" s="4" t="s">
        <v>316</v>
      </c>
      <c r="AS83" s="4"/>
      <c r="AT83" s="4">
        <v>4416</v>
      </c>
      <c r="AU83" s="4">
        <v>6</v>
      </c>
      <c r="AV83" s="4">
        <v>100</v>
      </c>
      <c r="AW83" s="4">
        <v>0</v>
      </c>
      <c r="AX83" s="12">
        <f t="shared" si="30"/>
        <v>30100</v>
      </c>
      <c r="AY83" s="12">
        <f t="shared" si="31"/>
        <v>0</v>
      </c>
      <c r="AZ83" s="70">
        <f t="shared" si="41"/>
        <v>0</v>
      </c>
      <c r="BA83" s="72">
        <f t="shared" si="41"/>
        <v>0</v>
      </c>
      <c r="BB83" s="36">
        <f t="shared" si="28"/>
        <v>0</v>
      </c>
      <c r="BC83" s="36">
        <f t="shared" si="28"/>
        <v>0</v>
      </c>
      <c r="BD83" s="36">
        <f t="shared" si="32"/>
        <v>0</v>
      </c>
      <c r="BE83" s="4">
        <f>BE82</f>
        <v>0</v>
      </c>
      <c r="BF83" s="10">
        <f t="shared" si="33"/>
        <v>0</v>
      </c>
      <c r="BG83" s="4">
        <f>BG82</f>
        <v>0</v>
      </c>
      <c r="BH83" s="10">
        <f t="shared" si="34"/>
        <v>0</v>
      </c>
      <c r="BI83" s="4"/>
      <c r="BJ83" s="10">
        <f t="shared" si="39"/>
        <v>0</v>
      </c>
      <c r="BK83" s="4">
        <f>BK82</f>
        <v>236.57</v>
      </c>
      <c r="BL83" s="10">
        <f t="shared" si="35"/>
        <v>1419.42</v>
      </c>
      <c r="BM83" s="4">
        <f>BM82</f>
        <v>3.4860000000000002E-2</v>
      </c>
      <c r="BN83" s="10">
        <f t="shared" si="36"/>
        <v>1049.2860000000001</v>
      </c>
      <c r="BO83" s="5">
        <f t="shared" si="37"/>
        <v>2468.7060000000001</v>
      </c>
    </row>
    <row r="84" spans="1:67">
      <c r="A84" s="4">
        <f t="shared" si="40"/>
        <v>81</v>
      </c>
      <c r="B84" s="4">
        <v>64</v>
      </c>
      <c r="C84" s="4" t="s">
        <v>32</v>
      </c>
      <c r="D84" s="4" t="s">
        <v>801</v>
      </c>
      <c r="E84" s="35" t="s">
        <v>802</v>
      </c>
      <c r="F84" s="4"/>
      <c r="G84" s="4" t="s">
        <v>803</v>
      </c>
      <c r="H84" s="4"/>
      <c r="I84" s="35" t="s">
        <v>804</v>
      </c>
      <c r="J84" s="4"/>
      <c r="K84" s="35" t="s">
        <v>805</v>
      </c>
      <c r="L84" s="4" t="s">
        <v>801</v>
      </c>
      <c r="M84" s="35" t="s">
        <v>802</v>
      </c>
      <c r="N84" s="4"/>
      <c r="O84" s="4" t="s">
        <v>803</v>
      </c>
      <c r="P84" s="4" t="s">
        <v>806</v>
      </c>
      <c r="Q84" s="35" t="s">
        <v>804</v>
      </c>
      <c r="R84" s="4"/>
      <c r="S84" s="4" t="s">
        <v>12</v>
      </c>
      <c r="T84" s="4" t="s">
        <v>13</v>
      </c>
      <c r="U84" s="4" t="s">
        <v>11</v>
      </c>
      <c r="V84" s="4" t="s">
        <v>29</v>
      </c>
      <c r="W84" s="35" t="s">
        <v>991</v>
      </c>
      <c r="X84" s="35"/>
      <c r="Y84" s="4" t="s">
        <v>15</v>
      </c>
      <c r="Z84" s="4" t="s">
        <v>810</v>
      </c>
      <c r="AA84" s="91" t="s">
        <v>822</v>
      </c>
      <c r="AB84" s="4"/>
      <c r="AC84" s="4" t="s">
        <v>811</v>
      </c>
      <c r="AD84" s="4" t="s">
        <v>812</v>
      </c>
      <c r="AE84" s="35" t="s">
        <v>135</v>
      </c>
      <c r="AF84" s="4"/>
      <c r="AG84" s="35" t="s">
        <v>813</v>
      </c>
      <c r="AH84" s="35" t="s">
        <v>814</v>
      </c>
      <c r="AI84" s="67">
        <v>0</v>
      </c>
      <c r="AJ84" s="67">
        <v>55</v>
      </c>
      <c r="AK84" s="67">
        <v>341</v>
      </c>
      <c r="AL84" s="67">
        <v>572</v>
      </c>
      <c r="AM84" s="67">
        <v>1501</v>
      </c>
      <c r="AN84" s="67">
        <v>1484</v>
      </c>
      <c r="AO84" s="4">
        <f t="shared" si="29"/>
        <v>3953</v>
      </c>
      <c r="AP84" s="68">
        <f t="shared" si="38"/>
        <v>3953</v>
      </c>
      <c r="AQ84" s="4" t="s">
        <v>130</v>
      </c>
      <c r="AR84" s="4" t="s">
        <v>316</v>
      </c>
      <c r="AS84" s="4"/>
      <c r="AT84" s="4">
        <v>4416</v>
      </c>
      <c r="AU84" s="4">
        <v>6</v>
      </c>
      <c r="AV84" s="4">
        <v>100</v>
      </c>
      <c r="AW84" s="4">
        <v>0</v>
      </c>
      <c r="AX84" s="12">
        <f t="shared" si="30"/>
        <v>3953</v>
      </c>
      <c r="AY84" s="12">
        <f t="shared" si="31"/>
        <v>0</v>
      </c>
      <c r="AZ84" s="70">
        <f t="shared" ref="AZ84:BA99" si="42">AZ83</f>
        <v>0</v>
      </c>
      <c r="BA84" s="72">
        <f t="shared" si="42"/>
        <v>0</v>
      </c>
      <c r="BB84" s="36">
        <f t="shared" si="28"/>
        <v>0</v>
      </c>
      <c r="BC84" s="36">
        <f t="shared" si="28"/>
        <v>0</v>
      </c>
      <c r="BD84" s="36">
        <f t="shared" si="32"/>
        <v>0</v>
      </c>
      <c r="BE84" s="4">
        <f>BE76</f>
        <v>0</v>
      </c>
      <c r="BF84" s="10">
        <f t="shared" si="33"/>
        <v>0</v>
      </c>
      <c r="BG84" s="4">
        <f>BG76</f>
        <v>0</v>
      </c>
      <c r="BH84" s="10">
        <f t="shared" si="34"/>
        <v>0</v>
      </c>
      <c r="BI84" s="4"/>
      <c r="BJ84" s="10">
        <f t="shared" si="39"/>
        <v>0</v>
      </c>
      <c r="BK84" s="4">
        <f>BK76</f>
        <v>10.79</v>
      </c>
      <c r="BL84" s="10">
        <f t="shared" si="35"/>
        <v>64.739999999999995</v>
      </c>
      <c r="BM84" s="4">
        <f>BM76</f>
        <v>4.7449999999999999E-2</v>
      </c>
      <c r="BN84" s="10">
        <f t="shared" si="36"/>
        <v>187.56985</v>
      </c>
      <c r="BO84" s="5">
        <f t="shared" si="37"/>
        <v>252.30984999999998</v>
      </c>
    </row>
    <row r="85" spans="1:67">
      <c r="A85" s="4">
        <f t="shared" si="40"/>
        <v>82</v>
      </c>
      <c r="B85" s="4">
        <v>64</v>
      </c>
      <c r="C85" s="4" t="s">
        <v>62</v>
      </c>
      <c r="D85" s="4" t="s">
        <v>801</v>
      </c>
      <c r="E85" s="35" t="s">
        <v>802</v>
      </c>
      <c r="F85" s="4"/>
      <c r="G85" s="4" t="s">
        <v>803</v>
      </c>
      <c r="H85" s="4"/>
      <c r="I85" s="35" t="s">
        <v>804</v>
      </c>
      <c r="J85" s="4"/>
      <c r="K85" s="35" t="s">
        <v>805</v>
      </c>
      <c r="L85" s="4" t="s">
        <v>801</v>
      </c>
      <c r="M85" s="35" t="s">
        <v>802</v>
      </c>
      <c r="N85" s="4"/>
      <c r="O85" s="4" t="s">
        <v>803</v>
      </c>
      <c r="P85" s="4" t="s">
        <v>806</v>
      </c>
      <c r="Q85" s="35" t="s">
        <v>804</v>
      </c>
      <c r="R85" s="4"/>
      <c r="S85" s="4" t="s">
        <v>12</v>
      </c>
      <c r="T85" s="4" t="s">
        <v>13</v>
      </c>
      <c r="U85" s="4" t="s">
        <v>11</v>
      </c>
      <c r="V85" s="4" t="s">
        <v>29</v>
      </c>
      <c r="W85" s="35" t="s">
        <v>991</v>
      </c>
      <c r="X85" s="35"/>
      <c r="Y85" s="4" t="s">
        <v>15</v>
      </c>
      <c r="Z85" s="4" t="s">
        <v>815</v>
      </c>
      <c r="AA85" s="35" t="s">
        <v>816</v>
      </c>
      <c r="AB85" s="4"/>
      <c r="AC85" s="4" t="s">
        <v>817</v>
      </c>
      <c r="AD85" s="4"/>
      <c r="AE85" s="35" t="s">
        <v>818</v>
      </c>
      <c r="AF85" s="4"/>
      <c r="AG85" s="35" t="s">
        <v>819</v>
      </c>
      <c r="AH85" s="35" t="s">
        <v>820</v>
      </c>
      <c r="AI85" s="67">
        <v>238</v>
      </c>
      <c r="AJ85" s="67">
        <v>0</v>
      </c>
      <c r="AK85" s="67">
        <v>375</v>
      </c>
      <c r="AL85" s="67">
        <v>1415</v>
      </c>
      <c r="AM85" s="67">
        <v>1813</v>
      </c>
      <c r="AN85" s="67">
        <v>1256</v>
      </c>
      <c r="AO85" s="4">
        <f t="shared" si="29"/>
        <v>5097</v>
      </c>
      <c r="AP85" s="68">
        <f t="shared" si="38"/>
        <v>5097</v>
      </c>
      <c r="AQ85" s="4" t="s">
        <v>16</v>
      </c>
      <c r="AR85" s="4" t="s">
        <v>316</v>
      </c>
      <c r="AS85" s="4"/>
      <c r="AT85" s="4">
        <v>4416</v>
      </c>
      <c r="AU85" s="4">
        <v>6</v>
      </c>
      <c r="AV85" s="4">
        <v>100</v>
      </c>
      <c r="AW85" s="4">
        <v>0</v>
      </c>
      <c r="AX85" s="12">
        <f t="shared" si="30"/>
        <v>5097</v>
      </c>
      <c r="AY85" s="12">
        <f t="shared" si="31"/>
        <v>0</v>
      </c>
      <c r="AZ85" s="70">
        <f t="shared" si="42"/>
        <v>0</v>
      </c>
      <c r="BA85" s="72">
        <f t="shared" si="42"/>
        <v>0</v>
      </c>
      <c r="BB85" s="36">
        <f t="shared" si="28"/>
        <v>0</v>
      </c>
      <c r="BC85" s="36">
        <f t="shared" si="28"/>
        <v>0</v>
      </c>
      <c r="BD85" s="36">
        <f t="shared" si="32"/>
        <v>0</v>
      </c>
      <c r="BE85" s="4">
        <f>BE79</f>
        <v>0</v>
      </c>
      <c r="BF85" s="10">
        <f t="shared" si="33"/>
        <v>0</v>
      </c>
      <c r="BG85" s="4">
        <f>BG79</f>
        <v>0</v>
      </c>
      <c r="BH85" s="10">
        <f t="shared" si="34"/>
        <v>0</v>
      </c>
      <c r="BI85" s="4"/>
      <c r="BJ85" s="10">
        <f t="shared" si="39"/>
        <v>0</v>
      </c>
      <c r="BK85" s="4">
        <f>BK79</f>
        <v>42.35</v>
      </c>
      <c r="BL85" s="10">
        <f t="shared" si="35"/>
        <v>254.10000000000002</v>
      </c>
      <c r="BM85" s="4">
        <f>BM79</f>
        <v>3.5569999999999997E-2</v>
      </c>
      <c r="BN85" s="10">
        <f t="shared" si="36"/>
        <v>181.30028999999999</v>
      </c>
      <c r="BO85" s="5">
        <f t="shared" si="37"/>
        <v>435.40029000000004</v>
      </c>
    </row>
    <row r="86" spans="1:67">
      <c r="A86" s="4">
        <f t="shared" si="40"/>
        <v>83</v>
      </c>
      <c r="B86" s="4">
        <v>64</v>
      </c>
      <c r="C86" s="4" t="s">
        <v>318</v>
      </c>
      <c r="D86" s="4" t="s">
        <v>801</v>
      </c>
      <c r="E86" s="35" t="s">
        <v>802</v>
      </c>
      <c r="F86" s="4"/>
      <c r="G86" s="4" t="s">
        <v>803</v>
      </c>
      <c r="H86" s="4"/>
      <c r="I86" s="35" t="s">
        <v>804</v>
      </c>
      <c r="J86" s="4"/>
      <c r="K86" s="35" t="s">
        <v>805</v>
      </c>
      <c r="L86" s="4" t="s">
        <v>801</v>
      </c>
      <c r="M86" s="35" t="s">
        <v>802</v>
      </c>
      <c r="N86" s="4"/>
      <c r="O86" s="4" t="s">
        <v>803</v>
      </c>
      <c r="P86" s="4" t="s">
        <v>806</v>
      </c>
      <c r="Q86" s="35" t="s">
        <v>804</v>
      </c>
      <c r="R86" s="4"/>
      <c r="S86" s="4" t="s">
        <v>12</v>
      </c>
      <c r="T86" s="4" t="s">
        <v>13</v>
      </c>
      <c r="U86" s="4" t="s">
        <v>11</v>
      </c>
      <c r="V86" s="4" t="s">
        <v>29</v>
      </c>
      <c r="W86" s="35" t="s">
        <v>991</v>
      </c>
      <c r="X86" s="35"/>
      <c r="Y86" s="4" t="s">
        <v>15</v>
      </c>
      <c r="Z86" s="4" t="s">
        <v>821</v>
      </c>
      <c r="AA86" s="35" t="s">
        <v>822</v>
      </c>
      <c r="AB86" s="4"/>
      <c r="AC86" s="4" t="s">
        <v>823</v>
      </c>
      <c r="AD86" s="4"/>
      <c r="AE86" s="35" t="s">
        <v>824</v>
      </c>
      <c r="AF86" s="4"/>
      <c r="AG86" s="35" t="s">
        <v>825</v>
      </c>
      <c r="AH86" s="35" t="s">
        <v>826</v>
      </c>
      <c r="AI86" s="67">
        <v>0</v>
      </c>
      <c r="AJ86" s="67">
        <v>44</v>
      </c>
      <c r="AK86" s="67">
        <v>397</v>
      </c>
      <c r="AL86" s="67">
        <v>264</v>
      </c>
      <c r="AM86" s="67">
        <v>690</v>
      </c>
      <c r="AN86" s="67">
        <v>818</v>
      </c>
      <c r="AO86" s="4">
        <f t="shared" si="29"/>
        <v>2213</v>
      </c>
      <c r="AP86" s="68">
        <f t="shared" si="38"/>
        <v>2213</v>
      </c>
      <c r="AQ86" s="4" t="s">
        <v>130</v>
      </c>
      <c r="AR86" s="4" t="s">
        <v>316</v>
      </c>
      <c r="AS86" s="4"/>
      <c r="AT86" s="4">
        <v>4416</v>
      </c>
      <c r="AU86" s="4">
        <v>6</v>
      </c>
      <c r="AV86" s="4">
        <v>100</v>
      </c>
      <c r="AW86" s="4">
        <v>0</v>
      </c>
      <c r="AX86" s="12">
        <f t="shared" si="30"/>
        <v>2213</v>
      </c>
      <c r="AY86" s="12">
        <f t="shared" si="31"/>
        <v>0</v>
      </c>
      <c r="AZ86" s="70">
        <f t="shared" si="42"/>
        <v>0</v>
      </c>
      <c r="BA86" s="72">
        <f t="shared" si="42"/>
        <v>0</v>
      </c>
      <c r="BB86" s="36">
        <f t="shared" si="28"/>
        <v>0</v>
      </c>
      <c r="BC86" s="36">
        <f t="shared" si="28"/>
        <v>0</v>
      </c>
      <c r="BD86" s="36">
        <f t="shared" si="32"/>
        <v>0</v>
      </c>
      <c r="BE86" s="4">
        <f>BE84</f>
        <v>0</v>
      </c>
      <c r="BF86" s="10">
        <f t="shared" si="33"/>
        <v>0</v>
      </c>
      <c r="BG86" s="4">
        <f>BG84</f>
        <v>0</v>
      </c>
      <c r="BH86" s="10">
        <f t="shared" si="34"/>
        <v>0</v>
      </c>
      <c r="BI86" s="4"/>
      <c r="BJ86" s="10">
        <f t="shared" si="39"/>
        <v>0</v>
      </c>
      <c r="BK86" s="4">
        <f>BK84</f>
        <v>10.79</v>
      </c>
      <c r="BL86" s="10">
        <f t="shared" si="35"/>
        <v>64.739999999999995</v>
      </c>
      <c r="BM86" s="4">
        <f>BM84</f>
        <v>4.7449999999999999E-2</v>
      </c>
      <c r="BN86" s="10">
        <f t="shared" si="36"/>
        <v>105.00685</v>
      </c>
      <c r="BO86" s="5">
        <f t="shared" si="37"/>
        <v>169.74684999999999</v>
      </c>
    </row>
    <row r="87" spans="1:67">
      <c r="A87" s="4">
        <f t="shared" si="40"/>
        <v>84</v>
      </c>
      <c r="B87" s="4">
        <v>70</v>
      </c>
      <c r="C87" s="4" t="s">
        <v>0</v>
      </c>
      <c r="D87" s="4" t="s">
        <v>868</v>
      </c>
      <c r="E87" s="35" t="s">
        <v>869</v>
      </c>
      <c r="F87" s="4"/>
      <c r="G87" s="4" t="s">
        <v>870</v>
      </c>
      <c r="H87" s="4" t="s">
        <v>871</v>
      </c>
      <c r="I87" s="35" t="s">
        <v>872</v>
      </c>
      <c r="J87" s="4"/>
      <c r="K87" s="35" t="s">
        <v>873</v>
      </c>
      <c r="L87" s="4" t="s">
        <v>868</v>
      </c>
      <c r="M87" s="35" t="s">
        <v>869</v>
      </c>
      <c r="N87" s="4"/>
      <c r="O87" s="4" t="s">
        <v>870</v>
      </c>
      <c r="P87" s="4" t="s">
        <v>871</v>
      </c>
      <c r="Q87" s="35" t="s">
        <v>872</v>
      </c>
      <c r="R87" s="4"/>
      <c r="S87" s="4" t="s">
        <v>12</v>
      </c>
      <c r="T87" s="4" t="s">
        <v>13</v>
      </c>
      <c r="U87" s="4" t="s">
        <v>11</v>
      </c>
      <c r="V87" s="4" t="s">
        <v>29</v>
      </c>
      <c r="W87" s="35" t="s">
        <v>991</v>
      </c>
      <c r="X87" s="35"/>
      <c r="Y87" s="4" t="s">
        <v>15</v>
      </c>
      <c r="Z87" s="4" t="s">
        <v>874</v>
      </c>
      <c r="AA87" s="35" t="s">
        <v>869</v>
      </c>
      <c r="AB87" s="4"/>
      <c r="AC87" s="4" t="s">
        <v>870</v>
      </c>
      <c r="AD87" s="4" t="s">
        <v>871</v>
      </c>
      <c r="AE87" s="35" t="s">
        <v>875</v>
      </c>
      <c r="AF87" s="4"/>
      <c r="AG87" s="35" t="s">
        <v>876</v>
      </c>
      <c r="AH87" s="35" t="s">
        <v>877</v>
      </c>
      <c r="AI87" s="67">
        <v>0</v>
      </c>
      <c r="AJ87" s="67">
        <v>0</v>
      </c>
      <c r="AK87" s="67">
        <v>0</v>
      </c>
      <c r="AL87" s="67">
        <v>0</v>
      </c>
      <c r="AM87" s="67">
        <v>417</v>
      </c>
      <c r="AN87" s="67">
        <v>845</v>
      </c>
      <c r="AO87" s="4">
        <f t="shared" si="29"/>
        <v>1262</v>
      </c>
      <c r="AP87" s="68">
        <f t="shared" si="38"/>
        <v>1262</v>
      </c>
      <c r="AQ87" s="4" t="s">
        <v>130</v>
      </c>
      <c r="AR87" s="4" t="s">
        <v>316</v>
      </c>
      <c r="AS87" s="4"/>
      <c r="AT87" s="4">
        <v>4416</v>
      </c>
      <c r="AU87" s="4">
        <v>6</v>
      </c>
      <c r="AV87" s="4">
        <v>100</v>
      </c>
      <c r="AW87" s="4">
        <v>0</v>
      </c>
      <c r="AX87" s="12">
        <f t="shared" si="30"/>
        <v>1262</v>
      </c>
      <c r="AY87" s="12">
        <f t="shared" si="31"/>
        <v>0</v>
      </c>
      <c r="AZ87" s="70">
        <f t="shared" si="42"/>
        <v>0</v>
      </c>
      <c r="BA87" s="72">
        <f t="shared" si="42"/>
        <v>0</v>
      </c>
      <c r="BB87" s="36">
        <f t="shared" si="28"/>
        <v>0</v>
      </c>
      <c r="BC87" s="36">
        <f t="shared" si="28"/>
        <v>0</v>
      </c>
      <c r="BD87" s="36">
        <f t="shared" si="32"/>
        <v>0</v>
      </c>
      <c r="BE87" s="4">
        <f>BE84</f>
        <v>0</v>
      </c>
      <c r="BF87" s="10">
        <f t="shared" si="33"/>
        <v>0</v>
      </c>
      <c r="BG87" s="4">
        <f>BG84</f>
        <v>0</v>
      </c>
      <c r="BH87" s="10">
        <f t="shared" si="34"/>
        <v>0</v>
      </c>
      <c r="BI87" s="4"/>
      <c r="BJ87" s="10">
        <f t="shared" si="39"/>
        <v>0</v>
      </c>
      <c r="BK87" s="4">
        <f>BK84</f>
        <v>10.79</v>
      </c>
      <c r="BL87" s="10">
        <f t="shared" si="35"/>
        <v>64.739999999999995</v>
      </c>
      <c r="BM87" s="4">
        <f>BM84</f>
        <v>4.7449999999999999E-2</v>
      </c>
      <c r="BN87" s="10">
        <f t="shared" si="36"/>
        <v>59.881900000000002</v>
      </c>
      <c r="BO87" s="5">
        <f t="shared" si="37"/>
        <v>124.6219</v>
      </c>
    </row>
    <row r="88" spans="1:67">
      <c r="A88" s="4">
        <f t="shared" si="40"/>
        <v>85</v>
      </c>
      <c r="B88" s="4">
        <v>70</v>
      </c>
      <c r="C88" s="4" t="s">
        <v>32</v>
      </c>
      <c r="D88" s="4" t="s">
        <v>868</v>
      </c>
      <c r="E88" s="35" t="s">
        <v>869</v>
      </c>
      <c r="F88" s="4"/>
      <c r="G88" s="4" t="s">
        <v>870</v>
      </c>
      <c r="H88" s="4" t="s">
        <v>871</v>
      </c>
      <c r="I88" s="35" t="s">
        <v>872</v>
      </c>
      <c r="J88" s="4"/>
      <c r="K88" s="35" t="s">
        <v>873</v>
      </c>
      <c r="L88" s="4" t="s">
        <v>868</v>
      </c>
      <c r="M88" s="35" t="s">
        <v>869</v>
      </c>
      <c r="N88" s="4"/>
      <c r="O88" s="4" t="s">
        <v>870</v>
      </c>
      <c r="P88" s="4" t="s">
        <v>871</v>
      </c>
      <c r="Q88" s="35" t="s">
        <v>872</v>
      </c>
      <c r="R88" s="4"/>
      <c r="S88" s="4" t="s">
        <v>12</v>
      </c>
      <c r="T88" s="4" t="s">
        <v>13</v>
      </c>
      <c r="U88" s="4" t="s">
        <v>11</v>
      </c>
      <c r="V88" s="4" t="s">
        <v>29</v>
      </c>
      <c r="W88" s="35" t="s">
        <v>991</v>
      </c>
      <c r="X88" s="35"/>
      <c r="Y88" s="4" t="s">
        <v>15</v>
      </c>
      <c r="Z88" s="4" t="s">
        <v>332</v>
      </c>
      <c r="AA88" s="35" t="s">
        <v>869</v>
      </c>
      <c r="AB88" s="4"/>
      <c r="AC88" s="4" t="s">
        <v>870</v>
      </c>
      <c r="AD88" s="4" t="s">
        <v>871</v>
      </c>
      <c r="AE88" s="35" t="s">
        <v>878</v>
      </c>
      <c r="AF88" s="35" t="s">
        <v>187</v>
      </c>
      <c r="AG88" s="35" t="s">
        <v>879</v>
      </c>
      <c r="AH88" s="35" t="s">
        <v>880</v>
      </c>
      <c r="AI88" s="67">
        <v>0</v>
      </c>
      <c r="AJ88" s="67">
        <v>0</v>
      </c>
      <c r="AK88" s="67">
        <v>0</v>
      </c>
      <c r="AL88" s="67">
        <v>0</v>
      </c>
      <c r="AM88" s="67">
        <v>11</v>
      </c>
      <c r="AN88" s="67">
        <v>12</v>
      </c>
      <c r="AO88" s="4">
        <f t="shared" si="29"/>
        <v>23</v>
      </c>
      <c r="AP88" s="68">
        <f t="shared" si="38"/>
        <v>23</v>
      </c>
      <c r="AQ88" s="4" t="s">
        <v>37</v>
      </c>
      <c r="AR88" s="4" t="s">
        <v>316</v>
      </c>
      <c r="AS88" s="4"/>
      <c r="AT88" s="4">
        <v>4416</v>
      </c>
      <c r="AU88" s="4">
        <v>6</v>
      </c>
      <c r="AV88" s="4">
        <v>100</v>
      </c>
      <c r="AW88" s="4">
        <v>0</v>
      </c>
      <c r="AX88" s="12">
        <f t="shared" si="30"/>
        <v>23</v>
      </c>
      <c r="AY88" s="12">
        <f t="shared" si="31"/>
        <v>0</v>
      </c>
      <c r="AZ88" s="70">
        <f t="shared" si="42"/>
        <v>0</v>
      </c>
      <c r="BA88" s="72">
        <f t="shared" si="42"/>
        <v>0</v>
      </c>
      <c r="BB88" s="36">
        <f t="shared" si="28"/>
        <v>0</v>
      </c>
      <c r="BC88" s="36">
        <f t="shared" si="28"/>
        <v>0</v>
      </c>
      <c r="BD88" s="36">
        <f t="shared" si="32"/>
        <v>0</v>
      </c>
      <c r="BE88" s="4">
        <f>BE80</f>
        <v>0</v>
      </c>
      <c r="BF88" s="10">
        <f t="shared" si="33"/>
        <v>0</v>
      </c>
      <c r="BG88" s="4">
        <f>BG80</f>
        <v>0</v>
      </c>
      <c r="BH88" s="10">
        <f t="shared" si="34"/>
        <v>0</v>
      </c>
      <c r="BI88" s="4"/>
      <c r="BJ88" s="10">
        <f t="shared" si="39"/>
        <v>0</v>
      </c>
      <c r="BK88" s="4">
        <f>BK80</f>
        <v>4.3099999999999996</v>
      </c>
      <c r="BL88" s="10">
        <f t="shared" si="35"/>
        <v>25.86</v>
      </c>
      <c r="BM88" s="4">
        <f>BM80</f>
        <v>6.5240000000000006E-2</v>
      </c>
      <c r="BN88" s="10">
        <f t="shared" si="36"/>
        <v>1.5005200000000001</v>
      </c>
      <c r="BO88" s="5">
        <f t="shared" si="37"/>
        <v>27.360520000000001</v>
      </c>
    </row>
    <row r="89" spans="1:67">
      <c r="A89" s="4">
        <f t="shared" si="40"/>
        <v>86</v>
      </c>
      <c r="B89" s="4">
        <v>70</v>
      </c>
      <c r="C89" s="4" t="s">
        <v>62</v>
      </c>
      <c r="D89" s="4" t="s">
        <v>868</v>
      </c>
      <c r="E89" s="35" t="s">
        <v>869</v>
      </c>
      <c r="F89" s="4"/>
      <c r="G89" s="4" t="s">
        <v>870</v>
      </c>
      <c r="H89" s="4" t="s">
        <v>871</v>
      </c>
      <c r="I89" s="35" t="s">
        <v>872</v>
      </c>
      <c r="J89" s="4"/>
      <c r="K89" s="35" t="s">
        <v>873</v>
      </c>
      <c r="L89" s="4" t="s">
        <v>868</v>
      </c>
      <c r="M89" s="35" t="s">
        <v>869</v>
      </c>
      <c r="N89" s="4"/>
      <c r="O89" s="4" t="s">
        <v>870</v>
      </c>
      <c r="P89" s="4" t="s">
        <v>871</v>
      </c>
      <c r="Q89" s="35" t="s">
        <v>872</v>
      </c>
      <c r="R89" s="4"/>
      <c r="S89" s="4" t="s">
        <v>12</v>
      </c>
      <c r="T89" s="4" t="s">
        <v>13</v>
      </c>
      <c r="U89" s="4" t="s">
        <v>11</v>
      </c>
      <c r="V89" s="4" t="s">
        <v>29</v>
      </c>
      <c r="W89" s="35" t="s">
        <v>991</v>
      </c>
      <c r="X89" s="35"/>
      <c r="Y89" s="4" t="s">
        <v>15</v>
      </c>
      <c r="Z89" s="4" t="s">
        <v>44</v>
      </c>
      <c r="AA89" s="35" t="s">
        <v>869</v>
      </c>
      <c r="AB89" s="4"/>
      <c r="AC89" s="4" t="s">
        <v>870</v>
      </c>
      <c r="AD89" s="4" t="s">
        <v>871</v>
      </c>
      <c r="AE89" s="35" t="s">
        <v>872</v>
      </c>
      <c r="AF89" s="4"/>
      <c r="AG89" s="35" t="s">
        <v>881</v>
      </c>
      <c r="AH89" s="35" t="s">
        <v>882</v>
      </c>
      <c r="AI89" s="67">
        <v>146</v>
      </c>
      <c r="AJ89" s="67">
        <v>174</v>
      </c>
      <c r="AK89" s="67">
        <v>174</v>
      </c>
      <c r="AL89" s="67">
        <v>6194</v>
      </c>
      <c r="AM89" s="67">
        <v>6194</v>
      </c>
      <c r="AN89" s="67">
        <v>13700</v>
      </c>
      <c r="AO89" s="4">
        <f t="shared" si="29"/>
        <v>26582</v>
      </c>
      <c r="AP89" s="68">
        <f t="shared" si="38"/>
        <v>26582</v>
      </c>
      <c r="AQ89" s="4" t="s">
        <v>16</v>
      </c>
      <c r="AR89" s="4" t="s">
        <v>316</v>
      </c>
      <c r="AS89" s="4"/>
      <c r="AT89" s="4">
        <v>4416</v>
      </c>
      <c r="AU89" s="4">
        <v>6</v>
      </c>
      <c r="AV89" s="4">
        <v>100</v>
      </c>
      <c r="AW89" s="4">
        <v>0</v>
      </c>
      <c r="AX89" s="12">
        <f t="shared" si="30"/>
        <v>26582</v>
      </c>
      <c r="AY89" s="12">
        <f t="shared" si="31"/>
        <v>0</v>
      </c>
      <c r="AZ89" s="70">
        <f t="shared" si="42"/>
        <v>0</v>
      </c>
      <c r="BA89" s="72">
        <f t="shared" si="42"/>
        <v>0</v>
      </c>
      <c r="BB89" s="36">
        <f t="shared" si="28"/>
        <v>0</v>
      </c>
      <c r="BC89" s="36">
        <f t="shared" si="28"/>
        <v>0</v>
      </c>
      <c r="BD89" s="36">
        <f t="shared" si="32"/>
        <v>0</v>
      </c>
      <c r="BE89" s="4">
        <f>BE81</f>
        <v>0</v>
      </c>
      <c r="BF89" s="10">
        <f t="shared" si="33"/>
        <v>0</v>
      </c>
      <c r="BG89" s="4">
        <f>BG81</f>
        <v>0</v>
      </c>
      <c r="BH89" s="10">
        <f t="shared" si="34"/>
        <v>0</v>
      </c>
      <c r="BI89" s="4"/>
      <c r="BJ89" s="10">
        <f t="shared" si="39"/>
        <v>0</v>
      </c>
      <c r="BK89" s="4">
        <f>BK81</f>
        <v>42.35</v>
      </c>
      <c r="BL89" s="10">
        <f t="shared" si="35"/>
        <v>254.10000000000002</v>
      </c>
      <c r="BM89" s="4">
        <f>BM81</f>
        <v>3.5569999999999997E-2</v>
      </c>
      <c r="BN89" s="10">
        <f t="shared" si="36"/>
        <v>945.52173999999991</v>
      </c>
      <c r="BO89" s="5">
        <f t="shared" si="37"/>
        <v>1199.62174</v>
      </c>
    </row>
    <row r="90" spans="1:67">
      <c r="A90" s="4">
        <f t="shared" si="40"/>
        <v>87</v>
      </c>
      <c r="B90" s="4">
        <v>72</v>
      </c>
      <c r="C90" s="4" t="s">
        <v>32</v>
      </c>
      <c r="D90" s="4" t="s">
        <v>883</v>
      </c>
      <c r="E90" s="35" t="s">
        <v>884</v>
      </c>
      <c r="F90" s="4"/>
      <c r="G90" s="4" t="s">
        <v>885</v>
      </c>
      <c r="H90" s="4" t="s">
        <v>886</v>
      </c>
      <c r="I90" s="35" t="s">
        <v>887</v>
      </c>
      <c r="J90" s="4"/>
      <c r="K90" s="35" t="s">
        <v>888</v>
      </c>
      <c r="L90" s="4" t="s">
        <v>883</v>
      </c>
      <c r="M90" s="35" t="s">
        <v>889</v>
      </c>
      <c r="N90" s="4"/>
      <c r="O90" s="4" t="s">
        <v>885</v>
      </c>
      <c r="P90" s="4" t="s">
        <v>886</v>
      </c>
      <c r="Q90" s="35" t="s">
        <v>887</v>
      </c>
      <c r="R90" s="4"/>
      <c r="S90" s="4" t="s">
        <v>12</v>
      </c>
      <c r="T90" s="4" t="s">
        <v>13</v>
      </c>
      <c r="U90" s="4" t="s">
        <v>11</v>
      </c>
      <c r="V90" s="4" t="s">
        <v>29</v>
      </c>
      <c r="W90" s="35" t="s">
        <v>991</v>
      </c>
      <c r="X90" s="35"/>
      <c r="Y90" s="4" t="s">
        <v>15</v>
      </c>
      <c r="Z90" s="4" t="s">
        <v>25</v>
      </c>
      <c r="AA90" s="35" t="s">
        <v>889</v>
      </c>
      <c r="AB90" s="4"/>
      <c r="AC90" s="4" t="s">
        <v>885</v>
      </c>
      <c r="AD90" s="4" t="s">
        <v>886</v>
      </c>
      <c r="AE90" s="35" t="s">
        <v>887</v>
      </c>
      <c r="AF90" s="4"/>
      <c r="AG90" s="35" t="s">
        <v>890</v>
      </c>
      <c r="AH90" s="35" t="s">
        <v>891</v>
      </c>
      <c r="AI90" s="67">
        <v>0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4">
        <f t="shared" si="29"/>
        <v>0</v>
      </c>
      <c r="AP90" s="68">
        <f t="shared" si="38"/>
        <v>0</v>
      </c>
      <c r="AQ90" s="4" t="s">
        <v>16</v>
      </c>
      <c r="AR90" s="4" t="s">
        <v>316</v>
      </c>
      <c r="AS90" s="4"/>
      <c r="AT90" s="4">
        <v>4416</v>
      </c>
      <c r="AU90" s="4">
        <v>6</v>
      </c>
      <c r="AV90" s="4">
        <v>100</v>
      </c>
      <c r="AW90" s="4">
        <v>0</v>
      </c>
      <c r="AX90" s="12">
        <f t="shared" si="30"/>
        <v>0</v>
      </c>
      <c r="AY90" s="12">
        <f t="shared" si="31"/>
        <v>0</v>
      </c>
      <c r="AZ90" s="70">
        <f>AZ89</f>
        <v>0</v>
      </c>
      <c r="BA90" s="72">
        <f>BA89</f>
        <v>0</v>
      </c>
      <c r="BB90" s="36">
        <f t="shared" ref="BB90:BC123" si="43">AX90*AZ90</f>
        <v>0</v>
      </c>
      <c r="BC90" s="36">
        <f t="shared" si="43"/>
        <v>0</v>
      </c>
      <c r="BD90" s="36">
        <f t="shared" si="32"/>
        <v>0</v>
      </c>
      <c r="BE90" s="4">
        <f>BE89</f>
        <v>0</v>
      </c>
      <c r="BF90" s="10">
        <f t="shared" si="33"/>
        <v>0</v>
      </c>
      <c r="BG90" s="4">
        <f>BG89</f>
        <v>0</v>
      </c>
      <c r="BH90" s="10">
        <f t="shared" si="34"/>
        <v>0</v>
      </c>
      <c r="BI90" s="4"/>
      <c r="BJ90" s="10">
        <f t="shared" si="39"/>
        <v>0</v>
      </c>
      <c r="BK90" s="4">
        <f>BK89</f>
        <v>42.35</v>
      </c>
      <c r="BL90" s="10">
        <f t="shared" si="35"/>
        <v>254.10000000000002</v>
      </c>
      <c r="BM90" s="4">
        <f>BM89</f>
        <v>3.5569999999999997E-2</v>
      </c>
      <c r="BN90" s="10">
        <f t="shared" si="36"/>
        <v>0</v>
      </c>
      <c r="BO90" s="5">
        <f t="shared" si="37"/>
        <v>254.10000000000002</v>
      </c>
    </row>
    <row r="91" spans="1:67">
      <c r="A91" s="4">
        <f t="shared" si="40"/>
        <v>88</v>
      </c>
      <c r="B91" s="4">
        <v>73</v>
      </c>
      <c r="C91" s="4" t="s">
        <v>0</v>
      </c>
      <c r="D91" s="4" t="s">
        <v>892</v>
      </c>
      <c r="E91" s="35" t="s">
        <v>893</v>
      </c>
      <c r="F91" s="4"/>
      <c r="G91" s="4" t="s">
        <v>894</v>
      </c>
      <c r="H91" s="4" t="s">
        <v>195</v>
      </c>
      <c r="I91" s="35" t="s">
        <v>675</v>
      </c>
      <c r="J91" s="4"/>
      <c r="K91" s="35" t="s">
        <v>895</v>
      </c>
      <c r="L91" s="4" t="s">
        <v>892</v>
      </c>
      <c r="M91" s="35" t="s">
        <v>893</v>
      </c>
      <c r="N91" s="4"/>
      <c r="O91" s="4" t="s">
        <v>894</v>
      </c>
      <c r="P91" s="4" t="s">
        <v>195</v>
      </c>
      <c r="Q91" s="35" t="s">
        <v>675</v>
      </c>
      <c r="R91" s="4"/>
      <c r="S91" s="4" t="s">
        <v>12</v>
      </c>
      <c r="T91" s="4" t="s">
        <v>13</v>
      </c>
      <c r="U91" s="4" t="s">
        <v>11</v>
      </c>
      <c r="V91" s="4" t="s">
        <v>29</v>
      </c>
      <c r="W91" s="35" t="s">
        <v>991</v>
      </c>
      <c r="X91" s="35"/>
      <c r="Y91" s="4" t="s">
        <v>15</v>
      </c>
      <c r="Z91" s="4" t="s">
        <v>896</v>
      </c>
      <c r="AA91" s="91" t="s">
        <v>893</v>
      </c>
      <c r="AB91" s="4"/>
      <c r="AC91" s="4" t="s">
        <v>897</v>
      </c>
      <c r="AD91" s="4"/>
      <c r="AE91" s="35" t="s">
        <v>898</v>
      </c>
      <c r="AF91" s="4"/>
      <c r="AG91" s="35" t="s">
        <v>899</v>
      </c>
      <c r="AH91" s="35" t="s">
        <v>900</v>
      </c>
      <c r="AI91" s="67">
        <v>0</v>
      </c>
      <c r="AJ91" s="67">
        <v>8361</v>
      </c>
      <c r="AK91" s="67">
        <v>0</v>
      </c>
      <c r="AL91" s="67">
        <v>1511</v>
      </c>
      <c r="AM91" s="67">
        <v>0</v>
      </c>
      <c r="AN91" s="67">
        <v>5025</v>
      </c>
      <c r="AO91" s="4">
        <f t="shared" si="29"/>
        <v>14897</v>
      </c>
      <c r="AP91" s="68">
        <f t="shared" si="38"/>
        <v>14897</v>
      </c>
      <c r="AQ91" s="4" t="s">
        <v>130</v>
      </c>
      <c r="AR91" s="4" t="s">
        <v>316</v>
      </c>
      <c r="AS91" s="4"/>
      <c r="AT91" s="4">
        <v>4416</v>
      </c>
      <c r="AU91" s="4">
        <v>6</v>
      </c>
      <c r="AV91" s="4">
        <v>100</v>
      </c>
      <c r="AW91" s="4">
        <v>0</v>
      </c>
      <c r="AX91" s="12">
        <f t="shared" si="30"/>
        <v>14897</v>
      </c>
      <c r="AY91" s="12">
        <f t="shared" si="31"/>
        <v>0</v>
      </c>
      <c r="AZ91" s="70">
        <f t="shared" si="42"/>
        <v>0</v>
      </c>
      <c r="BA91" s="72">
        <f t="shared" si="42"/>
        <v>0</v>
      </c>
      <c r="BB91" s="36">
        <f t="shared" si="43"/>
        <v>0</v>
      </c>
      <c r="BC91" s="36">
        <f t="shared" si="43"/>
        <v>0</v>
      </c>
      <c r="BD91" s="36">
        <f t="shared" si="32"/>
        <v>0</v>
      </c>
      <c r="BE91" s="4">
        <f>BE8</f>
        <v>0</v>
      </c>
      <c r="BF91" s="10">
        <f t="shared" si="33"/>
        <v>0</v>
      </c>
      <c r="BG91" s="4">
        <f>BG8</f>
        <v>0</v>
      </c>
      <c r="BH91" s="10">
        <f t="shared" si="34"/>
        <v>0</v>
      </c>
      <c r="BI91" s="4"/>
      <c r="BJ91" s="10">
        <f t="shared" si="39"/>
        <v>0</v>
      </c>
      <c r="BK91" s="4">
        <f>BK8</f>
        <v>10.79</v>
      </c>
      <c r="BL91" s="10">
        <f t="shared" si="35"/>
        <v>64.739999999999995</v>
      </c>
      <c r="BM91" s="4">
        <f>BM8</f>
        <v>4.7449999999999999E-2</v>
      </c>
      <c r="BN91" s="10">
        <f t="shared" si="36"/>
        <v>706.86265000000003</v>
      </c>
      <c r="BO91" s="5">
        <f t="shared" si="37"/>
        <v>771.60265000000004</v>
      </c>
    </row>
    <row r="92" spans="1:67">
      <c r="A92" s="4">
        <f t="shared" si="40"/>
        <v>89</v>
      </c>
      <c r="B92" s="4">
        <v>73</v>
      </c>
      <c r="C92" s="4" t="s">
        <v>32</v>
      </c>
      <c r="D92" s="4" t="s">
        <v>892</v>
      </c>
      <c r="E92" s="35" t="s">
        <v>893</v>
      </c>
      <c r="F92" s="4"/>
      <c r="G92" s="4" t="s">
        <v>894</v>
      </c>
      <c r="H92" s="4" t="s">
        <v>195</v>
      </c>
      <c r="I92" s="35" t="s">
        <v>675</v>
      </c>
      <c r="J92" s="4"/>
      <c r="K92" s="35" t="s">
        <v>895</v>
      </c>
      <c r="L92" s="4" t="s">
        <v>892</v>
      </c>
      <c r="M92" s="35" t="s">
        <v>893</v>
      </c>
      <c r="N92" s="4"/>
      <c r="O92" s="4" t="s">
        <v>894</v>
      </c>
      <c r="P92" s="4" t="s">
        <v>195</v>
      </c>
      <c r="Q92" s="35" t="s">
        <v>675</v>
      </c>
      <c r="R92" s="4"/>
      <c r="S92" s="4" t="s">
        <v>12</v>
      </c>
      <c r="T92" s="4" t="s">
        <v>13</v>
      </c>
      <c r="U92" s="4" t="s">
        <v>11</v>
      </c>
      <c r="V92" s="4" t="s">
        <v>29</v>
      </c>
      <c r="W92" s="35" t="s">
        <v>991</v>
      </c>
      <c r="X92" s="35"/>
      <c r="Y92" s="4" t="s">
        <v>15</v>
      </c>
      <c r="Z92" s="4" t="s">
        <v>901</v>
      </c>
      <c r="AA92" s="91" t="s">
        <v>893</v>
      </c>
      <c r="AB92" s="4"/>
      <c r="AC92" s="4" t="s">
        <v>894</v>
      </c>
      <c r="AD92" s="4" t="s">
        <v>195</v>
      </c>
      <c r="AE92" s="35" t="s">
        <v>902</v>
      </c>
      <c r="AF92" s="4"/>
      <c r="AG92" s="35" t="s">
        <v>903</v>
      </c>
      <c r="AH92" s="35" t="s">
        <v>904</v>
      </c>
      <c r="AI92" s="67">
        <v>0</v>
      </c>
      <c r="AJ92" s="67">
        <v>166</v>
      </c>
      <c r="AK92" s="67">
        <v>0</v>
      </c>
      <c r="AL92" s="67">
        <v>1012</v>
      </c>
      <c r="AM92" s="67">
        <v>0</v>
      </c>
      <c r="AN92" s="67">
        <v>12485</v>
      </c>
      <c r="AO92" s="4">
        <f t="shared" si="29"/>
        <v>13663</v>
      </c>
      <c r="AP92" s="68">
        <f t="shared" si="38"/>
        <v>13663</v>
      </c>
      <c r="AQ92" s="4" t="s">
        <v>16</v>
      </c>
      <c r="AR92" s="4" t="s">
        <v>316</v>
      </c>
      <c r="AS92" s="4"/>
      <c r="AT92" s="4">
        <v>4416</v>
      </c>
      <c r="AU92" s="4">
        <v>6</v>
      </c>
      <c r="AV92" s="4">
        <v>100</v>
      </c>
      <c r="AW92" s="4">
        <v>0</v>
      </c>
      <c r="AX92" s="12">
        <f t="shared" si="30"/>
        <v>13663</v>
      </c>
      <c r="AY92" s="12">
        <f t="shared" si="31"/>
        <v>0</v>
      </c>
      <c r="AZ92" s="70">
        <f t="shared" si="42"/>
        <v>0</v>
      </c>
      <c r="BA92" s="72">
        <f t="shared" si="42"/>
        <v>0</v>
      </c>
      <c r="BB92" s="36">
        <f t="shared" si="43"/>
        <v>0</v>
      </c>
      <c r="BC92" s="36">
        <f t="shared" si="43"/>
        <v>0</v>
      </c>
      <c r="BD92" s="36">
        <f t="shared" si="32"/>
        <v>0</v>
      </c>
      <c r="BE92" s="4">
        <f>BE90</f>
        <v>0</v>
      </c>
      <c r="BF92" s="10">
        <f t="shared" si="33"/>
        <v>0</v>
      </c>
      <c r="BG92" s="4">
        <f>BG90</f>
        <v>0</v>
      </c>
      <c r="BH92" s="10">
        <f t="shared" si="34"/>
        <v>0</v>
      </c>
      <c r="BI92" s="4"/>
      <c r="BJ92" s="10">
        <f t="shared" si="39"/>
        <v>0</v>
      </c>
      <c r="BK92" s="4">
        <f>BK90</f>
        <v>42.35</v>
      </c>
      <c r="BL92" s="10">
        <f t="shared" si="35"/>
        <v>254.10000000000002</v>
      </c>
      <c r="BM92" s="4">
        <f>BM90</f>
        <v>3.5569999999999997E-2</v>
      </c>
      <c r="BN92" s="10">
        <f t="shared" si="36"/>
        <v>485.99290999999994</v>
      </c>
      <c r="BO92" s="5">
        <f t="shared" si="37"/>
        <v>740.09290999999996</v>
      </c>
    </row>
    <row r="93" spans="1:67">
      <c r="A93" s="4">
        <f t="shared" si="40"/>
        <v>90</v>
      </c>
      <c r="B93" s="4">
        <v>73</v>
      </c>
      <c r="C93" s="4" t="s">
        <v>62</v>
      </c>
      <c r="D93" s="4" t="s">
        <v>892</v>
      </c>
      <c r="E93" s="35" t="s">
        <v>893</v>
      </c>
      <c r="F93" s="4"/>
      <c r="G93" s="4" t="s">
        <v>894</v>
      </c>
      <c r="H93" s="4" t="s">
        <v>195</v>
      </c>
      <c r="I93" s="35" t="s">
        <v>675</v>
      </c>
      <c r="J93" s="4"/>
      <c r="K93" s="35" t="s">
        <v>895</v>
      </c>
      <c r="L93" s="4" t="s">
        <v>892</v>
      </c>
      <c r="M93" s="35" t="s">
        <v>893</v>
      </c>
      <c r="N93" s="4"/>
      <c r="O93" s="4" t="s">
        <v>894</v>
      </c>
      <c r="P93" s="4" t="s">
        <v>195</v>
      </c>
      <c r="Q93" s="35" t="s">
        <v>675</v>
      </c>
      <c r="R93" s="4"/>
      <c r="S93" s="4" t="s">
        <v>12</v>
      </c>
      <c r="T93" s="4" t="s">
        <v>13</v>
      </c>
      <c r="U93" s="4" t="s">
        <v>11</v>
      </c>
      <c r="V93" s="4" t="s">
        <v>29</v>
      </c>
      <c r="W93" s="35" t="s">
        <v>991</v>
      </c>
      <c r="X93" s="35"/>
      <c r="Y93" s="4" t="s">
        <v>15</v>
      </c>
      <c r="Z93" s="4" t="s">
        <v>25</v>
      </c>
      <c r="AA93" s="4" t="s">
        <v>893</v>
      </c>
      <c r="AB93" s="4"/>
      <c r="AC93" s="4" t="s">
        <v>894</v>
      </c>
      <c r="AD93" s="4" t="s">
        <v>195</v>
      </c>
      <c r="AE93" s="35" t="s">
        <v>675</v>
      </c>
      <c r="AF93" s="4"/>
      <c r="AG93" s="35" t="s">
        <v>905</v>
      </c>
      <c r="AH93" s="35" t="s">
        <v>906</v>
      </c>
      <c r="AI93" s="67">
        <v>2381</v>
      </c>
      <c r="AJ93" s="67">
        <v>2809</v>
      </c>
      <c r="AK93" s="67">
        <v>3720</v>
      </c>
      <c r="AL93" s="67">
        <v>5860</v>
      </c>
      <c r="AM93" s="67">
        <v>16320</v>
      </c>
      <c r="AN93" s="67">
        <v>22593</v>
      </c>
      <c r="AO93" s="4">
        <f t="shared" si="29"/>
        <v>53683</v>
      </c>
      <c r="AP93" s="68">
        <f t="shared" si="38"/>
        <v>53683</v>
      </c>
      <c r="AQ93" s="4" t="s">
        <v>47</v>
      </c>
      <c r="AR93" s="4" t="s">
        <v>316</v>
      </c>
      <c r="AS93" s="4"/>
      <c r="AT93" s="4">
        <v>4416</v>
      </c>
      <c r="AU93" s="4">
        <v>6</v>
      </c>
      <c r="AV93" s="4">
        <v>100</v>
      </c>
      <c r="AW93" s="4">
        <v>0</v>
      </c>
      <c r="AX93" s="12">
        <f t="shared" si="30"/>
        <v>53683</v>
      </c>
      <c r="AY93" s="12">
        <f t="shared" si="31"/>
        <v>0</v>
      </c>
      <c r="AZ93" s="70">
        <f t="shared" si="42"/>
        <v>0</v>
      </c>
      <c r="BA93" s="72">
        <f t="shared" si="42"/>
        <v>0</v>
      </c>
      <c r="BB93" s="36">
        <f t="shared" si="43"/>
        <v>0</v>
      </c>
      <c r="BC93" s="36">
        <f t="shared" si="43"/>
        <v>0</v>
      </c>
      <c r="BD93" s="36">
        <f t="shared" si="32"/>
        <v>0</v>
      </c>
      <c r="BE93" s="4">
        <f>BE83</f>
        <v>0</v>
      </c>
      <c r="BF93" s="10">
        <f t="shared" si="33"/>
        <v>0</v>
      </c>
      <c r="BG93" s="4">
        <f>BG83</f>
        <v>0</v>
      </c>
      <c r="BH93" s="10">
        <f t="shared" si="34"/>
        <v>0</v>
      </c>
      <c r="BI93" s="4"/>
      <c r="BJ93" s="10">
        <f t="shared" si="39"/>
        <v>0</v>
      </c>
      <c r="BK93" s="4">
        <f>BK83</f>
        <v>236.57</v>
      </c>
      <c r="BL93" s="10">
        <f t="shared" si="35"/>
        <v>1419.42</v>
      </c>
      <c r="BM93" s="4">
        <f>BM83</f>
        <v>3.4860000000000002E-2</v>
      </c>
      <c r="BN93" s="10">
        <f t="shared" si="36"/>
        <v>1871.3893800000001</v>
      </c>
      <c r="BO93" s="5">
        <f t="shared" si="37"/>
        <v>3290.8093800000001</v>
      </c>
    </row>
    <row r="94" spans="1:67">
      <c r="A94" s="4">
        <f t="shared" si="40"/>
        <v>91</v>
      </c>
      <c r="B94" s="4">
        <v>74</v>
      </c>
      <c r="C94" s="4" t="s">
        <v>0</v>
      </c>
      <c r="D94" s="4" t="s">
        <v>907</v>
      </c>
      <c r="E94" s="35" t="s">
        <v>908</v>
      </c>
      <c r="F94" s="4"/>
      <c r="G94" s="4" t="s">
        <v>909</v>
      </c>
      <c r="H94" s="4" t="s">
        <v>910</v>
      </c>
      <c r="I94" s="35" t="s">
        <v>187</v>
      </c>
      <c r="J94" s="4"/>
      <c r="K94" s="35" t="s">
        <v>911</v>
      </c>
      <c r="L94" s="4" t="s">
        <v>907</v>
      </c>
      <c r="M94" s="35" t="s">
        <v>908</v>
      </c>
      <c r="N94" s="4"/>
      <c r="O94" s="4" t="s">
        <v>909</v>
      </c>
      <c r="P94" s="4" t="s">
        <v>910</v>
      </c>
      <c r="Q94" s="35" t="s">
        <v>187</v>
      </c>
      <c r="R94" s="4"/>
      <c r="S94" s="4" t="s">
        <v>12</v>
      </c>
      <c r="T94" s="4" t="s">
        <v>13</v>
      </c>
      <c r="U94" s="4" t="s">
        <v>11</v>
      </c>
      <c r="V94" s="4" t="s">
        <v>29</v>
      </c>
      <c r="W94" s="35" t="s">
        <v>991</v>
      </c>
      <c r="X94" s="35"/>
      <c r="Y94" s="4" t="s">
        <v>15</v>
      </c>
      <c r="Z94" s="4" t="s">
        <v>912</v>
      </c>
      <c r="AA94" s="35" t="s">
        <v>913</v>
      </c>
      <c r="AB94" s="4"/>
      <c r="AC94" s="4" t="s">
        <v>914</v>
      </c>
      <c r="AD94" s="4"/>
      <c r="AE94" s="35" t="s">
        <v>915</v>
      </c>
      <c r="AF94" s="4"/>
      <c r="AG94" s="35" t="s">
        <v>916</v>
      </c>
      <c r="AH94" s="35" t="s">
        <v>917</v>
      </c>
      <c r="AI94" s="67">
        <v>347</v>
      </c>
      <c r="AJ94" s="67">
        <v>22</v>
      </c>
      <c r="AK94" s="67">
        <v>362</v>
      </c>
      <c r="AL94" s="67">
        <v>1147</v>
      </c>
      <c r="AM94" s="67">
        <v>2855</v>
      </c>
      <c r="AN94" s="67">
        <v>1691</v>
      </c>
      <c r="AO94" s="4">
        <f t="shared" si="29"/>
        <v>6424</v>
      </c>
      <c r="AP94" s="68">
        <f t="shared" si="38"/>
        <v>6424</v>
      </c>
      <c r="AQ94" s="4" t="s">
        <v>16</v>
      </c>
      <c r="AR94" s="4" t="s">
        <v>316</v>
      </c>
      <c r="AS94" s="4"/>
      <c r="AT94" s="4">
        <v>4416</v>
      </c>
      <c r="AU94" s="4">
        <v>6</v>
      </c>
      <c r="AV94" s="4">
        <v>100</v>
      </c>
      <c r="AW94" s="4">
        <v>0</v>
      </c>
      <c r="AX94" s="12">
        <f t="shared" si="30"/>
        <v>6424</v>
      </c>
      <c r="AY94" s="12">
        <f t="shared" si="31"/>
        <v>0</v>
      </c>
      <c r="AZ94" s="70">
        <f t="shared" si="42"/>
        <v>0</v>
      </c>
      <c r="BA94" s="72">
        <f t="shared" si="42"/>
        <v>0</v>
      </c>
      <c r="BB94" s="36">
        <f t="shared" si="43"/>
        <v>0</v>
      </c>
      <c r="BC94" s="36">
        <f t="shared" si="43"/>
        <v>0</v>
      </c>
      <c r="BD94" s="36">
        <f t="shared" si="32"/>
        <v>0</v>
      </c>
      <c r="BE94" s="4">
        <f>BE92</f>
        <v>0</v>
      </c>
      <c r="BF94" s="10">
        <f t="shared" si="33"/>
        <v>0</v>
      </c>
      <c r="BG94" s="4">
        <f>BG92</f>
        <v>0</v>
      </c>
      <c r="BH94" s="10">
        <f t="shared" si="34"/>
        <v>0</v>
      </c>
      <c r="BI94" s="4"/>
      <c r="BJ94" s="10">
        <f t="shared" si="39"/>
        <v>0</v>
      </c>
      <c r="BK94" s="4">
        <f>BK92</f>
        <v>42.35</v>
      </c>
      <c r="BL94" s="10">
        <f t="shared" si="35"/>
        <v>254.10000000000002</v>
      </c>
      <c r="BM94" s="4">
        <f>BM92</f>
        <v>3.5569999999999997E-2</v>
      </c>
      <c r="BN94" s="10">
        <f t="shared" si="36"/>
        <v>228.50167999999999</v>
      </c>
      <c r="BO94" s="5">
        <f t="shared" si="37"/>
        <v>482.60167999999999</v>
      </c>
    </row>
    <row r="95" spans="1:67">
      <c r="A95" s="4">
        <f t="shared" si="40"/>
        <v>92</v>
      </c>
      <c r="B95" s="4">
        <v>74</v>
      </c>
      <c r="C95" s="4" t="s">
        <v>32</v>
      </c>
      <c r="D95" s="4" t="s">
        <v>907</v>
      </c>
      <c r="E95" s="35" t="s">
        <v>908</v>
      </c>
      <c r="F95" s="4"/>
      <c r="G95" s="4" t="s">
        <v>909</v>
      </c>
      <c r="H95" s="4" t="s">
        <v>910</v>
      </c>
      <c r="I95" s="35" t="s">
        <v>187</v>
      </c>
      <c r="J95" s="4"/>
      <c r="K95" s="35" t="s">
        <v>911</v>
      </c>
      <c r="L95" s="4" t="s">
        <v>907</v>
      </c>
      <c r="M95" s="35" t="s">
        <v>908</v>
      </c>
      <c r="N95" s="4"/>
      <c r="O95" s="4" t="s">
        <v>909</v>
      </c>
      <c r="P95" s="4" t="s">
        <v>910</v>
      </c>
      <c r="Q95" s="35" t="s">
        <v>187</v>
      </c>
      <c r="R95" s="4"/>
      <c r="S95" s="4" t="s">
        <v>12</v>
      </c>
      <c r="T95" s="4" t="s">
        <v>13</v>
      </c>
      <c r="U95" s="4" t="s">
        <v>11</v>
      </c>
      <c r="V95" s="4" t="s">
        <v>29</v>
      </c>
      <c r="W95" s="35" t="s">
        <v>991</v>
      </c>
      <c r="X95" s="35"/>
      <c r="Y95" s="4" t="s">
        <v>15</v>
      </c>
      <c r="Z95" s="4" t="s">
        <v>918</v>
      </c>
      <c r="AA95" s="35" t="s">
        <v>919</v>
      </c>
      <c r="AB95" s="4"/>
      <c r="AC95" s="4" t="s">
        <v>920</v>
      </c>
      <c r="AD95" s="4"/>
      <c r="AE95" s="35" t="s">
        <v>921</v>
      </c>
      <c r="AF95" s="4"/>
      <c r="AG95" s="35" t="s">
        <v>2491</v>
      </c>
      <c r="AH95" s="35" t="s">
        <v>922</v>
      </c>
      <c r="AI95" s="67">
        <v>0</v>
      </c>
      <c r="AJ95" s="67">
        <v>0</v>
      </c>
      <c r="AK95" s="67">
        <v>0</v>
      </c>
      <c r="AL95" s="67">
        <v>0</v>
      </c>
      <c r="AM95" s="67">
        <v>0</v>
      </c>
      <c r="AN95" s="67">
        <v>0</v>
      </c>
      <c r="AO95" s="4">
        <f t="shared" si="29"/>
        <v>0</v>
      </c>
      <c r="AP95" s="68">
        <f t="shared" si="38"/>
        <v>0</v>
      </c>
      <c r="AQ95" s="4" t="s">
        <v>130</v>
      </c>
      <c r="AR95" s="4" t="s">
        <v>316</v>
      </c>
      <c r="AS95" s="4"/>
      <c r="AT95" s="4">
        <v>4416</v>
      </c>
      <c r="AU95" s="4">
        <v>6</v>
      </c>
      <c r="AV95" s="4">
        <v>100</v>
      </c>
      <c r="AW95" s="4">
        <v>0</v>
      </c>
      <c r="AX95" s="12">
        <f t="shared" si="30"/>
        <v>0</v>
      </c>
      <c r="AY95" s="12">
        <f t="shared" si="31"/>
        <v>0</v>
      </c>
      <c r="AZ95" s="70">
        <f t="shared" si="42"/>
        <v>0</v>
      </c>
      <c r="BA95" s="72">
        <f t="shared" si="42"/>
        <v>0</v>
      </c>
      <c r="BB95" s="36">
        <f t="shared" si="43"/>
        <v>0</v>
      </c>
      <c r="BC95" s="36">
        <f t="shared" si="43"/>
        <v>0</v>
      </c>
      <c r="BD95" s="36">
        <f t="shared" si="32"/>
        <v>0</v>
      </c>
      <c r="BE95" s="4">
        <f>BE91</f>
        <v>0</v>
      </c>
      <c r="BF95" s="10">
        <f t="shared" si="33"/>
        <v>0</v>
      </c>
      <c r="BG95" s="4">
        <f>BG91</f>
        <v>0</v>
      </c>
      <c r="BH95" s="10">
        <f t="shared" si="34"/>
        <v>0</v>
      </c>
      <c r="BI95" s="4"/>
      <c r="BJ95" s="10">
        <f t="shared" si="39"/>
        <v>0</v>
      </c>
      <c r="BK95" s="4">
        <f>BK91</f>
        <v>10.79</v>
      </c>
      <c r="BL95" s="10">
        <f t="shared" si="35"/>
        <v>64.739999999999995</v>
      </c>
      <c r="BM95" s="4">
        <f>BM91</f>
        <v>4.7449999999999999E-2</v>
      </c>
      <c r="BN95" s="10">
        <f t="shared" si="36"/>
        <v>0</v>
      </c>
      <c r="BO95" s="5">
        <f t="shared" si="37"/>
        <v>64.739999999999995</v>
      </c>
    </row>
    <row r="96" spans="1:67">
      <c r="A96" s="4">
        <f t="shared" si="40"/>
        <v>93</v>
      </c>
      <c r="B96" s="4">
        <v>74</v>
      </c>
      <c r="C96" s="4" t="s">
        <v>62</v>
      </c>
      <c r="D96" s="4" t="s">
        <v>907</v>
      </c>
      <c r="E96" s="35" t="s">
        <v>908</v>
      </c>
      <c r="F96" s="4"/>
      <c r="G96" s="4" t="s">
        <v>909</v>
      </c>
      <c r="H96" s="4" t="s">
        <v>910</v>
      </c>
      <c r="I96" s="35" t="s">
        <v>187</v>
      </c>
      <c r="J96" s="4"/>
      <c r="K96" s="35" t="s">
        <v>911</v>
      </c>
      <c r="L96" s="4" t="s">
        <v>907</v>
      </c>
      <c r="M96" s="35" t="s">
        <v>908</v>
      </c>
      <c r="N96" s="4"/>
      <c r="O96" s="4" t="s">
        <v>909</v>
      </c>
      <c r="P96" s="4" t="s">
        <v>910</v>
      </c>
      <c r="Q96" s="35" t="s">
        <v>187</v>
      </c>
      <c r="R96" s="4"/>
      <c r="S96" s="4" t="s">
        <v>12</v>
      </c>
      <c r="T96" s="4" t="s">
        <v>13</v>
      </c>
      <c r="U96" s="4" t="s">
        <v>11</v>
      </c>
      <c r="V96" s="4" t="s">
        <v>29</v>
      </c>
      <c r="W96" s="35" t="s">
        <v>991</v>
      </c>
      <c r="X96" s="35"/>
      <c r="Y96" s="4" t="s">
        <v>15</v>
      </c>
      <c r="Z96" s="4" t="s">
        <v>923</v>
      </c>
      <c r="AA96" s="35" t="s">
        <v>908</v>
      </c>
      <c r="AB96" s="4"/>
      <c r="AC96" s="4" t="s">
        <v>909</v>
      </c>
      <c r="AD96" s="4" t="s">
        <v>910</v>
      </c>
      <c r="AE96" s="35" t="s">
        <v>187</v>
      </c>
      <c r="AF96" s="4"/>
      <c r="AG96" s="35" t="s">
        <v>924</v>
      </c>
      <c r="AH96" s="35" t="s">
        <v>925</v>
      </c>
      <c r="AI96" s="67">
        <v>0</v>
      </c>
      <c r="AJ96" s="67">
        <v>1266</v>
      </c>
      <c r="AK96" s="67">
        <v>0</v>
      </c>
      <c r="AL96" s="67">
        <v>6105</v>
      </c>
      <c r="AM96" s="67">
        <v>0</v>
      </c>
      <c r="AN96" s="67">
        <v>24501</v>
      </c>
      <c r="AO96" s="4">
        <f t="shared" si="29"/>
        <v>31872</v>
      </c>
      <c r="AP96" s="68">
        <f t="shared" si="38"/>
        <v>31872</v>
      </c>
      <c r="AQ96" s="4" t="s">
        <v>16</v>
      </c>
      <c r="AR96" s="4" t="s">
        <v>316</v>
      </c>
      <c r="AS96" s="4"/>
      <c r="AT96" s="4">
        <v>4416</v>
      </c>
      <c r="AU96" s="4">
        <v>6</v>
      </c>
      <c r="AV96" s="4">
        <v>100</v>
      </c>
      <c r="AW96" s="4">
        <v>0</v>
      </c>
      <c r="AX96" s="12">
        <f t="shared" si="30"/>
        <v>31872</v>
      </c>
      <c r="AY96" s="12">
        <f t="shared" si="31"/>
        <v>0</v>
      </c>
      <c r="AZ96" s="70">
        <f t="shared" si="42"/>
        <v>0</v>
      </c>
      <c r="BA96" s="72">
        <f t="shared" si="42"/>
        <v>0</v>
      </c>
      <c r="BB96" s="36">
        <f t="shared" si="43"/>
        <v>0</v>
      </c>
      <c r="BC96" s="36">
        <f t="shared" si="43"/>
        <v>0</v>
      </c>
      <c r="BD96" s="36">
        <f t="shared" si="32"/>
        <v>0</v>
      </c>
      <c r="BE96" s="4">
        <f>BE94</f>
        <v>0</v>
      </c>
      <c r="BF96" s="10">
        <f t="shared" si="33"/>
        <v>0</v>
      </c>
      <c r="BG96" s="4">
        <f>BG94</f>
        <v>0</v>
      </c>
      <c r="BH96" s="10">
        <f t="shared" si="34"/>
        <v>0</v>
      </c>
      <c r="BI96" s="4"/>
      <c r="BJ96" s="10">
        <f t="shared" si="39"/>
        <v>0</v>
      </c>
      <c r="BK96" s="4">
        <f>BK94</f>
        <v>42.35</v>
      </c>
      <c r="BL96" s="10">
        <f t="shared" si="35"/>
        <v>254.10000000000002</v>
      </c>
      <c r="BM96" s="4">
        <f>BM94</f>
        <v>3.5569999999999997E-2</v>
      </c>
      <c r="BN96" s="10">
        <f t="shared" si="36"/>
        <v>1133.68704</v>
      </c>
      <c r="BO96" s="5">
        <f t="shared" si="37"/>
        <v>1387.7870400000002</v>
      </c>
    </row>
    <row r="97" spans="1:70">
      <c r="A97" s="4">
        <f t="shared" si="40"/>
        <v>94</v>
      </c>
      <c r="B97" s="4">
        <v>74</v>
      </c>
      <c r="C97" s="4" t="s">
        <v>318</v>
      </c>
      <c r="D97" s="4" t="s">
        <v>907</v>
      </c>
      <c r="E97" s="35" t="s">
        <v>908</v>
      </c>
      <c r="F97" s="4"/>
      <c r="G97" s="4" t="s">
        <v>909</v>
      </c>
      <c r="H97" s="4" t="s">
        <v>910</v>
      </c>
      <c r="I97" s="35" t="s">
        <v>187</v>
      </c>
      <c r="J97" s="4"/>
      <c r="K97" s="35" t="s">
        <v>911</v>
      </c>
      <c r="L97" s="4" t="s">
        <v>907</v>
      </c>
      <c r="M97" s="35" t="s">
        <v>908</v>
      </c>
      <c r="N97" s="4"/>
      <c r="O97" s="4" t="s">
        <v>909</v>
      </c>
      <c r="P97" s="4" t="s">
        <v>910</v>
      </c>
      <c r="Q97" s="35" t="s">
        <v>187</v>
      </c>
      <c r="R97" s="4"/>
      <c r="S97" s="4" t="s">
        <v>12</v>
      </c>
      <c r="T97" s="4" t="s">
        <v>13</v>
      </c>
      <c r="U97" s="4" t="s">
        <v>11</v>
      </c>
      <c r="V97" s="4" t="s">
        <v>29</v>
      </c>
      <c r="W97" s="35" t="s">
        <v>991</v>
      </c>
      <c r="X97" s="35"/>
      <c r="Y97" s="4" t="s">
        <v>15</v>
      </c>
      <c r="Z97" s="4" t="s">
        <v>926</v>
      </c>
      <c r="AA97" s="35" t="s">
        <v>927</v>
      </c>
      <c r="AB97" s="4"/>
      <c r="AC97" s="4" t="s">
        <v>928</v>
      </c>
      <c r="AD97" s="4" t="s">
        <v>929</v>
      </c>
      <c r="AE97" s="35" t="s">
        <v>152</v>
      </c>
      <c r="AF97" s="4"/>
      <c r="AG97" s="35" t="s">
        <v>930</v>
      </c>
      <c r="AH97" s="35" t="s">
        <v>931</v>
      </c>
      <c r="AI97" s="67">
        <v>0</v>
      </c>
      <c r="AJ97" s="67">
        <v>1251</v>
      </c>
      <c r="AK97" s="67">
        <v>0</v>
      </c>
      <c r="AL97" s="67">
        <v>1251</v>
      </c>
      <c r="AM97" s="67">
        <v>0</v>
      </c>
      <c r="AN97" s="67">
        <v>1251</v>
      </c>
      <c r="AO97" s="4">
        <f t="shared" si="29"/>
        <v>3753</v>
      </c>
      <c r="AP97" s="68">
        <f t="shared" si="38"/>
        <v>3753</v>
      </c>
      <c r="AQ97" s="4" t="s">
        <v>130</v>
      </c>
      <c r="AR97" s="4" t="s">
        <v>316</v>
      </c>
      <c r="AS97" s="4"/>
      <c r="AT97" s="4">
        <v>4416</v>
      </c>
      <c r="AU97" s="4">
        <v>6</v>
      </c>
      <c r="AV97" s="4">
        <v>100</v>
      </c>
      <c r="AW97" s="4">
        <v>0</v>
      </c>
      <c r="AX97" s="12">
        <f t="shared" si="30"/>
        <v>3753</v>
      </c>
      <c r="AY97" s="12">
        <f t="shared" si="31"/>
        <v>0</v>
      </c>
      <c r="AZ97" s="70">
        <f t="shared" si="42"/>
        <v>0</v>
      </c>
      <c r="BA97" s="72">
        <f t="shared" si="42"/>
        <v>0</v>
      </c>
      <c r="BB97" s="36">
        <f t="shared" si="43"/>
        <v>0</v>
      </c>
      <c r="BC97" s="36">
        <f t="shared" si="43"/>
        <v>0</v>
      </c>
      <c r="BD97" s="36">
        <f t="shared" si="32"/>
        <v>0</v>
      </c>
      <c r="BE97" s="4">
        <f>BE95</f>
        <v>0</v>
      </c>
      <c r="BF97" s="10">
        <f t="shared" si="33"/>
        <v>0</v>
      </c>
      <c r="BG97" s="4">
        <f>BG95</f>
        <v>0</v>
      </c>
      <c r="BH97" s="10">
        <f t="shared" si="34"/>
        <v>0</v>
      </c>
      <c r="BI97" s="4"/>
      <c r="BJ97" s="10">
        <f t="shared" si="39"/>
        <v>0</v>
      </c>
      <c r="BK97" s="4">
        <f>BK95</f>
        <v>10.79</v>
      </c>
      <c r="BL97" s="10">
        <f t="shared" si="35"/>
        <v>64.739999999999995</v>
      </c>
      <c r="BM97" s="4">
        <f>BM95</f>
        <v>4.7449999999999999E-2</v>
      </c>
      <c r="BN97" s="10">
        <f t="shared" si="36"/>
        <v>178.07984999999999</v>
      </c>
      <c r="BO97" s="5">
        <f t="shared" si="37"/>
        <v>242.81984999999997</v>
      </c>
    </row>
    <row r="98" spans="1:70">
      <c r="A98" s="4">
        <f t="shared" si="40"/>
        <v>95</v>
      </c>
      <c r="B98" s="4">
        <v>74</v>
      </c>
      <c r="C98" s="4" t="s">
        <v>319</v>
      </c>
      <c r="D98" s="4" t="s">
        <v>907</v>
      </c>
      <c r="E98" s="35" t="s">
        <v>908</v>
      </c>
      <c r="F98" s="4"/>
      <c r="G98" s="4" t="s">
        <v>909</v>
      </c>
      <c r="H98" s="4" t="s">
        <v>910</v>
      </c>
      <c r="I98" s="35" t="s">
        <v>187</v>
      </c>
      <c r="J98" s="4"/>
      <c r="K98" s="35" t="s">
        <v>911</v>
      </c>
      <c r="L98" s="4" t="s">
        <v>907</v>
      </c>
      <c r="M98" s="35" t="s">
        <v>908</v>
      </c>
      <c r="N98" s="4"/>
      <c r="O98" s="4" t="s">
        <v>909</v>
      </c>
      <c r="P98" s="4" t="s">
        <v>910</v>
      </c>
      <c r="Q98" s="35" t="s">
        <v>187</v>
      </c>
      <c r="R98" s="4"/>
      <c r="S98" s="4" t="s">
        <v>12</v>
      </c>
      <c r="T98" s="4" t="s">
        <v>13</v>
      </c>
      <c r="U98" s="4" t="s">
        <v>11</v>
      </c>
      <c r="V98" s="4" t="s">
        <v>29</v>
      </c>
      <c r="W98" s="35" t="s">
        <v>991</v>
      </c>
      <c r="X98" s="35"/>
      <c r="Y98" s="4" t="s">
        <v>15</v>
      </c>
      <c r="Z98" s="4" t="s">
        <v>932</v>
      </c>
      <c r="AA98" s="35" t="s">
        <v>919</v>
      </c>
      <c r="AB98" s="4"/>
      <c r="AC98" s="4" t="s">
        <v>920</v>
      </c>
      <c r="AD98" s="4"/>
      <c r="AE98" s="35" t="s">
        <v>933</v>
      </c>
      <c r="AF98" s="4"/>
      <c r="AG98" s="35" t="s">
        <v>934</v>
      </c>
      <c r="AH98" s="35" t="s">
        <v>935</v>
      </c>
      <c r="AI98" s="67">
        <v>176</v>
      </c>
      <c r="AJ98" s="67">
        <v>89</v>
      </c>
      <c r="AK98" s="67">
        <v>216</v>
      </c>
      <c r="AL98" s="67">
        <v>969</v>
      </c>
      <c r="AM98" s="67">
        <v>912</v>
      </c>
      <c r="AN98" s="67">
        <v>851</v>
      </c>
      <c r="AO98" s="4">
        <f t="shared" si="29"/>
        <v>3213</v>
      </c>
      <c r="AP98" s="68">
        <f t="shared" si="38"/>
        <v>3213</v>
      </c>
      <c r="AQ98" s="4" t="s">
        <v>130</v>
      </c>
      <c r="AR98" s="4" t="s">
        <v>316</v>
      </c>
      <c r="AS98" s="4"/>
      <c r="AT98" s="4">
        <v>4416</v>
      </c>
      <c r="AU98" s="4">
        <v>6</v>
      </c>
      <c r="AV98" s="4">
        <v>100</v>
      </c>
      <c r="AW98" s="4">
        <v>0</v>
      </c>
      <c r="AX98" s="12">
        <f t="shared" si="30"/>
        <v>3213</v>
      </c>
      <c r="AY98" s="12">
        <f t="shared" si="31"/>
        <v>0</v>
      </c>
      <c r="AZ98" s="70">
        <f t="shared" si="42"/>
        <v>0</v>
      </c>
      <c r="BA98" s="72">
        <f t="shared" si="42"/>
        <v>0</v>
      </c>
      <c r="BB98" s="36">
        <f t="shared" si="43"/>
        <v>0</v>
      </c>
      <c r="BC98" s="36">
        <f t="shared" si="43"/>
        <v>0</v>
      </c>
      <c r="BD98" s="36">
        <f t="shared" si="32"/>
        <v>0</v>
      </c>
      <c r="BE98" s="4">
        <f>BE97</f>
        <v>0</v>
      </c>
      <c r="BF98" s="10">
        <f t="shared" si="33"/>
        <v>0</v>
      </c>
      <c r="BG98" s="4">
        <f>BG97</f>
        <v>0</v>
      </c>
      <c r="BH98" s="10">
        <f t="shared" si="34"/>
        <v>0</v>
      </c>
      <c r="BI98" s="4"/>
      <c r="BJ98" s="10">
        <f t="shared" si="39"/>
        <v>0</v>
      </c>
      <c r="BK98" s="4">
        <f>BK97</f>
        <v>10.79</v>
      </c>
      <c r="BL98" s="10">
        <f t="shared" ref="BL98:BL99" si="44">BK98*AU98</f>
        <v>64.739999999999995</v>
      </c>
      <c r="BM98" s="4">
        <f>BM97</f>
        <v>4.7449999999999999E-2</v>
      </c>
      <c r="BN98" s="10">
        <f t="shared" ref="BN98:BN99" si="45">BM98*AP98</f>
        <v>152.45685</v>
      </c>
      <c r="BO98" s="5">
        <f t="shared" ref="BO98:BO99" si="46">BN98+BL98+BH98+BF98+BD98+BJ98</f>
        <v>217.19684999999998</v>
      </c>
    </row>
    <row r="99" spans="1:70">
      <c r="A99" s="4">
        <f t="shared" si="40"/>
        <v>96</v>
      </c>
      <c r="B99" s="4">
        <v>74</v>
      </c>
      <c r="C99" s="4" t="s">
        <v>529</v>
      </c>
      <c r="D99" s="4" t="s">
        <v>907</v>
      </c>
      <c r="E99" s="35" t="s">
        <v>908</v>
      </c>
      <c r="F99" s="4"/>
      <c r="G99" s="4" t="s">
        <v>909</v>
      </c>
      <c r="H99" s="4" t="s">
        <v>910</v>
      </c>
      <c r="I99" s="35" t="s">
        <v>187</v>
      </c>
      <c r="J99" s="4"/>
      <c r="K99" s="35" t="s">
        <v>911</v>
      </c>
      <c r="L99" s="4" t="s">
        <v>907</v>
      </c>
      <c r="M99" s="35" t="s">
        <v>908</v>
      </c>
      <c r="N99" s="4"/>
      <c r="O99" s="4" t="s">
        <v>909</v>
      </c>
      <c r="P99" s="4" t="s">
        <v>910</v>
      </c>
      <c r="Q99" s="35" t="s">
        <v>187</v>
      </c>
      <c r="R99" s="4"/>
      <c r="S99" s="4" t="s">
        <v>12</v>
      </c>
      <c r="T99" s="4" t="s">
        <v>13</v>
      </c>
      <c r="U99" s="4" t="s">
        <v>11</v>
      </c>
      <c r="V99" s="4" t="s">
        <v>29</v>
      </c>
      <c r="W99" s="35" t="s">
        <v>991</v>
      </c>
      <c r="X99" s="35"/>
      <c r="Y99" s="4" t="s">
        <v>15</v>
      </c>
      <c r="Z99" s="4" t="s">
        <v>936</v>
      </c>
      <c r="AA99" s="35" t="s">
        <v>937</v>
      </c>
      <c r="AB99" s="4"/>
      <c r="AC99" s="4" t="s">
        <v>938</v>
      </c>
      <c r="AD99" s="4"/>
      <c r="AE99" s="35" t="s">
        <v>939</v>
      </c>
      <c r="AF99" s="4"/>
      <c r="AG99" s="35" t="s">
        <v>940</v>
      </c>
      <c r="AH99" s="35" t="s">
        <v>941</v>
      </c>
      <c r="AI99" s="67">
        <v>11</v>
      </c>
      <c r="AJ99" s="67">
        <v>22</v>
      </c>
      <c r="AK99" s="67">
        <v>22</v>
      </c>
      <c r="AL99" s="67">
        <v>330</v>
      </c>
      <c r="AM99" s="67">
        <v>222</v>
      </c>
      <c r="AN99" s="67">
        <v>179</v>
      </c>
      <c r="AO99" s="4">
        <f t="shared" si="29"/>
        <v>786</v>
      </c>
      <c r="AP99" s="68">
        <f t="shared" si="38"/>
        <v>786</v>
      </c>
      <c r="AQ99" s="4" t="s">
        <v>37</v>
      </c>
      <c r="AR99" s="4" t="s">
        <v>316</v>
      </c>
      <c r="AS99" s="4"/>
      <c r="AT99" s="4">
        <v>4416</v>
      </c>
      <c r="AU99" s="4">
        <v>6</v>
      </c>
      <c r="AV99" s="4">
        <v>100</v>
      </c>
      <c r="AW99" s="4">
        <v>0</v>
      </c>
      <c r="AX99" s="12">
        <f t="shared" si="30"/>
        <v>786</v>
      </c>
      <c r="AY99" s="12">
        <f t="shared" si="31"/>
        <v>0</v>
      </c>
      <c r="AZ99" s="70">
        <f t="shared" si="42"/>
        <v>0</v>
      </c>
      <c r="BA99" s="72">
        <f t="shared" si="42"/>
        <v>0</v>
      </c>
      <c r="BB99" s="36">
        <f t="shared" si="43"/>
        <v>0</v>
      </c>
      <c r="BC99" s="36">
        <f t="shared" si="43"/>
        <v>0</v>
      </c>
      <c r="BD99" s="36">
        <f t="shared" si="32"/>
        <v>0</v>
      </c>
      <c r="BE99" s="4">
        <f>BE88</f>
        <v>0</v>
      </c>
      <c r="BF99" s="10">
        <f t="shared" si="33"/>
        <v>0</v>
      </c>
      <c r="BG99" s="4">
        <f>BG88</f>
        <v>0</v>
      </c>
      <c r="BH99" s="10">
        <f t="shared" si="34"/>
        <v>0</v>
      </c>
      <c r="BI99" s="4"/>
      <c r="BJ99" s="10">
        <f t="shared" si="39"/>
        <v>0</v>
      </c>
      <c r="BK99" s="4">
        <f>BK88</f>
        <v>4.3099999999999996</v>
      </c>
      <c r="BL99" s="10">
        <f t="shared" si="44"/>
        <v>25.86</v>
      </c>
      <c r="BM99" s="4">
        <f>BM88</f>
        <v>6.5240000000000006E-2</v>
      </c>
      <c r="BN99" s="10">
        <f t="shared" si="45"/>
        <v>51.278640000000003</v>
      </c>
      <c r="BO99" s="5">
        <f t="shared" si="46"/>
        <v>77.138640000000009</v>
      </c>
    </row>
    <row r="100" spans="1:70">
      <c r="A100" s="4">
        <f t="shared" si="40"/>
        <v>97</v>
      </c>
      <c r="B100" s="4"/>
      <c r="C100" s="4"/>
      <c r="D100" s="4" t="s">
        <v>907</v>
      </c>
      <c r="E100" s="35" t="s">
        <v>908</v>
      </c>
      <c r="F100" s="4"/>
      <c r="G100" s="4" t="s">
        <v>909</v>
      </c>
      <c r="H100" s="4" t="s">
        <v>910</v>
      </c>
      <c r="I100" s="35" t="s">
        <v>187</v>
      </c>
      <c r="J100" s="4"/>
      <c r="K100" s="35" t="s">
        <v>911</v>
      </c>
      <c r="L100" s="4" t="s">
        <v>907</v>
      </c>
      <c r="M100" s="35" t="s">
        <v>908</v>
      </c>
      <c r="N100" s="4"/>
      <c r="O100" s="4" t="s">
        <v>909</v>
      </c>
      <c r="P100" s="4" t="s">
        <v>910</v>
      </c>
      <c r="Q100" s="35" t="s">
        <v>187</v>
      </c>
      <c r="R100" s="4"/>
      <c r="S100" s="4" t="s">
        <v>12</v>
      </c>
      <c r="T100" s="4" t="s">
        <v>13</v>
      </c>
      <c r="U100" s="4" t="s">
        <v>11</v>
      </c>
      <c r="V100" s="4" t="s">
        <v>2425</v>
      </c>
      <c r="W100" s="35"/>
      <c r="X100" s="35"/>
      <c r="Y100" s="4" t="s">
        <v>15</v>
      </c>
      <c r="Z100" s="4" t="s">
        <v>2437</v>
      </c>
      <c r="AA100" s="35" t="s">
        <v>908</v>
      </c>
      <c r="AB100" s="4"/>
      <c r="AC100" s="4" t="s">
        <v>2437</v>
      </c>
      <c r="AD100" s="4"/>
      <c r="AE100" s="35" t="s">
        <v>2438</v>
      </c>
      <c r="AF100" s="4"/>
      <c r="AG100" s="35" t="s">
        <v>2439</v>
      </c>
      <c r="AH100" s="35" t="s">
        <v>2440</v>
      </c>
      <c r="AI100" s="67">
        <v>2654</v>
      </c>
      <c r="AJ100" s="67">
        <v>2654</v>
      </c>
      <c r="AK100" s="67">
        <v>2654</v>
      </c>
      <c r="AL100" s="67">
        <v>2654</v>
      </c>
      <c r="AM100" s="67">
        <v>2654</v>
      </c>
      <c r="AN100" s="67">
        <v>2654</v>
      </c>
      <c r="AO100" s="4">
        <f t="shared" si="29"/>
        <v>15924</v>
      </c>
      <c r="AP100" s="68">
        <f t="shared" si="38"/>
        <v>15924</v>
      </c>
      <c r="AQ100" s="4" t="s">
        <v>130</v>
      </c>
      <c r="AR100" s="4" t="s">
        <v>316</v>
      </c>
      <c r="AS100" s="4"/>
      <c r="AT100" s="4">
        <v>4416</v>
      </c>
      <c r="AU100" s="4">
        <v>6</v>
      </c>
      <c r="AV100" s="4">
        <v>100</v>
      </c>
      <c r="AW100" s="4">
        <v>0</v>
      </c>
      <c r="AX100" s="12">
        <f t="shared" si="30"/>
        <v>15924</v>
      </c>
      <c r="AY100" s="12">
        <f t="shared" si="31"/>
        <v>0</v>
      </c>
      <c r="AZ100" s="70">
        <f>AZ99</f>
        <v>0</v>
      </c>
      <c r="BA100" s="72">
        <f>BA99</f>
        <v>0</v>
      </c>
      <c r="BB100" s="36">
        <f t="shared" si="43"/>
        <v>0</v>
      </c>
      <c r="BC100" s="36">
        <f t="shared" si="43"/>
        <v>0</v>
      </c>
      <c r="BD100" s="36">
        <f t="shared" si="32"/>
        <v>0</v>
      </c>
      <c r="BE100" s="4">
        <f>BE98</f>
        <v>0</v>
      </c>
      <c r="BF100" s="10">
        <f t="shared" si="33"/>
        <v>0</v>
      </c>
      <c r="BG100" s="4">
        <f>BG98</f>
        <v>0</v>
      </c>
      <c r="BH100" s="10">
        <f t="shared" si="34"/>
        <v>0</v>
      </c>
      <c r="BI100" s="4"/>
      <c r="BJ100" s="10">
        <f t="shared" si="39"/>
        <v>0</v>
      </c>
      <c r="BK100" s="4">
        <f>BK98</f>
        <v>10.79</v>
      </c>
      <c r="BL100" s="10">
        <f t="shared" ref="BL100:BL101" si="47">BK100*AU100</f>
        <v>64.739999999999995</v>
      </c>
      <c r="BM100" s="4">
        <f>BM98</f>
        <v>4.7449999999999999E-2</v>
      </c>
      <c r="BN100" s="10">
        <f t="shared" ref="BN100:BN101" si="48">BM100*AP100</f>
        <v>755.59379999999999</v>
      </c>
      <c r="BO100" s="5">
        <f t="shared" ref="BO100:BO101" si="49">BN100+BL100+BH100+BF100+BD100+BJ100</f>
        <v>820.3338</v>
      </c>
    </row>
    <row r="101" spans="1:70">
      <c r="A101" s="4">
        <f t="shared" si="40"/>
        <v>98</v>
      </c>
      <c r="B101" s="4"/>
      <c r="C101" s="4"/>
      <c r="D101" s="4" t="s">
        <v>907</v>
      </c>
      <c r="E101" s="35" t="s">
        <v>908</v>
      </c>
      <c r="F101" s="4"/>
      <c r="G101" s="4" t="s">
        <v>909</v>
      </c>
      <c r="H101" s="4" t="s">
        <v>910</v>
      </c>
      <c r="I101" s="35" t="s">
        <v>187</v>
      </c>
      <c r="J101" s="4"/>
      <c r="K101" s="35" t="s">
        <v>911</v>
      </c>
      <c r="L101" s="4" t="s">
        <v>907</v>
      </c>
      <c r="M101" s="35" t="s">
        <v>908</v>
      </c>
      <c r="N101" s="4"/>
      <c r="O101" s="4" t="s">
        <v>909</v>
      </c>
      <c r="P101" s="4" t="s">
        <v>910</v>
      </c>
      <c r="Q101" s="35" t="s">
        <v>187</v>
      </c>
      <c r="R101" s="4"/>
      <c r="S101" s="4" t="s">
        <v>12</v>
      </c>
      <c r="T101" s="4" t="s">
        <v>13</v>
      </c>
      <c r="U101" s="4" t="s">
        <v>11</v>
      </c>
      <c r="V101" s="4" t="s">
        <v>2425</v>
      </c>
      <c r="W101" s="35"/>
      <c r="X101" s="35"/>
      <c r="Y101" s="4" t="s">
        <v>15</v>
      </c>
      <c r="Z101" s="4" t="s">
        <v>2441</v>
      </c>
      <c r="AA101" s="35" t="s">
        <v>2442</v>
      </c>
      <c r="AB101" s="4"/>
      <c r="AC101" s="4" t="s">
        <v>2441</v>
      </c>
      <c r="AD101" s="4"/>
      <c r="AE101" s="35" t="s">
        <v>2443</v>
      </c>
      <c r="AF101" s="4"/>
      <c r="AG101" s="35" t="s">
        <v>2444</v>
      </c>
      <c r="AH101" s="35" t="s">
        <v>2445</v>
      </c>
      <c r="AI101" s="67">
        <v>734</v>
      </c>
      <c r="AJ101" s="67">
        <v>734</v>
      </c>
      <c r="AK101" s="67">
        <v>734</v>
      </c>
      <c r="AL101" s="67">
        <v>734</v>
      </c>
      <c r="AM101" s="67">
        <v>734</v>
      </c>
      <c r="AN101" s="67">
        <v>734</v>
      </c>
      <c r="AO101" s="4">
        <f t="shared" ref="AO101" si="50">SUM(AI101:AN101)</f>
        <v>4404</v>
      </c>
      <c r="AP101" s="68">
        <f t="shared" si="38"/>
        <v>4404</v>
      </c>
      <c r="AQ101" s="4" t="s">
        <v>130</v>
      </c>
      <c r="AR101" s="4" t="s">
        <v>316</v>
      </c>
      <c r="AS101" s="4"/>
      <c r="AT101" s="4">
        <v>4416</v>
      </c>
      <c r="AU101" s="4">
        <v>6</v>
      </c>
      <c r="AV101" s="4">
        <v>100</v>
      </c>
      <c r="AW101" s="4">
        <v>0</v>
      </c>
      <c r="AX101" s="12">
        <f t="shared" si="30"/>
        <v>4404</v>
      </c>
      <c r="AY101" s="12">
        <f t="shared" si="31"/>
        <v>0</v>
      </c>
      <c r="AZ101" s="70">
        <f>AZ100</f>
        <v>0</v>
      </c>
      <c r="BA101" s="72">
        <f>BA100</f>
        <v>0</v>
      </c>
      <c r="BB101" s="36">
        <f t="shared" si="43"/>
        <v>0</v>
      </c>
      <c r="BC101" s="36">
        <f t="shared" si="43"/>
        <v>0</v>
      </c>
      <c r="BD101" s="36">
        <f t="shared" si="32"/>
        <v>0</v>
      </c>
      <c r="BE101" s="4">
        <f>BE100</f>
        <v>0</v>
      </c>
      <c r="BF101" s="10">
        <f t="shared" si="33"/>
        <v>0</v>
      </c>
      <c r="BG101" s="4">
        <f>BG100</f>
        <v>0</v>
      </c>
      <c r="BH101" s="10">
        <f t="shared" si="34"/>
        <v>0</v>
      </c>
      <c r="BI101" s="4"/>
      <c r="BJ101" s="10">
        <f t="shared" si="39"/>
        <v>0</v>
      </c>
      <c r="BK101" s="4">
        <f>BK100</f>
        <v>10.79</v>
      </c>
      <c r="BL101" s="10">
        <f t="shared" si="47"/>
        <v>64.739999999999995</v>
      </c>
      <c r="BM101" s="4">
        <f>BM100</f>
        <v>4.7449999999999999E-2</v>
      </c>
      <c r="BN101" s="10">
        <f t="shared" si="48"/>
        <v>208.96979999999999</v>
      </c>
      <c r="BO101" s="5">
        <f t="shared" si="49"/>
        <v>273.70979999999997</v>
      </c>
    </row>
    <row r="102" spans="1:70">
      <c r="A102" s="4">
        <f t="shared" si="40"/>
        <v>99</v>
      </c>
      <c r="B102" s="4">
        <v>76</v>
      </c>
      <c r="C102" s="4" t="s">
        <v>0</v>
      </c>
      <c r="D102" s="4" t="s">
        <v>943</v>
      </c>
      <c r="E102" s="35" t="s">
        <v>944</v>
      </c>
      <c r="F102" s="4"/>
      <c r="G102" s="4" t="s">
        <v>945</v>
      </c>
      <c r="H102" s="4" t="s">
        <v>946</v>
      </c>
      <c r="I102" s="35" t="s">
        <v>59</v>
      </c>
      <c r="J102" s="4"/>
      <c r="K102" s="35" t="s">
        <v>947</v>
      </c>
      <c r="L102" s="4" t="s">
        <v>943</v>
      </c>
      <c r="M102" s="35" t="s">
        <v>944</v>
      </c>
      <c r="N102" s="4" t="s">
        <v>945</v>
      </c>
      <c r="O102" s="4" t="s">
        <v>945</v>
      </c>
      <c r="P102" s="4" t="s">
        <v>946</v>
      </c>
      <c r="Q102" s="35" t="s">
        <v>59</v>
      </c>
      <c r="R102" s="4"/>
      <c r="S102" s="4" t="s">
        <v>12</v>
      </c>
      <c r="T102" s="4" t="s">
        <v>13</v>
      </c>
      <c r="U102" s="4" t="s">
        <v>11</v>
      </c>
      <c r="V102" s="4" t="s">
        <v>29</v>
      </c>
      <c r="W102" s="35" t="s">
        <v>991</v>
      </c>
      <c r="X102" s="35"/>
      <c r="Y102" s="4" t="s">
        <v>15</v>
      </c>
      <c r="Z102" s="4" t="s">
        <v>948</v>
      </c>
      <c r="AA102" s="35" t="s">
        <v>944</v>
      </c>
      <c r="AB102" s="4" t="s">
        <v>945</v>
      </c>
      <c r="AC102" s="4" t="s">
        <v>945</v>
      </c>
      <c r="AD102" s="4" t="s">
        <v>946</v>
      </c>
      <c r="AE102" s="35" t="s">
        <v>59</v>
      </c>
      <c r="AF102" s="4"/>
      <c r="AG102" s="35" t="s">
        <v>949</v>
      </c>
      <c r="AH102" s="35" t="s">
        <v>950</v>
      </c>
      <c r="AI102" s="67">
        <v>0</v>
      </c>
      <c r="AJ102" s="67">
        <v>587</v>
      </c>
      <c r="AK102" s="67">
        <v>0</v>
      </c>
      <c r="AL102" s="67">
        <v>3257</v>
      </c>
      <c r="AM102" s="67">
        <v>0</v>
      </c>
      <c r="AN102" s="67">
        <v>18728</v>
      </c>
      <c r="AO102" s="4">
        <f t="shared" si="29"/>
        <v>22572</v>
      </c>
      <c r="AP102" s="68">
        <f t="shared" si="38"/>
        <v>22572</v>
      </c>
      <c r="AQ102" s="4" t="s">
        <v>16</v>
      </c>
      <c r="AR102" s="4" t="s">
        <v>316</v>
      </c>
      <c r="AS102" s="4"/>
      <c r="AT102" s="4">
        <v>4416</v>
      </c>
      <c r="AU102" s="4">
        <v>6</v>
      </c>
      <c r="AV102" s="4">
        <v>100</v>
      </c>
      <c r="AW102" s="4">
        <v>0</v>
      </c>
      <c r="AX102" s="12">
        <f t="shared" si="30"/>
        <v>22572</v>
      </c>
      <c r="AY102" s="12">
        <f t="shared" si="31"/>
        <v>0</v>
      </c>
      <c r="AZ102" s="70">
        <f>AZ99</f>
        <v>0</v>
      </c>
      <c r="BA102" s="72">
        <f>BA99</f>
        <v>0</v>
      </c>
      <c r="BB102" s="36">
        <f t="shared" si="43"/>
        <v>0</v>
      </c>
      <c r="BC102" s="36">
        <f t="shared" si="43"/>
        <v>0</v>
      </c>
      <c r="BD102" s="36">
        <f t="shared" si="32"/>
        <v>0</v>
      </c>
      <c r="BE102" s="4">
        <f>BE96</f>
        <v>0</v>
      </c>
      <c r="BF102" s="10">
        <f t="shared" si="33"/>
        <v>0</v>
      </c>
      <c r="BG102" s="4">
        <f>BG96</f>
        <v>0</v>
      </c>
      <c r="BH102" s="10">
        <f t="shared" si="34"/>
        <v>0</v>
      </c>
      <c r="BI102" s="4"/>
      <c r="BJ102" s="10">
        <f t="shared" si="39"/>
        <v>0</v>
      </c>
      <c r="BK102" s="4">
        <f>BK96</f>
        <v>42.35</v>
      </c>
      <c r="BL102" s="10">
        <f t="shared" ref="BL102:BL123" si="51">BK102*AU102</f>
        <v>254.10000000000002</v>
      </c>
      <c r="BM102" s="4">
        <f>BM96</f>
        <v>3.5569999999999997E-2</v>
      </c>
      <c r="BN102" s="10">
        <f t="shared" ref="BN102:BN123" si="52">BM102*AP102</f>
        <v>802.88603999999998</v>
      </c>
      <c r="BO102" s="5">
        <f t="shared" ref="BO102:BO123" si="53">BN102+BL102+BH102+BF102+BD102+BJ102</f>
        <v>1056.98604</v>
      </c>
    </row>
    <row r="103" spans="1:70">
      <c r="A103" s="4">
        <f t="shared" si="40"/>
        <v>100</v>
      </c>
      <c r="B103" s="4">
        <v>77</v>
      </c>
      <c r="C103" s="4" t="s">
        <v>0</v>
      </c>
      <c r="D103" s="4" t="s">
        <v>951</v>
      </c>
      <c r="E103" s="35" t="s">
        <v>952</v>
      </c>
      <c r="F103" s="4"/>
      <c r="G103" s="4" t="s">
        <v>953</v>
      </c>
      <c r="H103" s="4" t="s">
        <v>326</v>
      </c>
      <c r="I103" s="35" t="s">
        <v>954</v>
      </c>
      <c r="J103" s="4"/>
      <c r="K103" s="35" t="s">
        <v>955</v>
      </c>
      <c r="L103" s="4" t="s">
        <v>951</v>
      </c>
      <c r="M103" s="35" t="s">
        <v>952</v>
      </c>
      <c r="N103" s="4"/>
      <c r="O103" s="4" t="s">
        <v>953</v>
      </c>
      <c r="P103" s="4" t="s">
        <v>326</v>
      </c>
      <c r="Q103" s="35" t="s">
        <v>954</v>
      </c>
      <c r="R103" s="4"/>
      <c r="S103" s="4" t="s">
        <v>12</v>
      </c>
      <c r="T103" s="4" t="s">
        <v>13</v>
      </c>
      <c r="U103" s="4" t="s">
        <v>11</v>
      </c>
      <c r="V103" s="4" t="s">
        <v>29</v>
      </c>
      <c r="W103" s="35" t="s">
        <v>991</v>
      </c>
      <c r="X103" s="35"/>
      <c r="Y103" s="4" t="s">
        <v>15</v>
      </c>
      <c r="Z103" s="4" t="s">
        <v>956</v>
      </c>
      <c r="AA103" s="35" t="s">
        <v>952</v>
      </c>
      <c r="AB103" s="4"/>
      <c r="AC103" s="4" t="s">
        <v>953</v>
      </c>
      <c r="AD103" s="4" t="s">
        <v>326</v>
      </c>
      <c r="AE103" s="35" t="s">
        <v>957</v>
      </c>
      <c r="AF103" s="4"/>
      <c r="AG103" s="35" t="s">
        <v>958</v>
      </c>
      <c r="AH103" s="35" t="s">
        <v>959</v>
      </c>
      <c r="AI103" s="67">
        <v>0</v>
      </c>
      <c r="AJ103" s="67">
        <v>22</v>
      </c>
      <c r="AK103" s="67">
        <v>1174</v>
      </c>
      <c r="AL103" s="67">
        <v>3468</v>
      </c>
      <c r="AM103" s="67">
        <v>4711</v>
      </c>
      <c r="AN103" s="67">
        <v>5864</v>
      </c>
      <c r="AO103" s="4">
        <f t="shared" si="29"/>
        <v>15239</v>
      </c>
      <c r="AP103" s="68">
        <f t="shared" si="38"/>
        <v>15239</v>
      </c>
      <c r="AQ103" s="4" t="s">
        <v>16</v>
      </c>
      <c r="AR103" s="4" t="s">
        <v>316</v>
      </c>
      <c r="AS103" s="4"/>
      <c r="AT103" s="4">
        <v>4416</v>
      </c>
      <c r="AU103" s="4">
        <v>6</v>
      </c>
      <c r="AV103" s="4">
        <v>100</v>
      </c>
      <c r="AW103" s="4">
        <v>0</v>
      </c>
      <c r="AX103" s="12">
        <f t="shared" si="30"/>
        <v>15239</v>
      </c>
      <c r="AY103" s="12">
        <f t="shared" si="31"/>
        <v>0</v>
      </c>
      <c r="AZ103" s="70">
        <f t="shared" ref="AZ103:BA118" si="54">AZ102</f>
        <v>0</v>
      </c>
      <c r="BA103" s="72">
        <f t="shared" si="54"/>
        <v>0</v>
      </c>
      <c r="BB103" s="36">
        <f t="shared" si="43"/>
        <v>0</v>
      </c>
      <c r="BC103" s="36">
        <f t="shared" si="43"/>
        <v>0</v>
      </c>
      <c r="BD103" s="36">
        <f t="shared" si="32"/>
        <v>0</v>
      </c>
      <c r="BE103" s="4">
        <f>BE96</f>
        <v>0</v>
      </c>
      <c r="BF103" s="10">
        <f t="shared" si="33"/>
        <v>0</v>
      </c>
      <c r="BG103" s="4">
        <f>BG96</f>
        <v>0</v>
      </c>
      <c r="BH103" s="10">
        <f t="shared" si="34"/>
        <v>0</v>
      </c>
      <c r="BI103" s="4"/>
      <c r="BJ103" s="10">
        <f t="shared" si="39"/>
        <v>0</v>
      </c>
      <c r="BK103" s="4">
        <f>BK96</f>
        <v>42.35</v>
      </c>
      <c r="BL103" s="10">
        <f t="shared" si="51"/>
        <v>254.10000000000002</v>
      </c>
      <c r="BM103" s="4">
        <f>BM96</f>
        <v>3.5569999999999997E-2</v>
      </c>
      <c r="BN103" s="10">
        <f t="shared" si="52"/>
        <v>542.05122999999992</v>
      </c>
      <c r="BO103" s="5">
        <f t="shared" si="53"/>
        <v>796.15122999999994</v>
      </c>
    </row>
    <row r="104" spans="1:70">
      <c r="A104" s="4">
        <f t="shared" si="40"/>
        <v>101</v>
      </c>
      <c r="B104" s="4">
        <v>77</v>
      </c>
      <c r="C104" s="4" t="s">
        <v>32</v>
      </c>
      <c r="D104" s="4" t="s">
        <v>951</v>
      </c>
      <c r="E104" s="35" t="s">
        <v>952</v>
      </c>
      <c r="F104" s="4"/>
      <c r="G104" s="4" t="s">
        <v>953</v>
      </c>
      <c r="H104" s="4" t="s">
        <v>326</v>
      </c>
      <c r="I104" s="35" t="s">
        <v>954</v>
      </c>
      <c r="J104" s="4"/>
      <c r="K104" s="35" t="s">
        <v>955</v>
      </c>
      <c r="L104" s="4" t="s">
        <v>951</v>
      </c>
      <c r="M104" s="35" t="s">
        <v>952</v>
      </c>
      <c r="N104" s="4"/>
      <c r="O104" s="4" t="s">
        <v>953</v>
      </c>
      <c r="P104" s="4" t="s">
        <v>326</v>
      </c>
      <c r="Q104" s="35" t="s">
        <v>954</v>
      </c>
      <c r="R104" s="4"/>
      <c r="S104" s="4" t="s">
        <v>12</v>
      </c>
      <c r="T104" s="4" t="s">
        <v>13</v>
      </c>
      <c r="U104" s="4" t="s">
        <v>11</v>
      </c>
      <c r="V104" s="4" t="s">
        <v>29</v>
      </c>
      <c r="W104" s="35" t="s">
        <v>991</v>
      </c>
      <c r="X104" s="35"/>
      <c r="Y104" s="4" t="s">
        <v>15</v>
      </c>
      <c r="Z104" s="4" t="s">
        <v>960</v>
      </c>
      <c r="AA104" s="35" t="s">
        <v>952</v>
      </c>
      <c r="AB104" s="4"/>
      <c r="AC104" s="4" t="s">
        <v>953</v>
      </c>
      <c r="AD104" s="4" t="s">
        <v>326</v>
      </c>
      <c r="AE104" s="35" t="s">
        <v>317</v>
      </c>
      <c r="AF104" s="4"/>
      <c r="AG104" s="35" t="s">
        <v>961</v>
      </c>
      <c r="AH104" s="35" t="s">
        <v>962</v>
      </c>
      <c r="AI104" s="67">
        <v>0</v>
      </c>
      <c r="AJ104" s="67">
        <v>0</v>
      </c>
      <c r="AK104" s="67">
        <v>362</v>
      </c>
      <c r="AL104" s="67">
        <v>1910</v>
      </c>
      <c r="AM104" s="67">
        <v>2526</v>
      </c>
      <c r="AN104" s="67">
        <v>3615</v>
      </c>
      <c r="AO104" s="4">
        <f t="shared" si="29"/>
        <v>8413</v>
      </c>
      <c r="AP104" s="68">
        <f t="shared" si="38"/>
        <v>8413</v>
      </c>
      <c r="AQ104" s="4" t="s">
        <v>130</v>
      </c>
      <c r="AR104" s="4" t="s">
        <v>316</v>
      </c>
      <c r="AS104" s="4"/>
      <c r="AT104" s="4">
        <v>4416</v>
      </c>
      <c r="AU104" s="4">
        <v>6</v>
      </c>
      <c r="AV104" s="4">
        <v>100</v>
      </c>
      <c r="AW104" s="4">
        <v>0</v>
      </c>
      <c r="AX104" s="12">
        <f t="shared" si="30"/>
        <v>8413</v>
      </c>
      <c r="AY104" s="12">
        <f t="shared" si="31"/>
        <v>0</v>
      </c>
      <c r="AZ104" s="70">
        <f t="shared" si="54"/>
        <v>0</v>
      </c>
      <c r="BA104" s="72">
        <f t="shared" si="54"/>
        <v>0</v>
      </c>
      <c r="BB104" s="36">
        <f t="shared" si="43"/>
        <v>0</v>
      </c>
      <c r="BC104" s="36">
        <f t="shared" si="43"/>
        <v>0</v>
      </c>
      <c r="BD104" s="36">
        <f t="shared" si="32"/>
        <v>0</v>
      </c>
      <c r="BE104" s="4">
        <f>BE95</f>
        <v>0</v>
      </c>
      <c r="BF104" s="10">
        <f t="shared" si="33"/>
        <v>0</v>
      </c>
      <c r="BG104" s="4">
        <f>BG95</f>
        <v>0</v>
      </c>
      <c r="BH104" s="10">
        <f t="shared" si="34"/>
        <v>0</v>
      </c>
      <c r="BI104" s="4"/>
      <c r="BJ104" s="10">
        <f t="shared" si="39"/>
        <v>0</v>
      </c>
      <c r="BK104" s="4">
        <f>BK95</f>
        <v>10.79</v>
      </c>
      <c r="BL104" s="10">
        <f t="shared" si="51"/>
        <v>64.739999999999995</v>
      </c>
      <c r="BM104" s="4">
        <f>BM95</f>
        <v>4.7449999999999999E-2</v>
      </c>
      <c r="BN104" s="10">
        <f t="shared" si="52"/>
        <v>399.19684999999998</v>
      </c>
      <c r="BO104" s="5">
        <f t="shared" si="53"/>
        <v>463.93684999999999</v>
      </c>
    </row>
    <row r="105" spans="1:70">
      <c r="A105" s="4">
        <f t="shared" si="40"/>
        <v>102</v>
      </c>
      <c r="B105" s="4">
        <v>77</v>
      </c>
      <c r="C105" s="4" t="s">
        <v>62</v>
      </c>
      <c r="D105" s="4" t="s">
        <v>951</v>
      </c>
      <c r="E105" s="35" t="s">
        <v>952</v>
      </c>
      <c r="F105" s="4"/>
      <c r="G105" s="4" t="s">
        <v>953</v>
      </c>
      <c r="H105" s="4" t="s">
        <v>326</v>
      </c>
      <c r="I105" s="35" t="s">
        <v>954</v>
      </c>
      <c r="J105" s="4"/>
      <c r="K105" s="35" t="s">
        <v>955</v>
      </c>
      <c r="L105" s="4" t="s">
        <v>951</v>
      </c>
      <c r="M105" s="35" t="s">
        <v>952</v>
      </c>
      <c r="N105" s="4"/>
      <c r="O105" s="4" t="s">
        <v>953</v>
      </c>
      <c r="P105" s="4" t="s">
        <v>326</v>
      </c>
      <c r="Q105" s="35" t="s">
        <v>954</v>
      </c>
      <c r="R105" s="4"/>
      <c r="S105" s="4" t="s">
        <v>12</v>
      </c>
      <c r="T105" s="4" t="s">
        <v>13</v>
      </c>
      <c r="U105" s="4" t="s">
        <v>11</v>
      </c>
      <c r="V105" s="4" t="s">
        <v>29</v>
      </c>
      <c r="W105" s="35" t="s">
        <v>991</v>
      </c>
      <c r="X105" s="35"/>
      <c r="Y105" s="4" t="s">
        <v>15</v>
      </c>
      <c r="Z105" s="4" t="s">
        <v>963</v>
      </c>
      <c r="AA105" s="35" t="s">
        <v>952</v>
      </c>
      <c r="AB105" s="4"/>
      <c r="AC105" s="4" t="s">
        <v>953</v>
      </c>
      <c r="AD105" s="4" t="s">
        <v>326</v>
      </c>
      <c r="AE105" s="35" t="s">
        <v>70</v>
      </c>
      <c r="AF105" s="35" t="s">
        <v>74</v>
      </c>
      <c r="AG105" s="35" t="s">
        <v>964</v>
      </c>
      <c r="AH105" s="35" t="s">
        <v>965</v>
      </c>
      <c r="AI105" s="67">
        <v>0</v>
      </c>
      <c r="AJ105" s="67">
        <v>0</v>
      </c>
      <c r="AK105" s="67">
        <v>0</v>
      </c>
      <c r="AL105" s="67">
        <v>11</v>
      </c>
      <c r="AM105" s="67">
        <v>0</v>
      </c>
      <c r="AN105" s="67">
        <v>0</v>
      </c>
      <c r="AO105" s="4">
        <f t="shared" si="29"/>
        <v>11</v>
      </c>
      <c r="AP105" s="68">
        <f t="shared" si="38"/>
        <v>11</v>
      </c>
      <c r="AQ105" s="4" t="s">
        <v>37</v>
      </c>
      <c r="AR105" s="4" t="s">
        <v>316</v>
      </c>
      <c r="AS105" s="4"/>
      <c r="AT105" s="4">
        <v>4416</v>
      </c>
      <c r="AU105" s="4">
        <v>6</v>
      </c>
      <c r="AV105" s="4">
        <v>100</v>
      </c>
      <c r="AW105" s="4">
        <v>0</v>
      </c>
      <c r="AX105" s="12">
        <f t="shared" si="30"/>
        <v>11</v>
      </c>
      <c r="AY105" s="12">
        <f t="shared" si="31"/>
        <v>0</v>
      </c>
      <c r="AZ105" s="70">
        <f t="shared" si="54"/>
        <v>0</v>
      </c>
      <c r="BA105" s="72">
        <f t="shared" si="54"/>
        <v>0</v>
      </c>
      <c r="BB105" s="36">
        <f t="shared" si="43"/>
        <v>0</v>
      </c>
      <c r="BC105" s="36">
        <f t="shared" si="43"/>
        <v>0</v>
      </c>
      <c r="BD105" s="36">
        <f t="shared" si="32"/>
        <v>0</v>
      </c>
      <c r="BE105" s="4">
        <f>BE99</f>
        <v>0</v>
      </c>
      <c r="BF105" s="10">
        <f t="shared" si="33"/>
        <v>0</v>
      </c>
      <c r="BG105" s="4">
        <f>BG99</f>
        <v>0</v>
      </c>
      <c r="BH105" s="10">
        <f t="shared" si="34"/>
        <v>0</v>
      </c>
      <c r="BI105" s="4"/>
      <c r="BJ105" s="10">
        <f t="shared" si="39"/>
        <v>0</v>
      </c>
      <c r="BK105" s="4">
        <f>BK99</f>
        <v>4.3099999999999996</v>
      </c>
      <c r="BL105" s="10">
        <f t="shared" si="51"/>
        <v>25.86</v>
      </c>
      <c r="BM105" s="4">
        <f>BM99</f>
        <v>6.5240000000000006E-2</v>
      </c>
      <c r="BN105" s="10">
        <f t="shared" si="52"/>
        <v>0.71764000000000006</v>
      </c>
      <c r="BO105" s="5">
        <f t="shared" si="53"/>
        <v>26.577639999999999</v>
      </c>
    </row>
    <row r="106" spans="1:70">
      <c r="A106" s="4">
        <f t="shared" si="40"/>
        <v>103</v>
      </c>
      <c r="B106" s="4">
        <v>77</v>
      </c>
      <c r="C106" s="4" t="s">
        <v>318</v>
      </c>
      <c r="D106" s="4" t="s">
        <v>951</v>
      </c>
      <c r="E106" s="35" t="s">
        <v>952</v>
      </c>
      <c r="F106" s="4"/>
      <c r="G106" s="4" t="s">
        <v>953</v>
      </c>
      <c r="H106" s="4" t="s">
        <v>326</v>
      </c>
      <c r="I106" s="35" t="s">
        <v>954</v>
      </c>
      <c r="J106" s="4"/>
      <c r="K106" s="35" t="s">
        <v>955</v>
      </c>
      <c r="L106" s="4" t="s">
        <v>951</v>
      </c>
      <c r="M106" s="35" t="s">
        <v>952</v>
      </c>
      <c r="N106" s="4"/>
      <c r="O106" s="4" t="s">
        <v>953</v>
      </c>
      <c r="P106" s="4" t="s">
        <v>326</v>
      </c>
      <c r="Q106" s="35" t="s">
        <v>954</v>
      </c>
      <c r="R106" s="4"/>
      <c r="S106" s="4" t="s">
        <v>12</v>
      </c>
      <c r="T106" s="4" t="s">
        <v>13</v>
      </c>
      <c r="U106" s="4" t="s">
        <v>11</v>
      </c>
      <c r="V106" s="4" t="s">
        <v>29</v>
      </c>
      <c r="W106" s="35" t="s">
        <v>991</v>
      </c>
      <c r="X106" s="35"/>
      <c r="Y106" s="4" t="s">
        <v>15</v>
      </c>
      <c r="Z106" s="4" t="s">
        <v>966</v>
      </c>
      <c r="AA106" s="35" t="s">
        <v>952</v>
      </c>
      <c r="AB106" s="4"/>
      <c r="AC106" s="4" t="s">
        <v>953</v>
      </c>
      <c r="AD106" s="4" t="s">
        <v>326</v>
      </c>
      <c r="AE106" s="35" t="s">
        <v>317</v>
      </c>
      <c r="AF106" s="4"/>
      <c r="AG106" s="35" t="s">
        <v>967</v>
      </c>
      <c r="AH106" s="35" t="s">
        <v>968</v>
      </c>
      <c r="AI106" s="67">
        <v>3057</v>
      </c>
      <c r="AJ106" s="67">
        <v>0</v>
      </c>
      <c r="AK106" s="67">
        <v>3631</v>
      </c>
      <c r="AL106" s="67">
        <v>0</v>
      </c>
      <c r="AM106" s="67">
        <v>10982</v>
      </c>
      <c r="AN106" s="67">
        <v>0</v>
      </c>
      <c r="AO106" s="4">
        <f t="shared" si="29"/>
        <v>17670</v>
      </c>
      <c r="AP106" s="68">
        <f t="shared" si="38"/>
        <v>17670</v>
      </c>
      <c r="AQ106" s="4" t="s">
        <v>16</v>
      </c>
      <c r="AR106" s="4" t="s">
        <v>316</v>
      </c>
      <c r="AS106" s="4"/>
      <c r="AT106" s="4">
        <v>4416</v>
      </c>
      <c r="AU106" s="4">
        <v>6</v>
      </c>
      <c r="AV106" s="4">
        <v>100</v>
      </c>
      <c r="AW106" s="4">
        <v>0</v>
      </c>
      <c r="AX106" s="12">
        <f t="shared" si="30"/>
        <v>17670</v>
      </c>
      <c r="AY106" s="12">
        <f t="shared" si="31"/>
        <v>0</v>
      </c>
      <c r="AZ106" s="70">
        <f t="shared" si="54"/>
        <v>0</v>
      </c>
      <c r="BA106" s="72">
        <f t="shared" si="54"/>
        <v>0</v>
      </c>
      <c r="BB106" s="36">
        <f t="shared" si="43"/>
        <v>0</v>
      </c>
      <c r="BC106" s="36">
        <f t="shared" si="43"/>
        <v>0</v>
      </c>
      <c r="BD106" s="36">
        <f t="shared" si="32"/>
        <v>0</v>
      </c>
      <c r="BE106" s="4">
        <f>BE102</f>
        <v>0</v>
      </c>
      <c r="BF106" s="10">
        <f t="shared" si="33"/>
        <v>0</v>
      </c>
      <c r="BG106" s="4">
        <f>BG102</f>
        <v>0</v>
      </c>
      <c r="BH106" s="10">
        <f t="shared" si="34"/>
        <v>0</v>
      </c>
      <c r="BI106" s="4"/>
      <c r="BJ106" s="10">
        <f t="shared" si="39"/>
        <v>0</v>
      </c>
      <c r="BK106" s="4">
        <f>BK102</f>
        <v>42.35</v>
      </c>
      <c r="BL106" s="10">
        <f t="shared" si="51"/>
        <v>254.10000000000002</v>
      </c>
      <c r="BM106" s="4">
        <f>BM102</f>
        <v>3.5569999999999997E-2</v>
      </c>
      <c r="BN106" s="10">
        <f t="shared" si="52"/>
        <v>628.52189999999996</v>
      </c>
      <c r="BO106" s="5">
        <f t="shared" si="53"/>
        <v>882.62189999999998</v>
      </c>
    </row>
    <row r="107" spans="1:70">
      <c r="A107" s="4">
        <f t="shared" si="40"/>
        <v>104</v>
      </c>
      <c r="B107" s="4">
        <v>77</v>
      </c>
      <c r="C107" s="4" t="s">
        <v>319</v>
      </c>
      <c r="D107" s="4" t="s">
        <v>951</v>
      </c>
      <c r="E107" s="35" t="s">
        <v>952</v>
      </c>
      <c r="F107" s="4"/>
      <c r="G107" s="4" t="s">
        <v>953</v>
      </c>
      <c r="H107" s="4" t="s">
        <v>326</v>
      </c>
      <c r="I107" s="35" t="s">
        <v>954</v>
      </c>
      <c r="J107" s="4"/>
      <c r="K107" s="35" t="s">
        <v>955</v>
      </c>
      <c r="L107" s="4" t="s">
        <v>951</v>
      </c>
      <c r="M107" s="35" t="s">
        <v>952</v>
      </c>
      <c r="N107" s="4"/>
      <c r="O107" s="4" t="s">
        <v>953</v>
      </c>
      <c r="P107" s="4" t="s">
        <v>326</v>
      </c>
      <c r="Q107" s="35" t="s">
        <v>954</v>
      </c>
      <c r="R107" s="4"/>
      <c r="S107" s="4" t="s">
        <v>12</v>
      </c>
      <c r="T107" s="4" t="s">
        <v>13</v>
      </c>
      <c r="U107" s="4" t="s">
        <v>11</v>
      </c>
      <c r="V107" s="4" t="s">
        <v>29</v>
      </c>
      <c r="W107" s="35" t="s">
        <v>991</v>
      </c>
      <c r="X107" s="35"/>
      <c r="Y107" s="4" t="s">
        <v>15</v>
      </c>
      <c r="Z107" s="4" t="s">
        <v>969</v>
      </c>
      <c r="AA107" s="35" t="s">
        <v>952</v>
      </c>
      <c r="AB107" s="4"/>
      <c r="AC107" s="4" t="s">
        <v>953</v>
      </c>
      <c r="AD107" s="4" t="s">
        <v>326</v>
      </c>
      <c r="AE107" s="35" t="s">
        <v>954</v>
      </c>
      <c r="AF107" s="4"/>
      <c r="AG107" s="35" t="s">
        <v>970</v>
      </c>
      <c r="AH107" s="35" t="s">
        <v>971</v>
      </c>
      <c r="AI107" s="67">
        <v>765</v>
      </c>
      <c r="AJ107" s="67">
        <v>0</v>
      </c>
      <c r="AK107" s="67">
        <v>0</v>
      </c>
      <c r="AL107" s="67">
        <v>308</v>
      </c>
      <c r="AM107" s="67">
        <v>0</v>
      </c>
      <c r="AN107" s="67">
        <v>0</v>
      </c>
      <c r="AO107" s="4">
        <f t="shared" si="29"/>
        <v>1073</v>
      </c>
      <c r="AP107" s="68">
        <f t="shared" si="38"/>
        <v>1073</v>
      </c>
      <c r="AQ107" s="4" t="s">
        <v>16</v>
      </c>
      <c r="AR107" s="4" t="s">
        <v>316</v>
      </c>
      <c r="AS107" s="4"/>
      <c r="AT107" s="4">
        <v>4416</v>
      </c>
      <c r="AU107" s="4">
        <v>6</v>
      </c>
      <c r="AV107" s="4">
        <v>100</v>
      </c>
      <c r="AW107" s="4">
        <v>0</v>
      </c>
      <c r="AX107" s="12">
        <f t="shared" si="30"/>
        <v>1073</v>
      </c>
      <c r="AY107" s="12">
        <f t="shared" si="31"/>
        <v>0</v>
      </c>
      <c r="AZ107" s="70">
        <f t="shared" si="54"/>
        <v>0</v>
      </c>
      <c r="BA107" s="72">
        <f t="shared" si="54"/>
        <v>0</v>
      </c>
      <c r="BB107" s="36">
        <f t="shared" si="43"/>
        <v>0</v>
      </c>
      <c r="BC107" s="36">
        <f t="shared" si="43"/>
        <v>0</v>
      </c>
      <c r="BD107" s="36">
        <f t="shared" si="32"/>
        <v>0</v>
      </c>
      <c r="BE107" s="4">
        <f>BE102</f>
        <v>0</v>
      </c>
      <c r="BF107" s="10">
        <f t="shared" si="33"/>
        <v>0</v>
      </c>
      <c r="BG107" s="4">
        <f>BG102</f>
        <v>0</v>
      </c>
      <c r="BH107" s="10">
        <f t="shared" si="34"/>
        <v>0</v>
      </c>
      <c r="BI107" s="4"/>
      <c r="BJ107" s="10">
        <f t="shared" si="39"/>
        <v>0</v>
      </c>
      <c r="BK107" s="4">
        <f>BK102</f>
        <v>42.35</v>
      </c>
      <c r="BL107" s="10">
        <f t="shared" si="51"/>
        <v>254.10000000000002</v>
      </c>
      <c r="BM107" s="4">
        <f>BM102</f>
        <v>3.5569999999999997E-2</v>
      </c>
      <c r="BN107" s="10">
        <f t="shared" si="52"/>
        <v>38.166609999999999</v>
      </c>
      <c r="BO107" s="5">
        <f t="shared" si="53"/>
        <v>292.26661000000001</v>
      </c>
    </row>
    <row r="108" spans="1:70">
      <c r="A108" s="4">
        <f t="shared" si="40"/>
        <v>105</v>
      </c>
      <c r="B108" s="4">
        <v>80</v>
      </c>
      <c r="C108" s="4" t="s">
        <v>0</v>
      </c>
      <c r="D108" s="4" t="s">
        <v>984</v>
      </c>
      <c r="E108" s="35" t="s">
        <v>985</v>
      </c>
      <c r="F108" s="4"/>
      <c r="G108" s="4" t="s">
        <v>986</v>
      </c>
      <c r="H108" s="4" t="s">
        <v>987</v>
      </c>
      <c r="I108" s="35" t="s">
        <v>549</v>
      </c>
      <c r="J108" s="4"/>
      <c r="K108" s="35" t="s">
        <v>988</v>
      </c>
      <c r="L108" s="4" t="s">
        <v>984</v>
      </c>
      <c r="M108" s="35" t="s">
        <v>985</v>
      </c>
      <c r="N108" s="4"/>
      <c r="O108" s="4" t="s">
        <v>986</v>
      </c>
      <c r="P108" s="4" t="s">
        <v>987</v>
      </c>
      <c r="Q108" s="35" t="s">
        <v>549</v>
      </c>
      <c r="R108" s="4"/>
      <c r="S108" s="4" t="s">
        <v>12</v>
      </c>
      <c r="T108" s="4" t="s">
        <v>13</v>
      </c>
      <c r="U108" s="4" t="s">
        <v>28</v>
      </c>
      <c r="V108" s="4" t="s">
        <v>29</v>
      </c>
      <c r="W108" s="35" t="s">
        <v>991</v>
      </c>
      <c r="X108" s="35"/>
      <c r="Y108" s="4" t="s">
        <v>15</v>
      </c>
      <c r="Z108" s="4" t="s">
        <v>332</v>
      </c>
      <c r="AA108" s="35" t="s">
        <v>985</v>
      </c>
      <c r="AB108" s="4"/>
      <c r="AC108" s="4" t="s">
        <v>986</v>
      </c>
      <c r="AD108" s="4" t="s">
        <v>987</v>
      </c>
      <c r="AE108" s="35" t="s">
        <v>549</v>
      </c>
      <c r="AF108" s="4"/>
      <c r="AG108" s="35" t="s">
        <v>989</v>
      </c>
      <c r="AH108" s="35" t="s">
        <v>990</v>
      </c>
      <c r="AI108" s="67">
        <v>19</v>
      </c>
      <c r="AJ108" s="67">
        <v>17</v>
      </c>
      <c r="AK108" s="67">
        <v>16</v>
      </c>
      <c r="AL108" s="67">
        <v>17</v>
      </c>
      <c r="AM108" s="67">
        <v>16</v>
      </c>
      <c r="AN108" s="67">
        <v>17</v>
      </c>
      <c r="AO108" s="4">
        <f t="shared" si="29"/>
        <v>102</v>
      </c>
      <c r="AP108" s="68">
        <f t="shared" si="38"/>
        <v>102</v>
      </c>
      <c r="AQ108" s="4" t="s">
        <v>37</v>
      </c>
      <c r="AR108" s="4" t="s">
        <v>316</v>
      </c>
      <c r="AS108" s="4"/>
      <c r="AT108" s="4">
        <v>4416</v>
      </c>
      <c r="AU108" s="4">
        <v>6</v>
      </c>
      <c r="AV108" s="4">
        <v>100</v>
      </c>
      <c r="AW108" s="4">
        <v>0</v>
      </c>
      <c r="AX108" s="12">
        <f t="shared" si="30"/>
        <v>102</v>
      </c>
      <c r="AY108" s="12">
        <f t="shared" si="31"/>
        <v>0</v>
      </c>
      <c r="AZ108" s="70">
        <f>AZ107</f>
        <v>0</v>
      </c>
      <c r="BA108" s="72">
        <f>BA107</f>
        <v>0</v>
      </c>
      <c r="BB108" s="36">
        <f t="shared" si="43"/>
        <v>0</v>
      </c>
      <c r="BC108" s="36">
        <f t="shared" si="43"/>
        <v>0</v>
      </c>
      <c r="BD108" s="36">
        <f t="shared" si="32"/>
        <v>0</v>
      </c>
      <c r="BE108" s="4">
        <f>BE99</f>
        <v>0</v>
      </c>
      <c r="BF108" s="10">
        <f t="shared" si="33"/>
        <v>0</v>
      </c>
      <c r="BG108" s="4">
        <f>BG99</f>
        <v>0</v>
      </c>
      <c r="BH108" s="10">
        <f t="shared" si="34"/>
        <v>0</v>
      </c>
      <c r="BI108" s="4">
        <f>BI82</f>
        <v>3.8999999999999998E-3</v>
      </c>
      <c r="BJ108" s="10">
        <f t="shared" si="39"/>
        <v>0.39779999999999999</v>
      </c>
      <c r="BK108" s="4">
        <f>BK99</f>
        <v>4.3099999999999996</v>
      </c>
      <c r="BL108" s="10">
        <f t="shared" si="51"/>
        <v>25.86</v>
      </c>
      <c r="BM108" s="4">
        <f>BM99</f>
        <v>6.5240000000000006E-2</v>
      </c>
      <c r="BN108" s="10">
        <f t="shared" si="52"/>
        <v>6.6544800000000004</v>
      </c>
      <c r="BO108" s="5">
        <f t="shared" si="53"/>
        <v>32.912279999999996</v>
      </c>
      <c r="BR108" s="55"/>
    </row>
    <row r="109" spans="1:70">
      <c r="A109" s="4">
        <f t="shared" si="40"/>
        <v>106</v>
      </c>
      <c r="B109" s="4">
        <v>80</v>
      </c>
      <c r="C109" s="4" t="s">
        <v>32</v>
      </c>
      <c r="D109" s="4" t="s">
        <v>984</v>
      </c>
      <c r="E109" s="35" t="s">
        <v>985</v>
      </c>
      <c r="F109" s="4"/>
      <c r="G109" s="4" t="s">
        <v>986</v>
      </c>
      <c r="H109" s="4" t="s">
        <v>987</v>
      </c>
      <c r="I109" s="35" t="s">
        <v>549</v>
      </c>
      <c r="J109" s="4"/>
      <c r="K109" s="35" t="s">
        <v>988</v>
      </c>
      <c r="L109" s="4" t="s">
        <v>984</v>
      </c>
      <c r="M109" s="35" t="s">
        <v>985</v>
      </c>
      <c r="N109" s="4"/>
      <c r="O109" s="4" t="s">
        <v>986</v>
      </c>
      <c r="P109" s="4" t="s">
        <v>987</v>
      </c>
      <c r="Q109" s="35" t="s">
        <v>549</v>
      </c>
      <c r="R109" s="4"/>
      <c r="S109" s="4" t="s">
        <v>12</v>
      </c>
      <c r="T109" s="4" t="s">
        <v>13</v>
      </c>
      <c r="U109" s="4" t="s">
        <v>28</v>
      </c>
      <c r="V109" s="4" t="s">
        <v>29</v>
      </c>
      <c r="W109" s="35" t="s">
        <v>991</v>
      </c>
      <c r="X109" s="35"/>
      <c r="Y109" s="4" t="s">
        <v>15</v>
      </c>
      <c r="Z109" s="4" t="s">
        <v>992</v>
      </c>
      <c r="AA109" s="35" t="s">
        <v>985</v>
      </c>
      <c r="AB109" s="4"/>
      <c r="AC109" s="4" t="s">
        <v>986</v>
      </c>
      <c r="AD109" s="4" t="s">
        <v>987</v>
      </c>
      <c r="AE109" s="35" t="s">
        <v>549</v>
      </c>
      <c r="AF109" s="4"/>
      <c r="AG109" s="35" t="s">
        <v>993</v>
      </c>
      <c r="AH109" s="35" t="s">
        <v>994</v>
      </c>
      <c r="AI109" s="67">
        <v>0</v>
      </c>
      <c r="AJ109" s="67">
        <v>0</v>
      </c>
      <c r="AK109" s="67">
        <v>2649</v>
      </c>
      <c r="AL109" s="67">
        <v>3233</v>
      </c>
      <c r="AM109" s="67">
        <v>5185</v>
      </c>
      <c r="AN109" s="67">
        <v>8636</v>
      </c>
      <c r="AO109" s="4">
        <f t="shared" si="29"/>
        <v>19703</v>
      </c>
      <c r="AP109" s="68">
        <f t="shared" si="38"/>
        <v>19703</v>
      </c>
      <c r="AQ109" s="4" t="s">
        <v>16</v>
      </c>
      <c r="AR109" s="4" t="s">
        <v>316</v>
      </c>
      <c r="AS109" s="4"/>
      <c r="AT109" s="4">
        <v>4416</v>
      </c>
      <c r="AU109" s="4">
        <v>6</v>
      </c>
      <c r="AV109" s="4">
        <v>100</v>
      </c>
      <c r="AW109" s="4">
        <v>0</v>
      </c>
      <c r="AX109" s="12">
        <f t="shared" si="30"/>
        <v>19703</v>
      </c>
      <c r="AY109" s="12">
        <f t="shared" si="31"/>
        <v>0</v>
      </c>
      <c r="AZ109" s="70">
        <f t="shared" si="54"/>
        <v>0</v>
      </c>
      <c r="BA109" s="72">
        <f t="shared" si="54"/>
        <v>0</v>
      </c>
      <c r="BB109" s="36">
        <f t="shared" si="43"/>
        <v>0</v>
      </c>
      <c r="BC109" s="36">
        <f t="shared" si="43"/>
        <v>0</v>
      </c>
      <c r="BD109" s="36">
        <f t="shared" si="32"/>
        <v>0</v>
      </c>
      <c r="BE109" s="4">
        <f>BE107</f>
        <v>0</v>
      </c>
      <c r="BF109" s="10">
        <f t="shared" si="33"/>
        <v>0</v>
      </c>
      <c r="BG109" s="4">
        <f>BG107</f>
        <v>0</v>
      </c>
      <c r="BH109" s="10">
        <f t="shared" si="34"/>
        <v>0</v>
      </c>
      <c r="BI109" s="4">
        <f>BI108</f>
        <v>3.8999999999999998E-3</v>
      </c>
      <c r="BJ109" s="10">
        <f t="shared" si="39"/>
        <v>76.841700000000003</v>
      </c>
      <c r="BK109" s="4">
        <f>BK107</f>
        <v>42.35</v>
      </c>
      <c r="BL109" s="10">
        <f t="shared" si="51"/>
        <v>254.10000000000002</v>
      </c>
      <c r="BM109" s="4">
        <f>BM107</f>
        <v>3.5569999999999997E-2</v>
      </c>
      <c r="BN109" s="10">
        <f t="shared" si="52"/>
        <v>700.83570999999995</v>
      </c>
      <c r="BO109" s="5">
        <f t="shared" si="53"/>
        <v>1031.7774099999999</v>
      </c>
      <c r="BR109" s="55"/>
    </row>
    <row r="110" spans="1:70">
      <c r="A110" s="4">
        <f t="shared" si="40"/>
        <v>107</v>
      </c>
      <c r="B110" s="4">
        <v>81</v>
      </c>
      <c r="C110" s="4" t="s">
        <v>0</v>
      </c>
      <c r="D110" s="4" t="s">
        <v>995</v>
      </c>
      <c r="E110" s="35" t="s">
        <v>996</v>
      </c>
      <c r="F110" s="4" t="s">
        <v>997</v>
      </c>
      <c r="G110" s="4" t="s">
        <v>998</v>
      </c>
      <c r="H110" s="4" t="s">
        <v>999</v>
      </c>
      <c r="I110" s="35" t="s">
        <v>59</v>
      </c>
      <c r="J110" s="4"/>
      <c r="K110" s="35" t="s">
        <v>1000</v>
      </c>
      <c r="L110" s="4" t="s">
        <v>995</v>
      </c>
      <c r="M110" s="35" t="s">
        <v>996</v>
      </c>
      <c r="N110" s="4" t="s">
        <v>997</v>
      </c>
      <c r="O110" s="4" t="s">
        <v>998</v>
      </c>
      <c r="P110" s="4" t="s">
        <v>999</v>
      </c>
      <c r="Q110" s="35" t="s">
        <v>59</v>
      </c>
      <c r="R110" s="4"/>
      <c r="S110" s="4" t="s">
        <v>12</v>
      </c>
      <c r="T110" s="4" t="s">
        <v>13</v>
      </c>
      <c r="U110" s="4" t="s">
        <v>11</v>
      </c>
      <c r="V110" s="4" t="s">
        <v>29</v>
      </c>
      <c r="W110" s="35" t="s">
        <v>991</v>
      </c>
      <c r="X110" s="35"/>
      <c r="Y110" s="4" t="s">
        <v>15</v>
      </c>
      <c r="Z110" s="4" t="s">
        <v>1001</v>
      </c>
      <c r="AA110" s="91" t="s">
        <v>2486</v>
      </c>
      <c r="AB110" s="4"/>
      <c r="AC110" s="4" t="s">
        <v>1002</v>
      </c>
      <c r="AD110" s="4" t="s">
        <v>871</v>
      </c>
      <c r="AE110" s="35" t="s">
        <v>1003</v>
      </c>
      <c r="AF110" s="4"/>
      <c r="AG110" s="35" t="s">
        <v>1004</v>
      </c>
      <c r="AH110" s="35" t="s">
        <v>1005</v>
      </c>
      <c r="AI110" s="67">
        <v>0</v>
      </c>
      <c r="AJ110" s="67">
        <v>88</v>
      </c>
      <c r="AK110" s="67">
        <v>0</v>
      </c>
      <c r="AL110" s="67">
        <v>502</v>
      </c>
      <c r="AM110" s="67">
        <v>0</v>
      </c>
      <c r="AN110" s="67">
        <v>2079</v>
      </c>
      <c r="AO110" s="4">
        <f t="shared" si="29"/>
        <v>2669</v>
      </c>
      <c r="AP110" s="68">
        <f t="shared" si="38"/>
        <v>2669</v>
      </c>
      <c r="AQ110" s="4" t="s">
        <v>130</v>
      </c>
      <c r="AR110" s="4" t="s">
        <v>316</v>
      </c>
      <c r="AS110" s="4"/>
      <c r="AT110" s="4">
        <v>4416</v>
      </c>
      <c r="AU110" s="4">
        <v>6</v>
      </c>
      <c r="AV110" s="4">
        <v>100</v>
      </c>
      <c r="AW110" s="4">
        <v>0</v>
      </c>
      <c r="AX110" s="12">
        <f t="shared" si="30"/>
        <v>2669</v>
      </c>
      <c r="AY110" s="12">
        <f t="shared" si="31"/>
        <v>0</v>
      </c>
      <c r="AZ110" s="70">
        <f t="shared" si="54"/>
        <v>0</v>
      </c>
      <c r="BA110" s="72">
        <f t="shared" si="54"/>
        <v>0</v>
      </c>
      <c r="BB110" s="36">
        <f t="shared" si="43"/>
        <v>0</v>
      </c>
      <c r="BC110" s="36">
        <f t="shared" si="43"/>
        <v>0</v>
      </c>
      <c r="BD110" s="36">
        <f t="shared" si="32"/>
        <v>0</v>
      </c>
      <c r="BE110" s="4">
        <f>BE98</f>
        <v>0</v>
      </c>
      <c r="BF110" s="10">
        <f t="shared" si="33"/>
        <v>0</v>
      </c>
      <c r="BG110" s="4">
        <f>BG98</f>
        <v>0</v>
      </c>
      <c r="BH110" s="10">
        <f t="shared" si="34"/>
        <v>0</v>
      </c>
      <c r="BI110" s="4"/>
      <c r="BJ110" s="10">
        <f t="shared" si="39"/>
        <v>0</v>
      </c>
      <c r="BK110" s="4">
        <f>BK98</f>
        <v>10.79</v>
      </c>
      <c r="BL110" s="10">
        <f t="shared" si="51"/>
        <v>64.739999999999995</v>
      </c>
      <c r="BM110" s="4">
        <f>BM98</f>
        <v>4.7449999999999999E-2</v>
      </c>
      <c r="BN110" s="10">
        <f t="shared" si="52"/>
        <v>126.64404999999999</v>
      </c>
      <c r="BO110" s="5">
        <f t="shared" si="53"/>
        <v>191.38405</v>
      </c>
    </row>
    <row r="111" spans="1:70">
      <c r="A111" s="4">
        <f t="shared" si="40"/>
        <v>108</v>
      </c>
      <c r="B111" s="4">
        <v>81</v>
      </c>
      <c r="C111" s="4" t="s">
        <v>32</v>
      </c>
      <c r="D111" s="4" t="s">
        <v>995</v>
      </c>
      <c r="E111" s="35" t="s">
        <v>996</v>
      </c>
      <c r="F111" s="4" t="s">
        <v>997</v>
      </c>
      <c r="G111" s="4" t="s">
        <v>998</v>
      </c>
      <c r="H111" s="4" t="s">
        <v>999</v>
      </c>
      <c r="I111" s="35" t="s">
        <v>59</v>
      </c>
      <c r="J111" s="4"/>
      <c r="K111" s="35" t="s">
        <v>1000</v>
      </c>
      <c r="L111" s="4" t="s">
        <v>995</v>
      </c>
      <c r="M111" s="35" t="s">
        <v>996</v>
      </c>
      <c r="N111" s="4" t="s">
        <v>997</v>
      </c>
      <c r="O111" s="4" t="s">
        <v>998</v>
      </c>
      <c r="P111" s="4" t="s">
        <v>999</v>
      </c>
      <c r="Q111" s="35" t="s">
        <v>59</v>
      </c>
      <c r="R111" s="4"/>
      <c r="S111" s="4" t="s">
        <v>12</v>
      </c>
      <c r="T111" s="4" t="s">
        <v>13</v>
      </c>
      <c r="U111" s="4" t="s">
        <v>11</v>
      </c>
      <c r="V111" s="4" t="s">
        <v>29</v>
      </c>
      <c r="W111" s="35" t="s">
        <v>991</v>
      </c>
      <c r="X111" s="35"/>
      <c r="Y111" s="4" t="s">
        <v>15</v>
      </c>
      <c r="Z111" s="4" t="s">
        <v>1006</v>
      </c>
      <c r="AA111" s="91" t="s">
        <v>2487</v>
      </c>
      <c r="AB111" s="4"/>
      <c r="AC111" s="4" t="s">
        <v>1007</v>
      </c>
      <c r="AD111" s="4"/>
      <c r="AE111" s="35" t="s">
        <v>159</v>
      </c>
      <c r="AF111" s="35" t="s">
        <v>187</v>
      </c>
      <c r="AG111" s="35" t="s">
        <v>1008</v>
      </c>
      <c r="AH111" s="35" t="s">
        <v>1009</v>
      </c>
      <c r="AI111" s="67">
        <v>0</v>
      </c>
      <c r="AJ111" s="67">
        <v>11</v>
      </c>
      <c r="AK111" s="67">
        <v>0</v>
      </c>
      <c r="AL111" s="67">
        <v>837</v>
      </c>
      <c r="AM111" s="67">
        <v>0</v>
      </c>
      <c r="AN111" s="67">
        <v>1999</v>
      </c>
      <c r="AO111" s="4">
        <f t="shared" si="29"/>
        <v>2847</v>
      </c>
      <c r="AP111" s="68">
        <f t="shared" si="38"/>
        <v>2847</v>
      </c>
      <c r="AQ111" s="4" t="s">
        <v>130</v>
      </c>
      <c r="AR111" s="4" t="s">
        <v>316</v>
      </c>
      <c r="AS111" s="4"/>
      <c r="AT111" s="4">
        <v>4416</v>
      </c>
      <c r="AU111" s="4">
        <v>6</v>
      </c>
      <c r="AV111" s="4">
        <v>100</v>
      </c>
      <c r="AW111" s="4">
        <v>0</v>
      </c>
      <c r="AX111" s="12">
        <f t="shared" si="30"/>
        <v>2847</v>
      </c>
      <c r="AY111" s="12">
        <f t="shared" si="31"/>
        <v>0</v>
      </c>
      <c r="AZ111" s="70">
        <f t="shared" si="54"/>
        <v>0</v>
      </c>
      <c r="BA111" s="72">
        <f t="shared" si="54"/>
        <v>0</v>
      </c>
      <c r="BB111" s="36">
        <f t="shared" si="43"/>
        <v>0</v>
      </c>
      <c r="BC111" s="36">
        <f t="shared" si="43"/>
        <v>0</v>
      </c>
      <c r="BD111" s="36">
        <f t="shared" si="32"/>
        <v>0</v>
      </c>
      <c r="BE111" s="4">
        <f>BE110</f>
        <v>0</v>
      </c>
      <c r="BF111" s="10">
        <f t="shared" si="33"/>
        <v>0</v>
      </c>
      <c r="BG111" s="4">
        <f>BG110</f>
        <v>0</v>
      </c>
      <c r="BH111" s="10">
        <f t="shared" si="34"/>
        <v>0</v>
      </c>
      <c r="BI111" s="4"/>
      <c r="BJ111" s="10">
        <f t="shared" si="39"/>
        <v>0</v>
      </c>
      <c r="BK111" s="4">
        <f>BK110</f>
        <v>10.79</v>
      </c>
      <c r="BL111" s="10">
        <f t="shared" si="51"/>
        <v>64.739999999999995</v>
      </c>
      <c r="BM111" s="4">
        <f>BM110</f>
        <v>4.7449999999999999E-2</v>
      </c>
      <c r="BN111" s="10">
        <f t="shared" si="52"/>
        <v>135.09014999999999</v>
      </c>
      <c r="BO111" s="5">
        <f t="shared" si="53"/>
        <v>199.83015</v>
      </c>
    </row>
    <row r="112" spans="1:70">
      <c r="A112" s="4">
        <f t="shared" si="40"/>
        <v>109</v>
      </c>
      <c r="B112" s="4">
        <v>81</v>
      </c>
      <c r="C112" s="4" t="s">
        <v>62</v>
      </c>
      <c r="D112" s="4" t="s">
        <v>995</v>
      </c>
      <c r="E112" s="35" t="s">
        <v>996</v>
      </c>
      <c r="F112" s="4" t="s">
        <v>997</v>
      </c>
      <c r="G112" s="4" t="s">
        <v>998</v>
      </c>
      <c r="H112" s="4" t="s">
        <v>999</v>
      </c>
      <c r="I112" s="35" t="s">
        <v>59</v>
      </c>
      <c r="J112" s="4"/>
      <c r="K112" s="35" t="s">
        <v>1000</v>
      </c>
      <c r="L112" s="4" t="s">
        <v>995</v>
      </c>
      <c r="M112" s="35" t="s">
        <v>996</v>
      </c>
      <c r="N112" s="4" t="s">
        <v>997</v>
      </c>
      <c r="O112" s="4" t="s">
        <v>998</v>
      </c>
      <c r="P112" s="4" t="s">
        <v>999</v>
      </c>
      <c r="Q112" s="35" t="s">
        <v>59</v>
      </c>
      <c r="R112" s="4"/>
      <c r="S112" s="4" t="s">
        <v>12</v>
      </c>
      <c r="T112" s="4" t="s">
        <v>13</v>
      </c>
      <c r="U112" s="4" t="s">
        <v>11</v>
      </c>
      <c r="V112" s="4" t="s">
        <v>29</v>
      </c>
      <c r="W112" s="35" t="s">
        <v>991</v>
      </c>
      <c r="X112" s="35"/>
      <c r="Y112" s="4" t="s">
        <v>15</v>
      </c>
      <c r="Z112" s="4" t="s">
        <v>1010</v>
      </c>
      <c r="AA112" s="4" t="s">
        <v>996</v>
      </c>
      <c r="AB112" s="4"/>
      <c r="AC112" s="4" t="s">
        <v>998</v>
      </c>
      <c r="AD112" s="4" t="s">
        <v>999</v>
      </c>
      <c r="AE112" s="35" t="s">
        <v>59</v>
      </c>
      <c r="AF112" s="35" t="s">
        <v>135</v>
      </c>
      <c r="AG112" s="35" t="s">
        <v>1011</v>
      </c>
      <c r="AH112" s="35" t="s">
        <v>1012</v>
      </c>
      <c r="AI112" s="67">
        <v>0</v>
      </c>
      <c r="AJ112" s="67">
        <v>11</v>
      </c>
      <c r="AK112" s="67">
        <v>0</v>
      </c>
      <c r="AL112" s="67">
        <v>11</v>
      </c>
      <c r="AM112" s="67">
        <v>0</v>
      </c>
      <c r="AN112" s="67">
        <v>11</v>
      </c>
      <c r="AO112" s="4">
        <f t="shared" si="29"/>
        <v>33</v>
      </c>
      <c r="AP112" s="68">
        <f t="shared" si="38"/>
        <v>33</v>
      </c>
      <c r="AQ112" s="4" t="s">
        <v>37</v>
      </c>
      <c r="AR112" s="4" t="s">
        <v>316</v>
      </c>
      <c r="AS112" s="4"/>
      <c r="AT112" s="4">
        <v>4416</v>
      </c>
      <c r="AU112" s="4">
        <v>6</v>
      </c>
      <c r="AV112" s="4">
        <v>0</v>
      </c>
      <c r="AW112" s="4">
        <v>100</v>
      </c>
      <c r="AX112" s="12">
        <f t="shared" si="30"/>
        <v>0</v>
      </c>
      <c r="AY112" s="12">
        <f t="shared" si="31"/>
        <v>33</v>
      </c>
      <c r="AZ112" s="70">
        <f t="shared" si="54"/>
        <v>0</v>
      </c>
      <c r="BA112" s="72">
        <f t="shared" si="54"/>
        <v>0</v>
      </c>
      <c r="BB112" s="36">
        <f t="shared" si="43"/>
        <v>0</v>
      </c>
      <c r="BC112" s="36">
        <f t="shared" si="43"/>
        <v>0</v>
      </c>
      <c r="BD112" s="36">
        <f t="shared" si="32"/>
        <v>0</v>
      </c>
      <c r="BE112" s="4">
        <f>BE99</f>
        <v>0</v>
      </c>
      <c r="BF112" s="10">
        <f t="shared" si="33"/>
        <v>0</v>
      </c>
      <c r="BG112" s="4">
        <f>BG99</f>
        <v>0</v>
      </c>
      <c r="BH112" s="10">
        <f t="shared" si="34"/>
        <v>0</v>
      </c>
      <c r="BI112" s="4"/>
      <c r="BJ112" s="10">
        <f t="shared" si="39"/>
        <v>0</v>
      </c>
      <c r="BK112" s="4">
        <f>BK99</f>
        <v>4.3099999999999996</v>
      </c>
      <c r="BL112" s="10">
        <f t="shared" si="51"/>
        <v>25.86</v>
      </c>
      <c r="BM112" s="4">
        <f>BM99</f>
        <v>6.5240000000000006E-2</v>
      </c>
      <c r="BN112" s="10">
        <f t="shared" si="52"/>
        <v>2.1529200000000004</v>
      </c>
      <c r="BO112" s="5">
        <f t="shared" si="53"/>
        <v>28.012920000000001</v>
      </c>
    </row>
    <row r="113" spans="1:67">
      <c r="A113" s="4">
        <f t="shared" si="40"/>
        <v>110</v>
      </c>
      <c r="B113" s="4">
        <v>81</v>
      </c>
      <c r="C113" s="4" t="s">
        <v>318</v>
      </c>
      <c r="D113" s="4" t="s">
        <v>995</v>
      </c>
      <c r="E113" s="35" t="s">
        <v>996</v>
      </c>
      <c r="F113" s="4" t="s">
        <v>997</v>
      </c>
      <c r="G113" s="4" t="s">
        <v>998</v>
      </c>
      <c r="H113" s="4" t="s">
        <v>999</v>
      </c>
      <c r="I113" s="35" t="s">
        <v>59</v>
      </c>
      <c r="J113" s="4"/>
      <c r="K113" s="35" t="s">
        <v>1000</v>
      </c>
      <c r="L113" s="4" t="s">
        <v>995</v>
      </c>
      <c r="M113" s="35" t="s">
        <v>996</v>
      </c>
      <c r="N113" s="4" t="s">
        <v>997</v>
      </c>
      <c r="O113" s="4" t="s">
        <v>998</v>
      </c>
      <c r="P113" s="4" t="s">
        <v>999</v>
      </c>
      <c r="Q113" s="35" t="s">
        <v>59</v>
      </c>
      <c r="R113" s="4"/>
      <c r="S113" s="4" t="s">
        <v>12</v>
      </c>
      <c r="T113" s="4" t="s">
        <v>13</v>
      </c>
      <c r="U113" s="4" t="s">
        <v>11</v>
      </c>
      <c r="V113" s="4" t="s">
        <v>29</v>
      </c>
      <c r="W113" s="35" t="s">
        <v>991</v>
      </c>
      <c r="X113" s="35"/>
      <c r="Y113" s="4" t="s">
        <v>15</v>
      </c>
      <c r="Z113" s="4" t="s">
        <v>1013</v>
      </c>
      <c r="AA113" s="4" t="s">
        <v>996</v>
      </c>
      <c r="AB113" s="4"/>
      <c r="AC113" s="4" t="s">
        <v>998</v>
      </c>
      <c r="AD113" s="4" t="s">
        <v>999</v>
      </c>
      <c r="AE113" s="35" t="s">
        <v>59</v>
      </c>
      <c r="AF113" s="35" t="s">
        <v>549</v>
      </c>
      <c r="AG113" s="35" t="s">
        <v>1014</v>
      </c>
      <c r="AH113" s="35" t="s">
        <v>1015</v>
      </c>
      <c r="AI113" s="67">
        <v>0</v>
      </c>
      <c r="AJ113" s="67">
        <v>0</v>
      </c>
      <c r="AK113" s="67">
        <v>0</v>
      </c>
      <c r="AL113" s="67">
        <v>0</v>
      </c>
      <c r="AM113" s="67">
        <v>0</v>
      </c>
      <c r="AN113" s="67">
        <v>0</v>
      </c>
      <c r="AO113" s="4">
        <f t="shared" si="29"/>
        <v>0</v>
      </c>
      <c r="AP113" s="68">
        <f t="shared" si="38"/>
        <v>0</v>
      </c>
      <c r="AQ113" s="4" t="s">
        <v>37</v>
      </c>
      <c r="AR113" s="4" t="s">
        <v>316</v>
      </c>
      <c r="AS113" s="4"/>
      <c r="AT113" s="4">
        <v>4416</v>
      </c>
      <c r="AU113" s="4">
        <v>6</v>
      </c>
      <c r="AV113" s="4">
        <v>100</v>
      </c>
      <c r="AW113" s="4">
        <v>0</v>
      </c>
      <c r="AX113" s="12">
        <f t="shared" si="30"/>
        <v>0</v>
      </c>
      <c r="AY113" s="12">
        <f t="shared" si="31"/>
        <v>0</v>
      </c>
      <c r="AZ113" s="70">
        <f t="shared" si="54"/>
        <v>0</v>
      </c>
      <c r="BA113" s="72">
        <f t="shared" si="54"/>
        <v>0</v>
      </c>
      <c r="BB113" s="36">
        <f t="shared" si="43"/>
        <v>0</v>
      </c>
      <c r="BC113" s="36">
        <f t="shared" si="43"/>
        <v>0</v>
      </c>
      <c r="BD113" s="36">
        <f t="shared" si="32"/>
        <v>0</v>
      </c>
      <c r="BE113" s="4">
        <f>BE99</f>
        <v>0</v>
      </c>
      <c r="BF113" s="10">
        <f t="shared" si="33"/>
        <v>0</v>
      </c>
      <c r="BG113" s="4">
        <f>BG99</f>
        <v>0</v>
      </c>
      <c r="BH113" s="10">
        <f t="shared" si="34"/>
        <v>0</v>
      </c>
      <c r="BI113" s="4"/>
      <c r="BJ113" s="10">
        <f t="shared" si="39"/>
        <v>0</v>
      </c>
      <c r="BK113" s="4">
        <f>BK99</f>
        <v>4.3099999999999996</v>
      </c>
      <c r="BL113" s="10">
        <f t="shared" si="51"/>
        <v>25.86</v>
      </c>
      <c r="BM113" s="4">
        <f>BM99</f>
        <v>6.5240000000000006E-2</v>
      </c>
      <c r="BN113" s="10">
        <f t="shared" si="52"/>
        <v>0</v>
      </c>
      <c r="BO113" s="5">
        <f t="shared" si="53"/>
        <v>25.86</v>
      </c>
    </row>
    <row r="114" spans="1:67">
      <c r="A114" s="4">
        <f t="shared" si="40"/>
        <v>111</v>
      </c>
      <c r="B114" s="4">
        <v>81</v>
      </c>
      <c r="C114" s="4" t="s">
        <v>319</v>
      </c>
      <c r="D114" s="4" t="s">
        <v>995</v>
      </c>
      <c r="E114" s="35" t="s">
        <v>996</v>
      </c>
      <c r="F114" s="4" t="s">
        <v>997</v>
      </c>
      <c r="G114" s="4" t="s">
        <v>998</v>
      </c>
      <c r="H114" s="4" t="s">
        <v>999</v>
      </c>
      <c r="I114" s="35" t="s">
        <v>59</v>
      </c>
      <c r="J114" s="4"/>
      <c r="K114" s="35" t="s">
        <v>1000</v>
      </c>
      <c r="L114" s="4" t="s">
        <v>995</v>
      </c>
      <c r="M114" s="35" t="s">
        <v>996</v>
      </c>
      <c r="N114" s="4" t="s">
        <v>997</v>
      </c>
      <c r="O114" s="4" t="s">
        <v>998</v>
      </c>
      <c r="P114" s="4" t="s">
        <v>999</v>
      </c>
      <c r="Q114" s="35" t="s">
        <v>59</v>
      </c>
      <c r="R114" s="4"/>
      <c r="S114" s="4" t="s">
        <v>12</v>
      </c>
      <c r="T114" s="4" t="s">
        <v>13</v>
      </c>
      <c r="U114" s="4" t="s">
        <v>11</v>
      </c>
      <c r="V114" s="4" t="s">
        <v>29</v>
      </c>
      <c r="W114" s="35" t="s">
        <v>991</v>
      </c>
      <c r="X114" s="35"/>
      <c r="Y114" s="4" t="s">
        <v>15</v>
      </c>
      <c r="Z114" s="4" t="s">
        <v>1016</v>
      </c>
      <c r="AA114" s="4" t="s">
        <v>996</v>
      </c>
      <c r="AB114" s="4"/>
      <c r="AC114" s="4" t="s">
        <v>998</v>
      </c>
      <c r="AD114" s="4" t="s">
        <v>999</v>
      </c>
      <c r="AE114" s="35" t="s">
        <v>59</v>
      </c>
      <c r="AF114" s="4"/>
      <c r="AG114" s="35" t="s">
        <v>1017</v>
      </c>
      <c r="AH114" s="35" t="s">
        <v>1018</v>
      </c>
      <c r="AI114" s="67">
        <v>0</v>
      </c>
      <c r="AJ114" s="67">
        <v>11</v>
      </c>
      <c r="AK114" s="67">
        <v>0</v>
      </c>
      <c r="AL114" s="67">
        <v>33</v>
      </c>
      <c r="AM114" s="67">
        <v>0</v>
      </c>
      <c r="AN114" s="67">
        <v>56</v>
      </c>
      <c r="AO114" s="4">
        <f t="shared" si="29"/>
        <v>100</v>
      </c>
      <c r="AP114" s="68">
        <f t="shared" si="38"/>
        <v>100</v>
      </c>
      <c r="AQ114" s="4" t="s">
        <v>37</v>
      </c>
      <c r="AR114" s="4" t="s">
        <v>316</v>
      </c>
      <c r="AS114" s="4"/>
      <c r="AT114" s="4">
        <v>4416</v>
      </c>
      <c r="AU114" s="4">
        <v>6</v>
      </c>
      <c r="AV114" s="4">
        <v>100</v>
      </c>
      <c r="AW114" s="4">
        <v>0</v>
      </c>
      <c r="AX114" s="12">
        <f t="shared" si="30"/>
        <v>100</v>
      </c>
      <c r="AY114" s="12">
        <f t="shared" si="31"/>
        <v>0</v>
      </c>
      <c r="AZ114" s="70">
        <f t="shared" si="54"/>
        <v>0</v>
      </c>
      <c r="BA114" s="72">
        <f t="shared" si="54"/>
        <v>0</v>
      </c>
      <c r="BB114" s="36">
        <f t="shared" si="43"/>
        <v>0</v>
      </c>
      <c r="BC114" s="36">
        <f t="shared" si="43"/>
        <v>0</v>
      </c>
      <c r="BD114" s="36">
        <f t="shared" si="32"/>
        <v>0</v>
      </c>
      <c r="BE114" s="4">
        <f>BE99</f>
        <v>0</v>
      </c>
      <c r="BF114" s="10">
        <f t="shared" si="33"/>
        <v>0</v>
      </c>
      <c r="BG114" s="4">
        <f>BG99</f>
        <v>0</v>
      </c>
      <c r="BH114" s="10">
        <f t="shared" si="34"/>
        <v>0</v>
      </c>
      <c r="BI114" s="4"/>
      <c r="BJ114" s="10">
        <f t="shared" si="39"/>
        <v>0</v>
      </c>
      <c r="BK114" s="4">
        <f>BK99</f>
        <v>4.3099999999999996</v>
      </c>
      <c r="BL114" s="10">
        <f t="shared" si="51"/>
        <v>25.86</v>
      </c>
      <c r="BM114" s="4">
        <f>BM99</f>
        <v>6.5240000000000006E-2</v>
      </c>
      <c r="BN114" s="10">
        <f t="shared" si="52"/>
        <v>6.5240000000000009</v>
      </c>
      <c r="BO114" s="5">
        <f t="shared" si="53"/>
        <v>32.384</v>
      </c>
    </row>
    <row r="115" spans="1:67">
      <c r="A115" s="4">
        <f t="shared" si="40"/>
        <v>112</v>
      </c>
      <c r="B115" s="4">
        <v>81</v>
      </c>
      <c r="C115" s="4" t="s">
        <v>529</v>
      </c>
      <c r="D115" s="4" t="s">
        <v>995</v>
      </c>
      <c r="E115" s="35" t="s">
        <v>996</v>
      </c>
      <c r="F115" s="4" t="s">
        <v>997</v>
      </c>
      <c r="G115" s="4" t="s">
        <v>998</v>
      </c>
      <c r="H115" s="4" t="s">
        <v>999</v>
      </c>
      <c r="I115" s="35" t="s">
        <v>59</v>
      </c>
      <c r="J115" s="4"/>
      <c r="K115" s="35" t="s">
        <v>1000</v>
      </c>
      <c r="L115" s="4" t="s">
        <v>995</v>
      </c>
      <c r="M115" s="35" t="s">
        <v>996</v>
      </c>
      <c r="N115" s="4" t="s">
        <v>997</v>
      </c>
      <c r="O115" s="4" t="s">
        <v>998</v>
      </c>
      <c r="P115" s="4" t="s">
        <v>999</v>
      </c>
      <c r="Q115" s="35" t="s">
        <v>59</v>
      </c>
      <c r="R115" s="4"/>
      <c r="S115" s="4" t="s">
        <v>12</v>
      </c>
      <c r="T115" s="4" t="s">
        <v>13</v>
      </c>
      <c r="U115" s="4" t="s">
        <v>11</v>
      </c>
      <c r="V115" s="4" t="s">
        <v>29</v>
      </c>
      <c r="W115" s="35" t="s">
        <v>991</v>
      </c>
      <c r="X115" s="35"/>
      <c r="Y115" s="4" t="s">
        <v>15</v>
      </c>
      <c r="Z115" s="4" t="s">
        <v>1019</v>
      </c>
      <c r="AA115" s="4" t="s">
        <v>996</v>
      </c>
      <c r="AB115" s="4"/>
      <c r="AC115" s="4" t="s">
        <v>998</v>
      </c>
      <c r="AD115" s="4" t="s">
        <v>999</v>
      </c>
      <c r="AE115" s="35" t="s">
        <v>59</v>
      </c>
      <c r="AF115" s="35" t="s">
        <v>1020</v>
      </c>
      <c r="AG115" s="35" t="s">
        <v>1021</v>
      </c>
      <c r="AH115" s="35" t="s">
        <v>1022</v>
      </c>
      <c r="AI115" s="67">
        <v>0</v>
      </c>
      <c r="AJ115" s="67">
        <v>99</v>
      </c>
      <c r="AK115" s="67">
        <v>0</v>
      </c>
      <c r="AL115" s="67">
        <v>25391</v>
      </c>
      <c r="AM115" s="67">
        <v>0</v>
      </c>
      <c r="AN115" s="67">
        <v>57935</v>
      </c>
      <c r="AO115" s="4">
        <f t="shared" si="29"/>
        <v>83425</v>
      </c>
      <c r="AP115" s="68">
        <f t="shared" si="38"/>
        <v>83425</v>
      </c>
      <c r="AQ115" s="4" t="s">
        <v>47</v>
      </c>
      <c r="AR115" s="4" t="s">
        <v>316</v>
      </c>
      <c r="AS115" s="4"/>
      <c r="AT115" s="4">
        <v>4416</v>
      </c>
      <c r="AU115" s="4">
        <v>6</v>
      </c>
      <c r="AV115" s="4">
        <v>78.569999999999993</v>
      </c>
      <c r="AW115" s="4">
        <v>21.43</v>
      </c>
      <c r="AX115" s="12">
        <f t="shared" si="30"/>
        <v>65547.022499999992</v>
      </c>
      <c r="AY115" s="69">
        <f>AP115-AX115</f>
        <v>17877.977500000008</v>
      </c>
      <c r="AZ115" s="70">
        <f t="shared" si="54"/>
        <v>0</v>
      </c>
      <c r="BA115" s="72">
        <f t="shared" si="54"/>
        <v>0</v>
      </c>
      <c r="BB115" s="36">
        <f t="shared" si="43"/>
        <v>0</v>
      </c>
      <c r="BC115" s="36">
        <f t="shared" si="43"/>
        <v>0</v>
      </c>
      <c r="BD115" s="36">
        <f t="shared" si="32"/>
        <v>0</v>
      </c>
      <c r="BE115" s="4">
        <f>BE93</f>
        <v>0</v>
      </c>
      <c r="BF115" s="10">
        <f t="shared" si="33"/>
        <v>0</v>
      </c>
      <c r="BG115" s="4">
        <f>BG93</f>
        <v>0</v>
      </c>
      <c r="BH115" s="10">
        <f t="shared" si="34"/>
        <v>0</v>
      </c>
      <c r="BI115" s="4"/>
      <c r="BJ115" s="10">
        <f t="shared" si="39"/>
        <v>0</v>
      </c>
      <c r="BK115" s="4">
        <f>BK93</f>
        <v>236.57</v>
      </c>
      <c r="BL115" s="10">
        <f t="shared" si="51"/>
        <v>1419.42</v>
      </c>
      <c r="BM115" s="4">
        <f>BM93</f>
        <v>3.4860000000000002E-2</v>
      </c>
      <c r="BN115" s="10">
        <f t="shared" si="52"/>
        <v>2908.1955000000003</v>
      </c>
      <c r="BO115" s="5">
        <f t="shared" si="53"/>
        <v>4327.6154999999999</v>
      </c>
    </row>
    <row r="116" spans="1:67">
      <c r="A116" s="4">
        <f t="shared" si="40"/>
        <v>113</v>
      </c>
      <c r="B116" s="4">
        <v>81</v>
      </c>
      <c r="C116" s="4" t="s">
        <v>536</v>
      </c>
      <c r="D116" s="4" t="s">
        <v>995</v>
      </c>
      <c r="E116" s="35" t="s">
        <v>996</v>
      </c>
      <c r="F116" s="4" t="s">
        <v>997</v>
      </c>
      <c r="G116" s="4" t="s">
        <v>998</v>
      </c>
      <c r="H116" s="4" t="s">
        <v>999</v>
      </c>
      <c r="I116" s="35" t="s">
        <v>59</v>
      </c>
      <c r="J116" s="4"/>
      <c r="K116" s="35" t="s">
        <v>1000</v>
      </c>
      <c r="L116" s="4" t="s">
        <v>995</v>
      </c>
      <c r="M116" s="35" t="s">
        <v>996</v>
      </c>
      <c r="N116" s="4" t="s">
        <v>997</v>
      </c>
      <c r="O116" s="4" t="s">
        <v>998</v>
      </c>
      <c r="P116" s="4" t="s">
        <v>999</v>
      </c>
      <c r="Q116" s="35" t="s">
        <v>59</v>
      </c>
      <c r="R116" s="4"/>
      <c r="S116" s="4" t="s">
        <v>12</v>
      </c>
      <c r="T116" s="4" t="s">
        <v>13</v>
      </c>
      <c r="U116" s="4" t="s">
        <v>11</v>
      </c>
      <c r="V116" s="4" t="s">
        <v>29</v>
      </c>
      <c r="W116" s="35" t="s">
        <v>991</v>
      </c>
      <c r="X116" s="35"/>
      <c r="Y116" s="4" t="s">
        <v>15</v>
      </c>
      <c r="Z116" s="4" t="s">
        <v>1023</v>
      </c>
      <c r="AA116" s="91" t="s">
        <v>2487</v>
      </c>
      <c r="AB116" s="4"/>
      <c r="AC116" s="4" t="s">
        <v>1007</v>
      </c>
      <c r="AD116" s="4"/>
      <c r="AE116" s="35" t="s">
        <v>159</v>
      </c>
      <c r="AF116" s="35" t="s">
        <v>59</v>
      </c>
      <c r="AG116" s="35" t="s">
        <v>1024</v>
      </c>
      <c r="AH116" s="35" t="s">
        <v>1025</v>
      </c>
      <c r="AI116" s="67">
        <v>0</v>
      </c>
      <c r="AJ116" s="67">
        <v>11</v>
      </c>
      <c r="AK116" s="67">
        <v>0</v>
      </c>
      <c r="AL116" s="67">
        <v>658</v>
      </c>
      <c r="AM116" s="67">
        <v>0</v>
      </c>
      <c r="AN116" s="67">
        <v>1910</v>
      </c>
      <c r="AO116" s="4">
        <f t="shared" si="29"/>
        <v>2579</v>
      </c>
      <c r="AP116" s="68">
        <f t="shared" si="38"/>
        <v>2579</v>
      </c>
      <c r="AQ116" s="4" t="s">
        <v>130</v>
      </c>
      <c r="AR116" s="4" t="s">
        <v>316</v>
      </c>
      <c r="AS116" s="4"/>
      <c r="AT116" s="4">
        <v>4416</v>
      </c>
      <c r="AU116" s="4">
        <v>6</v>
      </c>
      <c r="AV116" s="4">
        <v>100</v>
      </c>
      <c r="AW116" s="4">
        <v>0</v>
      </c>
      <c r="AX116" s="12">
        <f t="shared" si="30"/>
        <v>2579</v>
      </c>
      <c r="AY116" s="12">
        <f t="shared" si="31"/>
        <v>0</v>
      </c>
      <c r="AZ116" s="70">
        <f t="shared" si="54"/>
        <v>0</v>
      </c>
      <c r="BA116" s="72">
        <f t="shared" si="54"/>
        <v>0</v>
      </c>
      <c r="BB116" s="36">
        <f t="shared" si="43"/>
        <v>0</v>
      </c>
      <c r="BC116" s="36">
        <f t="shared" si="43"/>
        <v>0</v>
      </c>
      <c r="BD116" s="36">
        <f t="shared" si="32"/>
        <v>0</v>
      </c>
      <c r="BE116" s="4">
        <f>BE111</f>
        <v>0</v>
      </c>
      <c r="BF116" s="10">
        <f t="shared" si="33"/>
        <v>0</v>
      </c>
      <c r="BG116" s="4">
        <f>BG111</f>
        <v>0</v>
      </c>
      <c r="BH116" s="10">
        <f t="shared" si="34"/>
        <v>0</v>
      </c>
      <c r="BI116" s="4"/>
      <c r="BJ116" s="10">
        <f t="shared" si="39"/>
        <v>0</v>
      </c>
      <c r="BK116" s="4">
        <f>BK111</f>
        <v>10.79</v>
      </c>
      <c r="BL116" s="10">
        <f t="shared" si="51"/>
        <v>64.739999999999995</v>
      </c>
      <c r="BM116" s="4">
        <f>BM111</f>
        <v>4.7449999999999999E-2</v>
      </c>
      <c r="BN116" s="10">
        <f t="shared" si="52"/>
        <v>122.37354999999999</v>
      </c>
      <c r="BO116" s="5">
        <f t="shared" si="53"/>
        <v>187.11354999999998</v>
      </c>
    </row>
    <row r="117" spans="1:67">
      <c r="A117" s="4">
        <f t="shared" si="40"/>
        <v>114</v>
      </c>
      <c r="B117" s="4">
        <v>82</v>
      </c>
      <c r="C117" s="4" t="s">
        <v>0</v>
      </c>
      <c r="D117" s="4" t="s">
        <v>1026</v>
      </c>
      <c r="E117" s="35" t="s">
        <v>1027</v>
      </c>
      <c r="F117" s="4" t="s">
        <v>1028</v>
      </c>
      <c r="G117" s="4" t="s">
        <v>1029</v>
      </c>
      <c r="H117" s="4" t="s">
        <v>201</v>
      </c>
      <c r="I117" s="35" t="s">
        <v>135</v>
      </c>
      <c r="J117" s="4"/>
      <c r="K117" s="35" t="s">
        <v>1030</v>
      </c>
      <c r="L117" s="4" t="s">
        <v>1026</v>
      </c>
      <c r="M117" s="35" t="s">
        <v>1027</v>
      </c>
      <c r="N117" s="4" t="s">
        <v>1028</v>
      </c>
      <c r="O117" s="4" t="s">
        <v>1029</v>
      </c>
      <c r="P117" s="4" t="s">
        <v>201</v>
      </c>
      <c r="Q117" s="35" t="s">
        <v>135</v>
      </c>
      <c r="R117" s="4"/>
      <c r="S117" s="4" t="s">
        <v>12</v>
      </c>
      <c r="T117" s="4" t="s">
        <v>13</v>
      </c>
      <c r="U117" s="4" t="s">
        <v>11</v>
      </c>
      <c r="V117" s="4" t="s">
        <v>29</v>
      </c>
      <c r="W117" s="35" t="s">
        <v>991</v>
      </c>
      <c r="X117" s="35"/>
      <c r="Y117" s="4" t="s">
        <v>15</v>
      </c>
      <c r="Z117" s="4" t="s">
        <v>1031</v>
      </c>
      <c r="AA117" s="35" t="s">
        <v>1027</v>
      </c>
      <c r="AB117" s="4" t="s">
        <v>1028</v>
      </c>
      <c r="AC117" s="4" t="s">
        <v>1029</v>
      </c>
      <c r="AD117" s="4" t="s">
        <v>201</v>
      </c>
      <c r="AE117" s="35" t="s">
        <v>135</v>
      </c>
      <c r="AF117" s="4"/>
      <c r="AG117" s="35" t="s">
        <v>1032</v>
      </c>
      <c r="AH117" s="35" t="s">
        <v>1033</v>
      </c>
      <c r="AI117" s="67">
        <v>0</v>
      </c>
      <c r="AJ117" s="67">
        <v>694</v>
      </c>
      <c r="AK117" s="67">
        <v>1039</v>
      </c>
      <c r="AL117" s="67">
        <v>3416</v>
      </c>
      <c r="AM117" s="67">
        <v>5722</v>
      </c>
      <c r="AN117" s="67">
        <v>8721</v>
      </c>
      <c r="AO117" s="4">
        <f t="shared" si="29"/>
        <v>19592</v>
      </c>
      <c r="AP117" s="68">
        <f t="shared" si="38"/>
        <v>19592</v>
      </c>
      <c r="AQ117" s="4" t="s">
        <v>16</v>
      </c>
      <c r="AR117" s="4" t="s">
        <v>316</v>
      </c>
      <c r="AS117" s="4"/>
      <c r="AT117" s="4">
        <v>4416</v>
      </c>
      <c r="AU117" s="4">
        <v>6</v>
      </c>
      <c r="AV117" s="4">
        <v>100</v>
      </c>
      <c r="AW117" s="4">
        <v>0</v>
      </c>
      <c r="AX117" s="12">
        <f t="shared" si="30"/>
        <v>19592</v>
      </c>
      <c r="AY117" s="12">
        <f t="shared" si="31"/>
        <v>0</v>
      </c>
      <c r="AZ117" s="70">
        <f t="shared" si="54"/>
        <v>0</v>
      </c>
      <c r="BA117" s="72">
        <f t="shared" si="54"/>
        <v>0</v>
      </c>
      <c r="BB117" s="36">
        <f t="shared" si="43"/>
        <v>0</v>
      </c>
      <c r="BC117" s="36">
        <f t="shared" si="43"/>
        <v>0</v>
      </c>
      <c r="BD117" s="36">
        <f t="shared" si="32"/>
        <v>0</v>
      </c>
      <c r="BE117" s="4">
        <f>BE3</f>
        <v>0</v>
      </c>
      <c r="BF117" s="10">
        <f t="shared" si="33"/>
        <v>0</v>
      </c>
      <c r="BG117" s="4">
        <f>BG3</f>
        <v>0</v>
      </c>
      <c r="BH117" s="10">
        <f t="shared" si="34"/>
        <v>0</v>
      </c>
      <c r="BI117" s="4"/>
      <c r="BJ117" s="10">
        <f t="shared" si="39"/>
        <v>0</v>
      </c>
      <c r="BK117" s="4">
        <f>BK3</f>
        <v>42.35</v>
      </c>
      <c r="BL117" s="10">
        <f t="shared" si="51"/>
        <v>254.10000000000002</v>
      </c>
      <c r="BM117" s="4">
        <f>BM3</f>
        <v>3.5569999999999997E-2</v>
      </c>
      <c r="BN117" s="10">
        <f t="shared" si="52"/>
        <v>696.88743999999997</v>
      </c>
      <c r="BO117" s="5">
        <f t="shared" si="53"/>
        <v>950.98743999999999</v>
      </c>
    </row>
    <row r="118" spans="1:67">
      <c r="A118" s="4">
        <f t="shared" si="40"/>
        <v>115</v>
      </c>
      <c r="B118" s="4">
        <v>131</v>
      </c>
      <c r="C118" s="4" t="s">
        <v>0</v>
      </c>
      <c r="D118" s="4" t="s">
        <v>1507</v>
      </c>
      <c r="E118" s="35" t="s">
        <v>1508</v>
      </c>
      <c r="F118" s="4"/>
      <c r="G118" s="4" t="s">
        <v>1509</v>
      </c>
      <c r="H118" s="4"/>
      <c r="I118" s="35" t="s">
        <v>1510</v>
      </c>
      <c r="J118" s="4"/>
      <c r="K118" s="35" t="s">
        <v>1511</v>
      </c>
      <c r="L118" s="4" t="s">
        <v>1507</v>
      </c>
      <c r="M118" s="35" t="s">
        <v>1508</v>
      </c>
      <c r="N118" s="4"/>
      <c r="O118" s="4" t="s">
        <v>1509</v>
      </c>
      <c r="P118" s="4"/>
      <c r="Q118" s="35" t="s">
        <v>1510</v>
      </c>
      <c r="R118" s="4"/>
      <c r="S118" s="4" t="s">
        <v>12</v>
      </c>
      <c r="T118" s="4" t="s">
        <v>13</v>
      </c>
      <c r="U118" s="4" t="s">
        <v>11</v>
      </c>
      <c r="V118" s="4" t="s">
        <v>29</v>
      </c>
      <c r="W118" s="35" t="s">
        <v>991</v>
      </c>
      <c r="X118" s="35"/>
      <c r="Y118" s="4" t="s">
        <v>15</v>
      </c>
      <c r="Z118" s="4"/>
      <c r="AA118" s="35" t="s">
        <v>1508</v>
      </c>
      <c r="AB118" s="4"/>
      <c r="AC118" s="4" t="s">
        <v>1509</v>
      </c>
      <c r="AD118" s="4"/>
      <c r="AE118" s="35" t="s">
        <v>1510</v>
      </c>
      <c r="AF118" s="4"/>
      <c r="AG118" s="35" t="s">
        <v>1512</v>
      </c>
      <c r="AH118" s="4"/>
      <c r="AI118" s="67">
        <v>0</v>
      </c>
      <c r="AJ118" s="67">
        <v>0</v>
      </c>
      <c r="AK118" s="67">
        <v>0</v>
      </c>
      <c r="AL118" s="67">
        <v>0</v>
      </c>
      <c r="AM118" s="67">
        <v>0</v>
      </c>
      <c r="AN118" s="67">
        <v>94189</v>
      </c>
      <c r="AO118" s="4">
        <f t="shared" si="29"/>
        <v>94189</v>
      </c>
      <c r="AP118" s="68">
        <f t="shared" si="38"/>
        <v>94189</v>
      </c>
      <c r="AQ118" s="4" t="s">
        <v>47</v>
      </c>
      <c r="AR118" s="4" t="s">
        <v>316</v>
      </c>
      <c r="AS118" s="4"/>
      <c r="AT118" s="4">
        <v>4416</v>
      </c>
      <c r="AU118" s="4">
        <v>6</v>
      </c>
      <c r="AV118" s="4">
        <v>100</v>
      </c>
      <c r="AW118" s="4">
        <v>0</v>
      </c>
      <c r="AX118" s="12">
        <f t="shared" si="30"/>
        <v>94189</v>
      </c>
      <c r="AY118" s="12">
        <f t="shared" si="31"/>
        <v>0</v>
      </c>
      <c r="AZ118" s="70">
        <f t="shared" si="54"/>
        <v>0</v>
      </c>
      <c r="BA118" s="72">
        <f t="shared" si="54"/>
        <v>0</v>
      </c>
      <c r="BB118" s="36">
        <f t="shared" si="43"/>
        <v>0</v>
      </c>
      <c r="BC118" s="36">
        <f t="shared" si="43"/>
        <v>0</v>
      </c>
      <c r="BD118" s="36">
        <f t="shared" si="32"/>
        <v>0</v>
      </c>
      <c r="BE118" s="4">
        <f>BE115</f>
        <v>0</v>
      </c>
      <c r="BF118" s="10">
        <f t="shared" si="33"/>
        <v>0</v>
      </c>
      <c r="BG118" s="4">
        <f>BG115</f>
        <v>0</v>
      </c>
      <c r="BH118" s="10">
        <f t="shared" si="34"/>
        <v>0</v>
      </c>
      <c r="BI118" s="4"/>
      <c r="BJ118" s="10">
        <f t="shared" si="39"/>
        <v>0</v>
      </c>
      <c r="BK118" s="4">
        <f>BK115</f>
        <v>236.57</v>
      </c>
      <c r="BL118" s="10">
        <f t="shared" si="51"/>
        <v>1419.42</v>
      </c>
      <c r="BM118" s="4">
        <f>BM115</f>
        <v>3.4860000000000002E-2</v>
      </c>
      <c r="BN118" s="10">
        <f t="shared" si="52"/>
        <v>3283.4285400000003</v>
      </c>
      <c r="BO118" s="5">
        <f t="shared" si="53"/>
        <v>4702.8485400000009</v>
      </c>
    </row>
    <row r="119" spans="1:67">
      <c r="A119" s="4">
        <f t="shared" si="40"/>
        <v>116</v>
      </c>
      <c r="B119" s="4">
        <v>133</v>
      </c>
      <c r="C119" s="4" t="s">
        <v>0</v>
      </c>
      <c r="D119" s="4" t="s">
        <v>1520</v>
      </c>
      <c r="E119" s="35" t="s">
        <v>1521</v>
      </c>
      <c r="F119" s="4"/>
      <c r="G119" s="4" t="s">
        <v>1522</v>
      </c>
      <c r="H119" s="4" t="s">
        <v>1523</v>
      </c>
      <c r="I119" s="35" t="s">
        <v>59</v>
      </c>
      <c r="J119" s="4"/>
      <c r="K119" s="35" t="s">
        <v>1524</v>
      </c>
      <c r="L119" s="4" t="s">
        <v>1520</v>
      </c>
      <c r="M119" s="35" t="s">
        <v>1521</v>
      </c>
      <c r="N119" s="4" t="s">
        <v>1525</v>
      </c>
      <c r="O119" s="4" t="s">
        <v>1522</v>
      </c>
      <c r="P119" s="4" t="s">
        <v>1523</v>
      </c>
      <c r="Q119" s="35" t="s">
        <v>59</v>
      </c>
      <c r="R119" s="4"/>
      <c r="S119" s="4" t="s">
        <v>12</v>
      </c>
      <c r="T119" s="4" t="s">
        <v>13</v>
      </c>
      <c r="U119" s="4" t="s">
        <v>11</v>
      </c>
      <c r="V119" s="4" t="s">
        <v>29</v>
      </c>
      <c r="W119" s="35" t="s">
        <v>991</v>
      </c>
      <c r="X119" s="35"/>
      <c r="Y119" s="4" t="s">
        <v>15</v>
      </c>
      <c r="Z119" s="4" t="s">
        <v>1526</v>
      </c>
      <c r="AA119" s="35" t="s">
        <v>1521</v>
      </c>
      <c r="AB119" s="4" t="s">
        <v>1525</v>
      </c>
      <c r="AC119" s="4" t="s">
        <v>1522</v>
      </c>
      <c r="AD119" s="4" t="s">
        <v>1523</v>
      </c>
      <c r="AE119" s="35" t="s">
        <v>59</v>
      </c>
      <c r="AF119" s="4"/>
      <c r="AG119" s="35" t="s">
        <v>1527</v>
      </c>
      <c r="AH119" s="35" t="s">
        <v>1528</v>
      </c>
      <c r="AI119" s="67">
        <v>0</v>
      </c>
      <c r="AJ119" s="67">
        <v>0</v>
      </c>
      <c r="AK119" s="67">
        <v>0</v>
      </c>
      <c r="AL119" s="67">
        <v>4848</v>
      </c>
      <c r="AM119" s="67">
        <v>0</v>
      </c>
      <c r="AN119" s="67">
        <v>26698</v>
      </c>
      <c r="AO119" s="4">
        <f t="shared" si="29"/>
        <v>31546</v>
      </c>
      <c r="AP119" s="68">
        <f t="shared" si="38"/>
        <v>31546</v>
      </c>
      <c r="AQ119" s="4" t="s">
        <v>16</v>
      </c>
      <c r="AR119" s="4" t="s">
        <v>316</v>
      </c>
      <c r="AS119" s="4"/>
      <c r="AT119" s="4">
        <v>4416</v>
      </c>
      <c r="AU119" s="4">
        <v>6</v>
      </c>
      <c r="AV119" s="4">
        <v>100</v>
      </c>
      <c r="AW119" s="4">
        <v>0</v>
      </c>
      <c r="AX119" s="12">
        <f t="shared" si="30"/>
        <v>31546</v>
      </c>
      <c r="AY119" s="12">
        <f t="shared" si="31"/>
        <v>0</v>
      </c>
      <c r="AZ119" s="70">
        <f t="shared" ref="AZ119:BA122" si="55">AZ118</f>
        <v>0</v>
      </c>
      <c r="BA119" s="72">
        <f t="shared" si="55"/>
        <v>0</v>
      </c>
      <c r="BB119" s="36">
        <f t="shared" si="43"/>
        <v>0</v>
      </c>
      <c r="BC119" s="36">
        <f t="shared" si="43"/>
        <v>0</v>
      </c>
      <c r="BD119" s="36">
        <f t="shared" si="32"/>
        <v>0</v>
      </c>
      <c r="BE119" s="4">
        <f>BE117</f>
        <v>0</v>
      </c>
      <c r="BF119" s="10">
        <f t="shared" si="33"/>
        <v>0</v>
      </c>
      <c r="BG119" s="4">
        <f>BG117</f>
        <v>0</v>
      </c>
      <c r="BH119" s="10">
        <f t="shared" si="34"/>
        <v>0</v>
      </c>
      <c r="BI119" s="4"/>
      <c r="BJ119" s="10">
        <f t="shared" si="39"/>
        <v>0</v>
      </c>
      <c r="BK119" s="4">
        <f>BK117</f>
        <v>42.35</v>
      </c>
      <c r="BL119" s="10">
        <f t="shared" si="51"/>
        <v>254.10000000000002</v>
      </c>
      <c r="BM119" s="4">
        <f>BM117</f>
        <v>3.5569999999999997E-2</v>
      </c>
      <c r="BN119" s="10">
        <f t="shared" si="52"/>
        <v>1122.09122</v>
      </c>
      <c r="BO119" s="5">
        <f t="shared" si="53"/>
        <v>1376.1912200000002</v>
      </c>
    </row>
    <row r="120" spans="1:67">
      <c r="A120" s="4">
        <f t="shared" si="40"/>
        <v>117</v>
      </c>
      <c r="B120" s="4">
        <v>139</v>
      </c>
      <c r="C120" s="4" t="s">
        <v>0</v>
      </c>
      <c r="D120" s="4" t="s">
        <v>1529</v>
      </c>
      <c r="E120" s="35" t="s">
        <v>1530</v>
      </c>
      <c r="F120" s="4"/>
      <c r="G120" s="4" t="s">
        <v>1531</v>
      </c>
      <c r="H120" s="4" t="s">
        <v>1532</v>
      </c>
      <c r="I120" s="35" t="s">
        <v>1533</v>
      </c>
      <c r="J120" s="4"/>
      <c r="K120" s="35" t="s">
        <v>1534</v>
      </c>
      <c r="L120" s="4" t="s">
        <v>1529</v>
      </c>
      <c r="M120" s="35" t="s">
        <v>1530</v>
      </c>
      <c r="N120" s="4" t="s">
        <v>1531</v>
      </c>
      <c r="O120" s="4" t="s">
        <v>1531</v>
      </c>
      <c r="P120" s="4" t="s">
        <v>1532</v>
      </c>
      <c r="Q120" s="35" t="s">
        <v>1533</v>
      </c>
      <c r="R120" s="4"/>
      <c r="S120" s="4" t="s">
        <v>12</v>
      </c>
      <c r="T120" s="4" t="s">
        <v>13</v>
      </c>
      <c r="U120" s="4" t="s">
        <v>28</v>
      </c>
      <c r="V120" s="4" t="s">
        <v>29</v>
      </c>
      <c r="W120" s="35" t="s">
        <v>991</v>
      </c>
      <c r="X120" s="35"/>
      <c r="Y120" s="4" t="s">
        <v>15</v>
      </c>
      <c r="Z120" s="4" t="s">
        <v>25</v>
      </c>
      <c r="AA120" s="35" t="s">
        <v>1530</v>
      </c>
      <c r="AB120" s="4" t="s">
        <v>1531</v>
      </c>
      <c r="AC120" s="4" t="s">
        <v>1531</v>
      </c>
      <c r="AD120" s="4" t="s">
        <v>1532</v>
      </c>
      <c r="AE120" s="35" t="s">
        <v>1533</v>
      </c>
      <c r="AF120" s="4"/>
      <c r="AG120" s="35" t="s">
        <v>1535</v>
      </c>
      <c r="AH120" s="35" t="s">
        <v>1536</v>
      </c>
      <c r="AI120" s="67">
        <v>967</v>
      </c>
      <c r="AJ120" s="67">
        <v>1102</v>
      </c>
      <c r="AK120" s="67">
        <v>5059</v>
      </c>
      <c r="AL120" s="67">
        <v>7171</v>
      </c>
      <c r="AM120" s="67">
        <v>15500</v>
      </c>
      <c r="AN120" s="67">
        <v>18500</v>
      </c>
      <c r="AO120" s="4">
        <f t="shared" si="29"/>
        <v>48299</v>
      </c>
      <c r="AP120" s="68">
        <f t="shared" si="38"/>
        <v>48299</v>
      </c>
      <c r="AQ120" s="4" t="s">
        <v>47</v>
      </c>
      <c r="AR120" s="4" t="s">
        <v>316</v>
      </c>
      <c r="AS120" s="4"/>
      <c r="AT120" s="4">
        <v>4416</v>
      </c>
      <c r="AU120" s="4">
        <v>6</v>
      </c>
      <c r="AV120" s="4">
        <v>100</v>
      </c>
      <c r="AW120" s="4">
        <v>0</v>
      </c>
      <c r="AX120" s="12">
        <f t="shared" si="30"/>
        <v>48299</v>
      </c>
      <c r="AY120" s="12">
        <f t="shared" si="31"/>
        <v>0</v>
      </c>
      <c r="AZ120" s="70">
        <f t="shared" si="55"/>
        <v>0</v>
      </c>
      <c r="BA120" s="72">
        <f t="shared" si="55"/>
        <v>0</v>
      </c>
      <c r="BB120" s="36">
        <f t="shared" si="43"/>
        <v>0</v>
      </c>
      <c r="BC120" s="36">
        <f t="shared" si="43"/>
        <v>0</v>
      </c>
      <c r="BD120" s="36">
        <f t="shared" si="32"/>
        <v>0</v>
      </c>
      <c r="BE120" s="4">
        <f>BE115</f>
        <v>0</v>
      </c>
      <c r="BF120" s="10">
        <f t="shared" si="33"/>
        <v>0</v>
      </c>
      <c r="BG120" s="4">
        <f>BG115</f>
        <v>0</v>
      </c>
      <c r="BH120" s="10">
        <f t="shared" si="34"/>
        <v>0</v>
      </c>
      <c r="BI120" s="4">
        <f>BI109</f>
        <v>3.8999999999999998E-3</v>
      </c>
      <c r="BJ120" s="10">
        <f t="shared" si="39"/>
        <v>188.36609999999999</v>
      </c>
      <c r="BK120" s="4">
        <f>BK115</f>
        <v>236.57</v>
      </c>
      <c r="BL120" s="10">
        <f t="shared" si="51"/>
        <v>1419.42</v>
      </c>
      <c r="BM120" s="4">
        <f>BM115</f>
        <v>3.4860000000000002E-2</v>
      </c>
      <c r="BN120" s="10">
        <f t="shared" si="52"/>
        <v>1683.7031400000001</v>
      </c>
      <c r="BO120" s="5">
        <f t="shared" si="53"/>
        <v>3291.4892400000003</v>
      </c>
    </row>
    <row r="121" spans="1:67">
      <c r="A121" s="4">
        <f t="shared" si="40"/>
        <v>118</v>
      </c>
      <c r="B121" s="4">
        <v>140</v>
      </c>
      <c r="C121" s="4" t="s">
        <v>0</v>
      </c>
      <c r="D121" s="4" t="s">
        <v>1537</v>
      </c>
      <c r="E121" s="35" t="s">
        <v>1538</v>
      </c>
      <c r="F121" s="4"/>
      <c r="G121" s="4" t="s">
        <v>1539</v>
      </c>
      <c r="H121" s="4" t="s">
        <v>1540</v>
      </c>
      <c r="I121" s="35" t="s">
        <v>549</v>
      </c>
      <c r="J121" s="4"/>
      <c r="K121" s="35" t="s">
        <v>1541</v>
      </c>
      <c r="L121" s="4" t="s">
        <v>1537</v>
      </c>
      <c r="M121" s="35" t="s">
        <v>1538</v>
      </c>
      <c r="N121" s="4"/>
      <c r="O121" s="4" t="s">
        <v>1539</v>
      </c>
      <c r="P121" s="4" t="s">
        <v>1540</v>
      </c>
      <c r="Q121" s="35" t="s">
        <v>549</v>
      </c>
      <c r="R121" s="4"/>
      <c r="S121" s="4" t="s">
        <v>12</v>
      </c>
      <c r="T121" s="4" t="s">
        <v>13</v>
      </c>
      <c r="U121" s="4" t="s">
        <v>11</v>
      </c>
      <c r="V121" s="4" t="s">
        <v>29</v>
      </c>
      <c r="W121" s="35" t="s">
        <v>991</v>
      </c>
      <c r="X121" s="35"/>
      <c r="Y121" s="4" t="s">
        <v>15</v>
      </c>
      <c r="Z121" s="4" t="s">
        <v>992</v>
      </c>
      <c r="AA121" s="35" t="s">
        <v>1538</v>
      </c>
      <c r="AB121" s="4"/>
      <c r="AC121" s="4" t="s">
        <v>1539</v>
      </c>
      <c r="AD121" s="4" t="s">
        <v>1540</v>
      </c>
      <c r="AE121" s="35" t="s">
        <v>549</v>
      </c>
      <c r="AF121" s="4"/>
      <c r="AG121" s="35" t="s">
        <v>1542</v>
      </c>
      <c r="AH121" s="35" t="s">
        <v>1543</v>
      </c>
      <c r="AI121" s="67">
        <v>406</v>
      </c>
      <c r="AJ121" s="67">
        <v>1599</v>
      </c>
      <c r="AK121" s="67">
        <v>203</v>
      </c>
      <c r="AL121" s="67">
        <v>0</v>
      </c>
      <c r="AM121" s="67">
        <v>2296</v>
      </c>
      <c r="AN121" s="67">
        <v>1338</v>
      </c>
      <c r="AO121" s="4">
        <f t="shared" si="29"/>
        <v>5842</v>
      </c>
      <c r="AP121" s="68">
        <f t="shared" si="38"/>
        <v>5842</v>
      </c>
      <c r="AQ121" s="4" t="s">
        <v>16</v>
      </c>
      <c r="AR121" s="4" t="s">
        <v>316</v>
      </c>
      <c r="AS121" s="4"/>
      <c r="AT121" s="4">
        <v>4416</v>
      </c>
      <c r="AU121" s="4">
        <v>6</v>
      </c>
      <c r="AV121" s="4">
        <v>100</v>
      </c>
      <c r="AW121" s="4">
        <v>0</v>
      </c>
      <c r="AX121" s="12">
        <f t="shared" si="30"/>
        <v>5842</v>
      </c>
      <c r="AY121" s="12">
        <f t="shared" si="31"/>
        <v>0</v>
      </c>
      <c r="AZ121" s="70">
        <f t="shared" si="55"/>
        <v>0</v>
      </c>
      <c r="BA121" s="72">
        <f t="shared" si="55"/>
        <v>0</v>
      </c>
      <c r="BB121" s="36">
        <f t="shared" si="43"/>
        <v>0</v>
      </c>
      <c r="BC121" s="36">
        <f t="shared" si="43"/>
        <v>0</v>
      </c>
      <c r="BD121" s="36">
        <f>SUM(BB121:BC121)</f>
        <v>0</v>
      </c>
      <c r="BE121" s="4">
        <f>BE102</f>
        <v>0</v>
      </c>
      <c r="BF121" s="10">
        <f t="shared" si="33"/>
        <v>0</v>
      </c>
      <c r="BG121" s="4">
        <f>BG102</f>
        <v>0</v>
      </c>
      <c r="BH121" s="10">
        <f t="shared" si="34"/>
        <v>0</v>
      </c>
      <c r="BI121" s="4"/>
      <c r="BJ121" s="10">
        <f t="shared" si="39"/>
        <v>0</v>
      </c>
      <c r="BK121" s="4">
        <f>BK102</f>
        <v>42.35</v>
      </c>
      <c r="BL121" s="10">
        <f t="shared" si="51"/>
        <v>254.10000000000002</v>
      </c>
      <c r="BM121" s="4">
        <f>BM102</f>
        <v>3.5569999999999997E-2</v>
      </c>
      <c r="BN121" s="10">
        <f t="shared" si="52"/>
        <v>207.79993999999999</v>
      </c>
      <c r="BO121" s="5">
        <f t="shared" si="53"/>
        <v>461.89994000000002</v>
      </c>
    </row>
    <row r="122" spans="1:67">
      <c r="A122" s="4">
        <f t="shared" si="40"/>
        <v>119</v>
      </c>
      <c r="B122" s="4">
        <v>140</v>
      </c>
      <c r="C122" s="4" t="s">
        <v>32</v>
      </c>
      <c r="D122" s="4" t="s">
        <v>1537</v>
      </c>
      <c r="E122" s="35" t="s">
        <v>1538</v>
      </c>
      <c r="F122" s="4"/>
      <c r="G122" s="4" t="s">
        <v>1539</v>
      </c>
      <c r="H122" s="4" t="s">
        <v>1540</v>
      </c>
      <c r="I122" s="35" t="s">
        <v>549</v>
      </c>
      <c r="J122" s="4"/>
      <c r="K122" s="35" t="s">
        <v>1541</v>
      </c>
      <c r="L122" s="4" t="s">
        <v>1537</v>
      </c>
      <c r="M122" s="35" t="s">
        <v>1538</v>
      </c>
      <c r="N122" s="4"/>
      <c r="O122" s="4" t="s">
        <v>1539</v>
      </c>
      <c r="P122" s="4" t="s">
        <v>1540</v>
      </c>
      <c r="Q122" s="35" t="s">
        <v>549</v>
      </c>
      <c r="R122" s="4"/>
      <c r="S122" s="4" t="s">
        <v>12</v>
      </c>
      <c r="T122" s="4" t="s">
        <v>13</v>
      </c>
      <c r="U122" s="4" t="s">
        <v>11</v>
      </c>
      <c r="V122" s="4" t="s">
        <v>29</v>
      </c>
      <c r="W122" s="35" t="s">
        <v>991</v>
      </c>
      <c r="X122" s="35"/>
      <c r="Y122" s="4" t="s">
        <v>15</v>
      </c>
      <c r="Z122" s="4" t="s">
        <v>1544</v>
      </c>
      <c r="AA122" s="35" t="s">
        <v>1545</v>
      </c>
      <c r="AB122" s="4" t="s">
        <v>1546</v>
      </c>
      <c r="AC122" s="4" t="s">
        <v>1547</v>
      </c>
      <c r="AD122" s="4"/>
      <c r="AE122" s="35" t="s">
        <v>1548</v>
      </c>
      <c r="AF122" s="4"/>
      <c r="AG122" s="35" t="s">
        <v>1549</v>
      </c>
      <c r="AH122" s="35" t="s">
        <v>1550</v>
      </c>
      <c r="AI122" s="67">
        <v>101</v>
      </c>
      <c r="AJ122" s="67">
        <v>0</v>
      </c>
      <c r="AK122" s="67">
        <v>0</v>
      </c>
      <c r="AL122" s="67">
        <v>0</v>
      </c>
      <c r="AM122" s="67">
        <v>1368</v>
      </c>
      <c r="AN122" s="67">
        <v>1350</v>
      </c>
      <c r="AO122" s="4">
        <f t="shared" si="29"/>
        <v>2819</v>
      </c>
      <c r="AP122" s="68">
        <f t="shared" si="38"/>
        <v>2819</v>
      </c>
      <c r="AQ122" s="4" t="s">
        <v>130</v>
      </c>
      <c r="AR122" s="4" t="s">
        <v>316</v>
      </c>
      <c r="AS122" s="4"/>
      <c r="AT122" s="4">
        <v>4416</v>
      </c>
      <c r="AU122" s="4">
        <v>6</v>
      </c>
      <c r="AV122" s="4">
        <v>100</v>
      </c>
      <c r="AW122" s="4">
        <v>0</v>
      </c>
      <c r="AX122" s="12">
        <f t="shared" si="30"/>
        <v>2819</v>
      </c>
      <c r="AY122" s="12">
        <f t="shared" si="31"/>
        <v>0</v>
      </c>
      <c r="AZ122" s="70">
        <f t="shared" si="55"/>
        <v>0</v>
      </c>
      <c r="BA122" s="72">
        <f t="shared" si="55"/>
        <v>0</v>
      </c>
      <c r="BB122" s="36">
        <f t="shared" si="43"/>
        <v>0</v>
      </c>
      <c r="BC122" s="36">
        <f t="shared" si="43"/>
        <v>0</v>
      </c>
      <c r="BD122" s="36">
        <f>SUM(BB122:BC122)</f>
        <v>0</v>
      </c>
      <c r="BE122" s="4">
        <f>BE111</f>
        <v>0</v>
      </c>
      <c r="BF122" s="10">
        <f t="shared" si="33"/>
        <v>0</v>
      </c>
      <c r="BG122" s="4">
        <f>BG111</f>
        <v>0</v>
      </c>
      <c r="BH122" s="10">
        <f t="shared" si="34"/>
        <v>0</v>
      </c>
      <c r="BI122" s="4"/>
      <c r="BJ122" s="10">
        <f t="shared" si="39"/>
        <v>0</v>
      </c>
      <c r="BK122" s="4">
        <f>BK111</f>
        <v>10.79</v>
      </c>
      <c r="BL122" s="10">
        <f t="shared" si="51"/>
        <v>64.739999999999995</v>
      </c>
      <c r="BM122" s="4">
        <f>BM111</f>
        <v>4.7449999999999999E-2</v>
      </c>
      <c r="BN122" s="10">
        <f t="shared" si="52"/>
        <v>133.76155</v>
      </c>
      <c r="BO122" s="5">
        <f t="shared" si="53"/>
        <v>198.50155000000001</v>
      </c>
    </row>
    <row r="123" spans="1:67">
      <c r="A123" s="4">
        <f t="shared" si="40"/>
        <v>120</v>
      </c>
      <c r="B123" s="4">
        <v>241</v>
      </c>
      <c r="C123" s="4" t="s">
        <v>0</v>
      </c>
      <c r="D123" s="4" t="s">
        <v>2310</v>
      </c>
      <c r="E123" s="35" t="s">
        <v>2311</v>
      </c>
      <c r="F123" s="4"/>
      <c r="G123" s="4" t="s">
        <v>2312</v>
      </c>
      <c r="H123" s="4" t="s">
        <v>2313</v>
      </c>
      <c r="I123" s="35" t="s">
        <v>1067</v>
      </c>
      <c r="J123" s="4"/>
      <c r="K123" s="35" t="s">
        <v>2314</v>
      </c>
      <c r="L123" s="4" t="s">
        <v>2310</v>
      </c>
      <c r="M123" s="35" t="s">
        <v>2311</v>
      </c>
      <c r="N123" s="4"/>
      <c r="O123" s="4" t="s">
        <v>2312</v>
      </c>
      <c r="P123" s="4" t="s">
        <v>2313</v>
      </c>
      <c r="Q123" s="35" t="s">
        <v>2315</v>
      </c>
      <c r="R123" s="4"/>
      <c r="S123" s="4" t="s">
        <v>12</v>
      </c>
      <c r="T123" s="4" t="s">
        <v>13</v>
      </c>
      <c r="U123" s="4" t="s">
        <v>11</v>
      </c>
      <c r="V123" s="4" t="s">
        <v>29</v>
      </c>
      <c r="W123" s="35" t="s">
        <v>991</v>
      </c>
      <c r="X123" s="35"/>
      <c r="Y123" s="4" t="s">
        <v>30</v>
      </c>
      <c r="Z123" s="4" t="s">
        <v>2316</v>
      </c>
      <c r="AA123" s="35" t="s">
        <v>2311</v>
      </c>
      <c r="AB123" s="4" t="s">
        <v>2312</v>
      </c>
      <c r="AC123" s="4" t="s">
        <v>2312</v>
      </c>
      <c r="AD123" s="4" t="s">
        <v>2313</v>
      </c>
      <c r="AE123" s="35" t="s">
        <v>2317</v>
      </c>
      <c r="AF123" s="4"/>
      <c r="AG123" s="35" t="s">
        <v>2318</v>
      </c>
      <c r="AH123" s="35" t="s">
        <v>2319</v>
      </c>
      <c r="AI123" s="67">
        <v>0</v>
      </c>
      <c r="AJ123" s="67">
        <v>23</v>
      </c>
      <c r="AK123" s="67">
        <v>0</v>
      </c>
      <c r="AL123" s="67">
        <v>0</v>
      </c>
      <c r="AM123" s="67">
        <v>0</v>
      </c>
      <c r="AN123" s="67">
        <v>44</v>
      </c>
      <c r="AO123" s="4">
        <f t="shared" si="29"/>
        <v>67</v>
      </c>
      <c r="AP123" s="68">
        <f t="shared" si="38"/>
        <v>67</v>
      </c>
      <c r="AQ123" s="4" t="s">
        <v>37</v>
      </c>
      <c r="AR123" s="4" t="s">
        <v>316</v>
      </c>
      <c r="AS123" s="4"/>
      <c r="AT123" s="4">
        <v>4416</v>
      </c>
      <c r="AU123" s="4">
        <v>6</v>
      </c>
      <c r="AV123" s="4">
        <v>100</v>
      </c>
      <c r="AW123" s="4">
        <v>0</v>
      </c>
      <c r="AX123" s="12">
        <f t="shared" si="30"/>
        <v>67</v>
      </c>
      <c r="AY123" s="12">
        <f t="shared" si="31"/>
        <v>0</v>
      </c>
      <c r="AZ123" s="70">
        <f>AZ122</f>
        <v>0</v>
      </c>
      <c r="BA123" s="72">
        <f>BA122</f>
        <v>0</v>
      </c>
      <c r="BB123" s="36">
        <f t="shared" si="43"/>
        <v>0</v>
      </c>
      <c r="BC123" s="36">
        <f t="shared" si="43"/>
        <v>0</v>
      </c>
      <c r="BD123" s="36">
        <f>SUM(BB123:BC123)</f>
        <v>0</v>
      </c>
      <c r="BE123" s="4">
        <f>BE99</f>
        <v>0</v>
      </c>
      <c r="BF123" s="10">
        <f>BE123*AU123*AV123/100</f>
        <v>0</v>
      </c>
      <c r="BG123" s="4">
        <f>BG99</f>
        <v>0</v>
      </c>
      <c r="BH123" s="10">
        <f>BG123*AU123*AW123/100</f>
        <v>0</v>
      </c>
      <c r="BI123" s="4"/>
      <c r="BJ123" s="10">
        <f t="shared" si="39"/>
        <v>0</v>
      </c>
      <c r="BK123" s="4">
        <f>BK99</f>
        <v>4.3099999999999996</v>
      </c>
      <c r="BL123" s="10">
        <f t="shared" si="51"/>
        <v>25.86</v>
      </c>
      <c r="BM123" s="4">
        <f>BM99</f>
        <v>6.5240000000000006E-2</v>
      </c>
      <c r="BN123" s="10">
        <f t="shared" si="52"/>
        <v>4.3710800000000001</v>
      </c>
      <c r="BO123" s="5">
        <f t="shared" si="53"/>
        <v>30.231079999999999</v>
      </c>
    </row>
    <row r="124" spans="1:67">
      <c r="AP124" s="45">
        <f>SUM(AP3:AP123)</f>
        <v>1838679</v>
      </c>
      <c r="AX124" s="45">
        <f>SUM(AX3:AX123)</f>
        <v>1783464.0225</v>
      </c>
      <c r="AY124" s="45">
        <f>SUM(AY3:AY123)</f>
        <v>55214.977500000008</v>
      </c>
      <c r="BJ124" s="1">
        <f t="shared" si="39"/>
        <v>0</v>
      </c>
      <c r="BO124" s="3">
        <f>SUM(BO3:BO123)</f>
        <v>106784.87127000003</v>
      </c>
    </row>
    <row r="125" spans="1:67">
      <c r="AX125" s="1">
        <f>SUM(AX124:AY124)</f>
        <v>1838679</v>
      </c>
    </row>
  </sheetData>
  <mergeCells count="6">
    <mergeCell ref="AI1:AN1"/>
    <mergeCell ref="AO1:BO1"/>
    <mergeCell ref="C1:K1"/>
    <mergeCell ref="L1:R1"/>
    <mergeCell ref="S1:Y1"/>
    <mergeCell ref="Z1:AH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9"/>
  <sheetViews>
    <sheetView zoomScale="55" zoomScaleNormal="55" workbookViewId="0">
      <selection activeCell="AG21" sqref="AG21"/>
    </sheetView>
  </sheetViews>
  <sheetFormatPr defaultColWidth="9" defaultRowHeight="12.75"/>
  <cols>
    <col min="1" max="1" width="4.625" style="1" customWidth="1"/>
    <col min="2" max="2" width="4.125" style="1" customWidth="1"/>
    <col min="3" max="3" width="4.625" style="1" customWidth="1"/>
    <col min="4" max="4" width="27.625" style="1" customWidth="1"/>
    <col min="5" max="5" width="7.125" style="1" customWidth="1"/>
    <col min="6" max="6" width="10" style="1" customWidth="1"/>
    <col min="7" max="7" width="19.625" style="1" customWidth="1"/>
    <col min="8" max="8" width="19.875" style="1" customWidth="1"/>
    <col min="9" max="9" width="9" style="1" customWidth="1"/>
    <col min="10" max="10" width="8.5" style="1" customWidth="1"/>
    <col min="11" max="11" width="11.625" style="1" customWidth="1"/>
    <col min="12" max="12" width="20.625" style="1" customWidth="1"/>
    <col min="13" max="13" width="10.625" style="1" customWidth="1"/>
    <col min="14" max="14" width="18.375" style="1" customWidth="1"/>
    <col min="15" max="15" width="18" style="1" customWidth="1"/>
    <col min="16" max="16" width="19.875" style="1" customWidth="1"/>
    <col min="17" max="18" width="10" style="1" customWidth="1"/>
    <col min="19" max="19" width="21.625" style="1" customWidth="1"/>
    <col min="20" max="20" width="10.125" style="1" customWidth="1"/>
    <col min="21" max="21" width="14.375" style="1" customWidth="1"/>
    <col min="22" max="22" width="40.125" style="1" customWidth="1"/>
    <col min="23" max="23" width="11.125" style="1" customWidth="1"/>
    <col min="24" max="24" width="11.625" style="1" customWidth="1"/>
    <col min="25" max="25" width="12.125" style="1" customWidth="1"/>
    <col min="26" max="26" width="63.625" style="1" customWidth="1"/>
    <col min="27" max="27" width="14.125" style="1" customWidth="1"/>
    <col min="28" max="28" width="20.125" style="1" customWidth="1"/>
    <col min="29" max="29" width="24.625" style="1" customWidth="1"/>
    <col min="30" max="30" width="30.5" style="1" customWidth="1"/>
    <col min="31" max="31" width="9.625" style="1" customWidth="1"/>
    <col min="32" max="32" width="10.625" style="1" customWidth="1"/>
    <col min="33" max="33" width="35.875" style="1" customWidth="1"/>
    <col min="34" max="34" width="31" style="1" customWidth="1"/>
    <col min="35" max="40" width="9.625" style="1" customWidth="1"/>
    <col min="41" max="43" width="8.875" style="1" customWidth="1"/>
    <col min="44" max="44" width="10.625" style="1" customWidth="1"/>
    <col min="45" max="47" width="9.875" style="1" customWidth="1"/>
    <col min="48" max="48" width="11.5" style="1" customWidth="1"/>
    <col min="49" max="49" width="12.625" style="1" customWidth="1"/>
    <col min="50" max="50" width="14.875" style="1" customWidth="1"/>
    <col min="51" max="51" width="10.375" style="1" customWidth="1"/>
    <col min="52" max="52" width="15.875" style="1" customWidth="1"/>
    <col min="53" max="53" width="16.125" style="1" customWidth="1"/>
    <col min="54" max="54" width="14.375" style="1" customWidth="1"/>
    <col min="55" max="55" width="12.375" style="1" customWidth="1"/>
    <col min="56" max="56" width="12.625" style="1" customWidth="1"/>
    <col min="57" max="57" width="12.125" style="1" customWidth="1"/>
    <col min="58" max="58" width="12.375" style="1" customWidth="1"/>
    <col min="59" max="59" width="12" style="1" customWidth="1"/>
    <col min="60" max="62" width="12.625" style="1" customWidth="1"/>
    <col min="63" max="63" width="11.5" style="1" customWidth="1"/>
    <col min="64" max="64" width="11.125" style="1" customWidth="1"/>
    <col min="65" max="65" width="11.625" style="1" customWidth="1"/>
    <col min="66" max="66" width="12" style="1" customWidth="1"/>
    <col min="67" max="67" width="15.875" style="1" customWidth="1"/>
    <col min="68" max="16384" width="9" style="1"/>
  </cols>
  <sheetData>
    <row r="1" spans="1:67" s="18" customFormat="1">
      <c r="A1" s="12"/>
      <c r="B1" s="12"/>
      <c r="C1" s="122" t="s">
        <v>2322</v>
      </c>
      <c r="D1" s="122"/>
      <c r="E1" s="122"/>
      <c r="F1" s="122"/>
      <c r="G1" s="122"/>
      <c r="H1" s="122"/>
      <c r="I1" s="122"/>
      <c r="J1" s="122"/>
      <c r="K1" s="122"/>
      <c r="L1" s="120" t="s">
        <v>2323</v>
      </c>
      <c r="M1" s="120"/>
      <c r="N1" s="120"/>
      <c r="O1" s="120"/>
      <c r="P1" s="120"/>
      <c r="Q1" s="120"/>
      <c r="R1" s="120"/>
      <c r="S1" s="122" t="s">
        <v>2324</v>
      </c>
      <c r="T1" s="122"/>
      <c r="U1" s="122"/>
      <c r="V1" s="122"/>
      <c r="W1" s="122"/>
      <c r="X1" s="122"/>
      <c r="Y1" s="122"/>
      <c r="Z1" s="120" t="s">
        <v>2325</v>
      </c>
      <c r="AA1" s="120"/>
      <c r="AB1" s="120"/>
      <c r="AC1" s="120"/>
      <c r="AD1" s="120"/>
      <c r="AE1" s="120"/>
      <c r="AF1" s="120"/>
      <c r="AG1" s="120"/>
      <c r="AH1" s="120"/>
      <c r="AI1" s="120" t="s">
        <v>2409</v>
      </c>
      <c r="AJ1" s="120"/>
      <c r="AK1" s="120"/>
      <c r="AL1" s="120"/>
      <c r="AM1" s="120"/>
      <c r="AN1" s="120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</row>
    <row r="2" spans="1:67" s="18" customFormat="1" ht="90.75" customHeight="1">
      <c r="A2" s="12" t="s">
        <v>2326</v>
      </c>
      <c r="B2" s="12" t="s">
        <v>2368</v>
      </c>
      <c r="C2" s="12" t="s">
        <v>2369</v>
      </c>
      <c r="D2" s="12" t="s">
        <v>2370</v>
      </c>
      <c r="E2" s="12" t="s">
        <v>2327</v>
      </c>
      <c r="F2" s="12" t="s">
        <v>2328</v>
      </c>
      <c r="G2" s="12" t="s">
        <v>2329</v>
      </c>
      <c r="H2" s="12" t="s">
        <v>2330</v>
      </c>
      <c r="I2" s="19" t="s">
        <v>2331</v>
      </c>
      <c r="J2" s="20" t="s">
        <v>2332</v>
      </c>
      <c r="K2" s="20" t="s">
        <v>2333</v>
      </c>
      <c r="L2" s="21" t="s">
        <v>2334</v>
      </c>
      <c r="M2" s="21" t="s">
        <v>2327</v>
      </c>
      <c r="N2" s="21" t="s">
        <v>2328</v>
      </c>
      <c r="O2" s="21" t="s">
        <v>2329</v>
      </c>
      <c r="P2" s="21" t="s">
        <v>2330</v>
      </c>
      <c r="Q2" s="22" t="s">
        <v>2331</v>
      </c>
      <c r="R2" s="23" t="s">
        <v>2332</v>
      </c>
      <c r="S2" s="24" t="s">
        <v>2335</v>
      </c>
      <c r="T2" s="25" t="s">
        <v>2336</v>
      </c>
      <c r="U2" s="25" t="s">
        <v>2337</v>
      </c>
      <c r="V2" s="25" t="s">
        <v>2338</v>
      </c>
      <c r="W2" s="24" t="s">
        <v>2339</v>
      </c>
      <c r="X2" s="24" t="s">
        <v>2340</v>
      </c>
      <c r="Y2" s="24" t="s">
        <v>2341</v>
      </c>
      <c r="Z2" s="26" t="s">
        <v>2342</v>
      </c>
      <c r="AA2" s="26" t="s">
        <v>2327</v>
      </c>
      <c r="AB2" s="26" t="s">
        <v>2328</v>
      </c>
      <c r="AC2" s="26" t="s">
        <v>2329</v>
      </c>
      <c r="AD2" s="26" t="s">
        <v>2330</v>
      </c>
      <c r="AE2" s="27" t="s">
        <v>2331</v>
      </c>
      <c r="AF2" s="28" t="s">
        <v>2332</v>
      </c>
      <c r="AG2" s="26" t="s">
        <v>2343</v>
      </c>
      <c r="AH2" s="26" t="s">
        <v>2344</v>
      </c>
      <c r="AI2" s="29" t="s">
        <v>2410</v>
      </c>
      <c r="AJ2" s="29" t="s">
        <v>2411</v>
      </c>
      <c r="AK2" s="29" t="s">
        <v>2412</v>
      </c>
      <c r="AL2" s="29" t="s">
        <v>2413</v>
      </c>
      <c r="AM2" s="29" t="s">
        <v>2414</v>
      </c>
      <c r="AN2" s="29" t="s">
        <v>2415</v>
      </c>
      <c r="AO2" s="29" t="s">
        <v>2345</v>
      </c>
      <c r="AP2" s="29" t="s">
        <v>2345</v>
      </c>
      <c r="AQ2" s="28" t="s">
        <v>2346</v>
      </c>
      <c r="AR2" s="28" t="s">
        <v>2371</v>
      </c>
      <c r="AS2" s="30" t="s">
        <v>2347</v>
      </c>
      <c r="AT2" s="2" t="s">
        <v>2348</v>
      </c>
      <c r="AU2" s="2" t="s">
        <v>2349</v>
      </c>
      <c r="AV2" s="2" t="s">
        <v>2350</v>
      </c>
      <c r="AW2" s="2" t="s">
        <v>2351</v>
      </c>
      <c r="AX2" s="31" t="s">
        <v>2352</v>
      </c>
      <c r="AY2" s="31" t="s">
        <v>2353</v>
      </c>
      <c r="AZ2" s="2" t="s">
        <v>2354</v>
      </c>
      <c r="BA2" s="2" t="s">
        <v>2355</v>
      </c>
      <c r="BB2" s="32" t="s">
        <v>2356</v>
      </c>
      <c r="BC2" s="32" t="s">
        <v>2357</v>
      </c>
      <c r="BD2" s="32" t="s">
        <v>2358</v>
      </c>
      <c r="BE2" s="2" t="s">
        <v>2359</v>
      </c>
      <c r="BF2" s="32" t="s">
        <v>2360</v>
      </c>
      <c r="BG2" s="2" t="s">
        <v>2361</v>
      </c>
      <c r="BH2" s="32" t="s">
        <v>2362</v>
      </c>
      <c r="BI2" s="2" t="s">
        <v>2395</v>
      </c>
      <c r="BJ2" s="32" t="s">
        <v>2396</v>
      </c>
      <c r="BK2" s="2" t="s">
        <v>2363</v>
      </c>
      <c r="BL2" s="40" t="s">
        <v>2364</v>
      </c>
      <c r="BM2" s="2" t="s">
        <v>2365</v>
      </c>
      <c r="BN2" s="41" t="s">
        <v>2366</v>
      </c>
      <c r="BO2" s="2" t="s">
        <v>2367</v>
      </c>
    </row>
    <row r="3" spans="1:67">
      <c r="A3" s="4">
        <v>1</v>
      </c>
      <c r="B3" s="4">
        <v>1</v>
      </c>
      <c r="C3" s="4" t="s">
        <v>0</v>
      </c>
      <c r="D3" s="4" t="s">
        <v>1</v>
      </c>
      <c r="E3" s="35" t="s">
        <v>2</v>
      </c>
      <c r="F3" s="4"/>
      <c r="G3" s="4" t="s">
        <v>3</v>
      </c>
      <c r="H3" s="4" t="s">
        <v>4</v>
      </c>
      <c r="I3" s="35" t="s">
        <v>5</v>
      </c>
      <c r="J3" s="4"/>
      <c r="K3" s="35" t="s">
        <v>6</v>
      </c>
      <c r="L3" s="4" t="s">
        <v>1</v>
      </c>
      <c r="M3" s="35" t="s">
        <v>2</v>
      </c>
      <c r="N3" s="4"/>
      <c r="O3" s="4" t="s">
        <v>3</v>
      </c>
      <c r="P3" s="4" t="s">
        <v>4</v>
      </c>
      <c r="Q3" s="35" t="s">
        <v>5</v>
      </c>
      <c r="R3" s="4"/>
      <c r="S3" s="4" t="s">
        <v>12</v>
      </c>
      <c r="T3" s="4" t="s">
        <v>13</v>
      </c>
      <c r="U3" s="4" t="s">
        <v>11</v>
      </c>
      <c r="V3" s="4" t="s">
        <v>29</v>
      </c>
      <c r="W3" s="35" t="s">
        <v>991</v>
      </c>
      <c r="X3" s="35"/>
      <c r="Y3" s="4" t="s">
        <v>15</v>
      </c>
      <c r="Z3" s="4" t="s">
        <v>7</v>
      </c>
      <c r="AA3" s="35" t="s">
        <v>2</v>
      </c>
      <c r="AB3" s="4" t="s">
        <v>8</v>
      </c>
      <c r="AC3" s="4" t="s">
        <v>3</v>
      </c>
      <c r="AD3" s="4" t="s">
        <v>4</v>
      </c>
      <c r="AE3" s="35" t="s">
        <v>5</v>
      </c>
      <c r="AF3" s="4"/>
      <c r="AG3" s="35" t="s">
        <v>9</v>
      </c>
      <c r="AH3" s="35" t="s">
        <v>10</v>
      </c>
      <c r="AI3" s="67">
        <v>0</v>
      </c>
      <c r="AJ3" s="67">
        <v>1370</v>
      </c>
      <c r="AK3" s="67">
        <v>0</v>
      </c>
      <c r="AL3" s="67">
        <v>2108</v>
      </c>
      <c r="AM3" s="67">
        <v>0</v>
      </c>
      <c r="AN3" s="67">
        <v>5243</v>
      </c>
      <c r="AO3" s="4">
        <f t="shared" ref="AO3:AO37" si="0">SUM(AI3:AN3)</f>
        <v>8721</v>
      </c>
      <c r="AP3" s="68">
        <f>AO3</f>
        <v>8721</v>
      </c>
      <c r="AQ3" s="4" t="s">
        <v>16</v>
      </c>
      <c r="AR3" s="4" t="s">
        <v>17</v>
      </c>
      <c r="AS3" s="4"/>
      <c r="AT3" s="4">
        <v>4416</v>
      </c>
      <c r="AU3" s="4">
        <v>6</v>
      </c>
      <c r="AV3" s="4">
        <v>100</v>
      </c>
      <c r="AW3" s="4">
        <v>0</v>
      </c>
      <c r="AX3" s="69">
        <f>AV3*AP3/100</f>
        <v>8721</v>
      </c>
      <c r="AY3" s="12">
        <f>AW3*AP3/100</f>
        <v>0</v>
      </c>
      <c r="AZ3" s="70">
        <f>'dane do formularza ofertowego'!G13</f>
        <v>0</v>
      </c>
      <c r="BA3" s="70">
        <f>'dane do formularza ofertowego'!G14</f>
        <v>0</v>
      </c>
      <c r="BB3" s="36">
        <f>AX3*AZ3</f>
        <v>0</v>
      </c>
      <c r="BC3" s="36">
        <f>AY3*BA3</f>
        <v>0</v>
      </c>
      <c r="BD3" s="36">
        <f>SUM(BB3:BC3)</f>
        <v>0</v>
      </c>
      <c r="BE3" s="5">
        <f>'dane do formularza ofertowego'!E6</f>
        <v>0</v>
      </c>
      <c r="BF3" s="10">
        <f t="shared" ref="BF3:BF37" si="1">BE3*AU3*AV3/100</f>
        <v>0</v>
      </c>
      <c r="BG3" s="5">
        <f>'dane do formularza ofertowego'!E7</f>
        <v>0</v>
      </c>
      <c r="BH3" s="10">
        <f t="shared" ref="BH3:BH37" si="2">BG3*AU3*AW3/100</f>
        <v>0</v>
      </c>
      <c r="BI3" s="4"/>
      <c r="BJ3" s="10">
        <f>BI3*AP3</f>
        <v>0</v>
      </c>
      <c r="BK3" s="4">
        <v>48.78</v>
      </c>
      <c r="BL3" s="10">
        <f>BK3*AU3</f>
        <v>292.68</v>
      </c>
      <c r="BM3" s="4">
        <v>3.0300000000000001E-2</v>
      </c>
      <c r="BN3" s="10">
        <f t="shared" ref="BN3:BN37" si="3">BM3*AP3</f>
        <v>264.24630000000002</v>
      </c>
      <c r="BO3" s="5">
        <f>BN3+BL3+BH3+BF3+BD3+BJ3</f>
        <v>556.92630000000008</v>
      </c>
    </row>
    <row r="4" spans="1:67" ht="13.5">
      <c r="A4" s="4">
        <f>1+1</f>
        <v>2</v>
      </c>
      <c r="B4" s="4">
        <v>2</v>
      </c>
      <c r="C4" s="4" t="s">
        <v>0</v>
      </c>
      <c r="D4" s="4" t="s">
        <v>18</v>
      </c>
      <c r="E4" s="35" t="s">
        <v>19</v>
      </c>
      <c r="F4" s="4"/>
      <c r="G4" s="4" t="s">
        <v>20</v>
      </c>
      <c r="H4" s="4" t="s">
        <v>21</v>
      </c>
      <c r="I4" s="35" t="s">
        <v>22</v>
      </c>
      <c r="J4" s="4"/>
      <c r="K4" s="35" t="s">
        <v>23</v>
      </c>
      <c r="L4" s="4" t="s">
        <v>18</v>
      </c>
      <c r="M4" s="35" t="s">
        <v>19</v>
      </c>
      <c r="N4" s="4"/>
      <c r="O4" s="4" t="s">
        <v>20</v>
      </c>
      <c r="P4" s="4" t="s">
        <v>24</v>
      </c>
      <c r="Q4" s="35" t="s">
        <v>22</v>
      </c>
      <c r="R4" s="4"/>
      <c r="S4" s="4" t="s">
        <v>12</v>
      </c>
      <c r="T4" s="4" t="s">
        <v>13</v>
      </c>
      <c r="U4" s="4" t="s">
        <v>28</v>
      </c>
      <c r="V4" s="4" t="s">
        <v>29</v>
      </c>
      <c r="W4" s="35" t="s">
        <v>991</v>
      </c>
      <c r="X4" s="35"/>
      <c r="Y4" s="4" t="s">
        <v>15</v>
      </c>
      <c r="Z4" s="4" t="s">
        <v>25</v>
      </c>
      <c r="AA4" s="35" t="s">
        <v>19</v>
      </c>
      <c r="AB4" s="4" t="s">
        <v>20</v>
      </c>
      <c r="AC4" s="4" t="s">
        <v>20</v>
      </c>
      <c r="AD4" s="4" t="s">
        <v>26</v>
      </c>
      <c r="AE4" s="35" t="s">
        <v>22</v>
      </c>
      <c r="AF4" s="4"/>
      <c r="AG4" s="35" t="s">
        <v>27</v>
      </c>
      <c r="AH4" s="7">
        <v>68017027754</v>
      </c>
      <c r="AI4" s="67">
        <v>0</v>
      </c>
      <c r="AJ4" s="67">
        <v>0</v>
      </c>
      <c r="AK4" s="67">
        <v>9350</v>
      </c>
      <c r="AL4" s="67">
        <v>23863</v>
      </c>
      <c r="AM4" s="67">
        <v>29472</v>
      </c>
      <c r="AN4" s="67">
        <v>29472</v>
      </c>
      <c r="AO4" s="4">
        <f t="shared" si="0"/>
        <v>92157</v>
      </c>
      <c r="AP4" s="68">
        <f t="shared" ref="AP4:AP37" si="4">AO4</f>
        <v>92157</v>
      </c>
      <c r="AQ4" s="4" t="s">
        <v>31</v>
      </c>
      <c r="AR4" s="4" t="s">
        <v>17</v>
      </c>
      <c r="AS4" s="4">
        <v>160</v>
      </c>
      <c r="AT4" s="4">
        <v>4416</v>
      </c>
      <c r="AU4" s="4">
        <v>6</v>
      </c>
      <c r="AV4" s="4">
        <v>100</v>
      </c>
      <c r="AW4" s="4">
        <v>0</v>
      </c>
      <c r="AX4" s="69">
        <f t="shared" ref="AX4:AX37" si="5">AV4*AP4/100</f>
        <v>92157</v>
      </c>
      <c r="AY4" s="12">
        <f t="shared" ref="AY4:AY37" si="6">AW4*AP4/100</f>
        <v>0</v>
      </c>
      <c r="AZ4" s="70">
        <f>AZ3</f>
        <v>0</v>
      </c>
      <c r="BA4" s="70">
        <f>'dane do formularza ofertowego'!G15</f>
        <v>0</v>
      </c>
      <c r="BB4" s="36">
        <f t="shared" ref="BB4:BC19" si="7">AX4*AZ4</f>
        <v>0</v>
      </c>
      <c r="BC4" s="36">
        <f t="shared" si="7"/>
        <v>0</v>
      </c>
      <c r="BD4" s="36">
        <f t="shared" ref="BD4:BD37" si="8">SUM(BB4:BC4)</f>
        <v>0</v>
      </c>
      <c r="BE4" s="5">
        <f>'dane do formularza ofertowego'!H6</f>
        <v>0</v>
      </c>
      <c r="BF4" s="10">
        <f t="shared" si="1"/>
        <v>0</v>
      </c>
      <c r="BG4" s="5">
        <f>'dane do formularza ofertowego'!H7</f>
        <v>0</v>
      </c>
      <c r="BH4" s="10">
        <f t="shared" si="2"/>
        <v>0</v>
      </c>
      <c r="BI4" s="71">
        <v>3.8999999999999998E-3</v>
      </c>
      <c r="BJ4" s="10">
        <f t="shared" ref="BJ4:BJ38" si="9">BI4*AP4</f>
        <v>359.41229999999996</v>
      </c>
      <c r="BK4" s="4">
        <v>7.45E-3</v>
      </c>
      <c r="BL4" s="10">
        <f>BK4*AS4*AT4</f>
        <v>5263.8719999999994</v>
      </c>
      <c r="BM4" s="4">
        <v>2.128E-2</v>
      </c>
      <c r="BN4" s="10">
        <f t="shared" si="3"/>
        <v>1961.10096</v>
      </c>
      <c r="BO4" s="5">
        <f t="shared" ref="BO4:BO37" si="10">BN4+BL4+BH4+BF4+BD4+BJ4</f>
        <v>7584.3852599999991</v>
      </c>
    </row>
    <row r="5" spans="1:67">
      <c r="A5" s="4">
        <f>A4+1</f>
        <v>3</v>
      </c>
      <c r="B5" s="4">
        <v>2</v>
      </c>
      <c r="C5" s="4" t="s">
        <v>32</v>
      </c>
      <c r="D5" s="4" t="s">
        <v>18</v>
      </c>
      <c r="E5" s="35" t="s">
        <v>19</v>
      </c>
      <c r="F5" s="4"/>
      <c r="G5" s="4" t="s">
        <v>20</v>
      </c>
      <c r="H5" s="4" t="s">
        <v>21</v>
      </c>
      <c r="I5" s="35" t="s">
        <v>22</v>
      </c>
      <c r="J5" s="4"/>
      <c r="K5" s="35" t="s">
        <v>23</v>
      </c>
      <c r="L5" s="4" t="s">
        <v>18</v>
      </c>
      <c r="M5" s="35" t="s">
        <v>19</v>
      </c>
      <c r="N5" s="4"/>
      <c r="O5" s="4" t="s">
        <v>20</v>
      </c>
      <c r="P5" s="4" t="s">
        <v>24</v>
      </c>
      <c r="Q5" s="35" t="s">
        <v>22</v>
      </c>
      <c r="R5" s="4"/>
      <c r="S5" s="4" t="s">
        <v>12</v>
      </c>
      <c r="T5" s="4" t="s">
        <v>13</v>
      </c>
      <c r="U5" s="4" t="s">
        <v>28</v>
      </c>
      <c r="V5" s="4" t="s">
        <v>29</v>
      </c>
      <c r="W5" s="35" t="s">
        <v>991</v>
      </c>
      <c r="X5" s="35"/>
      <c r="Y5" s="4" t="s">
        <v>15</v>
      </c>
      <c r="Z5" s="4" t="s">
        <v>33</v>
      </c>
      <c r="AA5" s="35" t="s">
        <v>19</v>
      </c>
      <c r="AB5" s="4" t="s">
        <v>20</v>
      </c>
      <c r="AC5" s="4" t="s">
        <v>20</v>
      </c>
      <c r="AD5" s="4" t="s">
        <v>34</v>
      </c>
      <c r="AE5" s="35" t="s">
        <v>35</v>
      </c>
      <c r="AF5" s="35" t="s">
        <v>36</v>
      </c>
      <c r="AG5" s="35" t="s">
        <v>2320</v>
      </c>
      <c r="AH5" s="35" t="s">
        <v>2321</v>
      </c>
      <c r="AI5" s="67">
        <v>147</v>
      </c>
      <c r="AJ5" s="67">
        <v>0</v>
      </c>
      <c r="AK5" s="67">
        <v>0</v>
      </c>
      <c r="AL5" s="67">
        <v>0</v>
      </c>
      <c r="AM5" s="67">
        <v>0</v>
      </c>
      <c r="AN5" s="67">
        <v>0</v>
      </c>
      <c r="AO5" s="4">
        <f t="shared" si="0"/>
        <v>147</v>
      </c>
      <c r="AP5" s="68">
        <f t="shared" si="4"/>
        <v>147</v>
      </c>
      <c r="AQ5" s="4" t="s">
        <v>37</v>
      </c>
      <c r="AR5" s="4" t="s">
        <v>17</v>
      </c>
      <c r="AS5" s="4"/>
      <c r="AT5" s="4">
        <v>4416</v>
      </c>
      <c r="AU5" s="4">
        <v>6</v>
      </c>
      <c r="AV5" s="4">
        <v>0</v>
      </c>
      <c r="AW5" s="4">
        <v>100</v>
      </c>
      <c r="AX5" s="69">
        <f t="shared" si="5"/>
        <v>0</v>
      </c>
      <c r="AY5" s="12">
        <f t="shared" si="6"/>
        <v>147</v>
      </c>
      <c r="AZ5" s="70">
        <f t="shared" ref="AZ5:BA20" si="11">AZ4</f>
        <v>0</v>
      </c>
      <c r="BA5" s="70">
        <f>BA3</f>
        <v>0</v>
      </c>
      <c r="BB5" s="36">
        <f t="shared" si="7"/>
        <v>0</v>
      </c>
      <c r="BC5" s="36">
        <f t="shared" si="7"/>
        <v>0</v>
      </c>
      <c r="BD5" s="36">
        <f t="shared" si="8"/>
        <v>0</v>
      </c>
      <c r="BE5" s="5">
        <f>'dane do formularza ofertowego'!C6</f>
        <v>0</v>
      </c>
      <c r="BF5" s="10">
        <f t="shared" si="1"/>
        <v>0</v>
      </c>
      <c r="BG5" s="5">
        <f>'dane do formularza ofertowego'!C7</f>
        <v>0</v>
      </c>
      <c r="BH5" s="10">
        <f t="shared" si="2"/>
        <v>0</v>
      </c>
      <c r="BI5" s="4">
        <f>BI4</f>
        <v>3.8999999999999998E-3</v>
      </c>
      <c r="BJ5" s="10">
        <f t="shared" si="9"/>
        <v>0.57329999999999992</v>
      </c>
      <c r="BK5" s="4">
        <v>4.6399999999999997</v>
      </c>
      <c r="BL5" s="10">
        <f t="shared" ref="BL5:BL16" si="12">BK5*AU5</f>
        <v>27.839999999999996</v>
      </c>
      <c r="BM5" s="4">
        <v>5.466E-2</v>
      </c>
      <c r="BN5" s="10">
        <f t="shared" si="3"/>
        <v>8.0350199999999994</v>
      </c>
      <c r="BO5" s="5">
        <f t="shared" si="10"/>
        <v>36.448319999999995</v>
      </c>
    </row>
    <row r="6" spans="1:67">
      <c r="A6" s="4">
        <f t="shared" ref="A6:A37" si="13">A5+1</f>
        <v>4</v>
      </c>
      <c r="B6" s="4">
        <v>3</v>
      </c>
      <c r="C6" s="4" t="s">
        <v>0</v>
      </c>
      <c r="D6" s="4" t="s">
        <v>38</v>
      </c>
      <c r="E6" s="35" t="s">
        <v>39</v>
      </c>
      <c r="F6" s="4"/>
      <c r="G6" s="4" t="s">
        <v>40</v>
      </c>
      <c r="H6" s="4" t="s">
        <v>41</v>
      </c>
      <c r="I6" s="35" t="s">
        <v>42</v>
      </c>
      <c r="J6" s="4"/>
      <c r="K6" s="35" t="s">
        <v>43</v>
      </c>
      <c r="L6" s="4" t="s">
        <v>38</v>
      </c>
      <c r="M6" s="35" t="s">
        <v>39</v>
      </c>
      <c r="N6" s="4"/>
      <c r="O6" s="4" t="s">
        <v>40</v>
      </c>
      <c r="P6" s="4" t="s">
        <v>41</v>
      </c>
      <c r="Q6" s="35" t="s">
        <v>42</v>
      </c>
      <c r="R6" s="4"/>
      <c r="S6" s="4" t="s">
        <v>12</v>
      </c>
      <c r="T6" s="4" t="s">
        <v>13</v>
      </c>
      <c r="U6" s="4" t="s">
        <v>28</v>
      </c>
      <c r="V6" s="4" t="s">
        <v>29</v>
      </c>
      <c r="W6" s="35" t="s">
        <v>991</v>
      </c>
      <c r="X6" s="35"/>
      <c r="Y6" s="4" t="s">
        <v>15</v>
      </c>
      <c r="Z6" s="4" t="s">
        <v>44</v>
      </c>
      <c r="AA6" s="35" t="s">
        <v>39</v>
      </c>
      <c r="AB6" s="4" t="s">
        <v>40</v>
      </c>
      <c r="AC6" s="4" t="s">
        <v>40</v>
      </c>
      <c r="AD6" s="4" t="s">
        <v>41</v>
      </c>
      <c r="AE6" s="35" t="s">
        <v>42</v>
      </c>
      <c r="AF6" s="4"/>
      <c r="AG6" s="35" t="s">
        <v>45</v>
      </c>
      <c r="AH6" s="35" t="s">
        <v>46</v>
      </c>
      <c r="AI6" s="67">
        <v>0</v>
      </c>
      <c r="AJ6" s="67">
        <v>0</v>
      </c>
      <c r="AK6" s="67">
        <v>338</v>
      </c>
      <c r="AL6" s="67">
        <v>968</v>
      </c>
      <c r="AM6" s="67">
        <v>1171</v>
      </c>
      <c r="AN6" s="67">
        <v>1619</v>
      </c>
      <c r="AO6" s="4">
        <f t="shared" si="0"/>
        <v>4096</v>
      </c>
      <c r="AP6" s="68">
        <f t="shared" si="4"/>
        <v>4096</v>
      </c>
      <c r="AQ6" s="4" t="s">
        <v>47</v>
      </c>
      <c r="AR6" s="4" t="s">
        <v>17</v>
      </c>
      <c r="AS6" s="4"/>
      <c r="AT6" s="4">
        <v>4416</v>
      </c>
      <c r="AU6" s="4">
        <v>6</v>
      </c>
      <c r="AV6" s="4">
        <v>100</v>
      </c>
      <c r="AW6" s="4">
        <v>0</v>
      </c>
      <c r="AX6" s="69">
        <f t="shared" si="5"/>
        <v>4096</v>
      </c>
      <c r="AY6" s="12">
        <f t="shared" si="6"/>
        <v>0</v>
      </c>
      <c r="AZ6" s="70">
        <f t="shared" si="11"/>
        <v>0</v>
      </c>
      <c r="BA6" s="70">
        <f>BA5</f>
        <v>0</v>
      </c>
      <c r="BB6" s="36">
        <f t="shared" si="7"/>
        <v>0</v>
      </c>
      <c r="BC6" s="36">
        <f t="shared" si="7"/>
        <v>0</v>
      </c>
      <c r="BD6" s="36">
        <f t="shared" si="8"/>
        <v>0</v>
      </c>
      <c r="BE6" s="5">
        <f>'dane do formularza ofertowego'!G6</f>
        <v>0</v>
      </c>
      <c r="BF6" s="10">
        <f t="shared" si="1"/>
        <v>0</v>
      </c>
      <c r="BG6" s="5">
        <f>'dane do formularza ofertowego'!G7</f>
        <v>0</v>
      </c>
      <c r="BH6" s="10">
        <f t="shared" si="2"/>
        <v>0</v>
      </c>
      <c r="BI6" s="4">
        <f>BI4</f>
        <v>3.8999999999999998E-3</v>
      </c>
      <c r="BJ6" s="10">
        <f t="shared" si="9"/>
        <v>15.974399999999999</v>
      </c>
      <c r="BK6" s="4">
        <v>270.85000000000002</v>
      </c>
      <c r="BL6" s="10">
        <f t="shared" si="12"/>
        <v>1625.1000000000001</v>
      </c>
      <c r="BM6" s="4">
        <v>2.9919999999999999E-2</v>
      </c>
      <c r="BN6" s="10">
        <f t="shared" si="3"/>
        <v>122.55231999999999</v>
      </c>
      <c r="BO6" s="5">
        <f t="shared" si="10"/>
        <v>1763.6267200000002</v>
      </c>
    </row>
    <row r="7" spans="1:67">
      <c r="A7" s="4">
        <f t="shared" si="13"/>
        <v>5</v>
      </c>
      <c r="B7" s="4">
        <v>4</v>
      </c>
      <c r="C7" s="4" t="s">
        <v>0</v>
      </c>
      <c r="D7" s="4" t="s">
        <v>48</v>
      </c>
      <c r="E7" s="35" t="s">
        <v>49</v>
      </c>
      <c r="F7" s="4"/>
      <c r="G7" s="4" t="s">
        <v>50</v>
      </c>
      <c r="H7" s="4" t="s">
        <v>51</v>
      </c>
      <c r="I7" s="35" t="s">
        <v>52</v>
      </c>
      <c r="J7" s="4"/>
      <c r="K7" s="35" t="s">
        <v>53</v>
      </c>
      <c r="L7" s="4" t="s">
        <v>48</v>
      </c>
      <c r="M7" s="35" t="s">
        <v>49</v>
      </c>
      <c r="N7" s="4" t="s">
        <v>50</v>
      </c>
      <c r="O7" s="4" t="s">
        <v>50</v>
      </c>
      <c r="P7" s="4" t="s">
        <v>54</v>
      </c>
      <c r="Q7" s="35" t="s">
        <v>55</v>
      </c>
      <c r="R7" s="4"/>
      <c r="S7" s="4" t="s">
        <v>12</v>
      </c>
      <c r="T7" s="4" t="s">
        <v>13</v>
      </c>
      <c r="U7" s="4" t="s">
        <v>11</v>
      </c>
      <c r="V7" s="4" t="s">
        <v>29</v>
      </c>
      <c r="W7" s="35" t="s">
        <v>991</v>
      </c>
      <c r="X7" s="35"/>
      <c r="Y7" s="4" t="s">
        <v>15</v>
      </c>
      <c r="Z7" s="4" t="s">
        <v>56</v>
      </c>
      <c r="AA7" s="35" t="s">
        <v>49</v>
      </c>
      <c r="AB7" s="4" t="s">
        <v>50</v>
      </c>
      <c r="AC7" s="4" t="s">
        <v>50</v>
      </c>
      <c r="AD7" s="4" t="s">
        <v>51</v>
      </c>
      <c r="AE7" s="35" t="s">
        <v>52</v>
      </c>
      <c r="AF7" s="4"/>
      <c r="AG7" s="35" t="s">
        <v>57</v>
      </c>
      <c r="AH7" s="4"/>
      <c r="AI7" s="67">
        <v>0</v>
      </c>
      <c r="AJ7" s="67">
        <v>0</v>
      </c>
      <c r="AK7" s="67">
        <v>0</v>
      </c>
      <c r="AL7" s="67">
        <v>0</v>
      </c>
      <c r="AM7" s="67">
        <v>0</v>
      </c>
      <c r="AN7" s="67">
        <v>0</v>
      </c>
      <c r="AO7" s="4">
        <f t="shared" si="0"/>
        <v>0</v>
      </c>
      <c r="AP7" s="68">
        <f t="shared" si="4"/>
        <v>0</v>
      </c>
      <c r="AQ7" s="4" t="str">
        <f>AQ3</f>
        <v>W-3.6</v>
      </c>
      <c r="AR7" s="4" t="s">
        <v>17</v>
      </c>
      <c r="AS7" s="4"/>
      <c r="AT7" s="4">
        <v>4416</v>
      </c>
      <c r="AU7" s="4">
        <v>6</v>
      </c>
      <c r="AV7" s="4">
        <v>100</v>
      </c>
      <c r="AW7" s="4">
        <v>0</v>
      </c>
      <c r="AX7" s="69">
        <f t="shared" si="5"/>
        <v>0</v>
      </c>
      <c r="AY7" s="12">
        <f t="shared" si="6"/>
        <v>0</v>
      </c>
      <c r="AZ7" s="70">
        <f t="shared" si="11"/>
        <v>0</v>
      </c>
      <c r="BA7" s="70">
        <f t="shared" si="11"/>
        <v>0</v>
      </c>
      <c r="BB7" s="36">
        <f t="shared" si="7"/>
        <v>0</v>
      </c>
      <c r="BC7" s="36">
        <f t="shared" si="7"/>
        <v>0</v>
      </c>
      <c r="BD7" s="36">
        <f t="shared" si="8"/>
        <v>0</v>
      </c>
      <c r="BE7" s="4">
        <f>BE3</f>
        <v>0</v>
      </c>
      <c r="BF7" s="10">
        <f t="shared" si="1"/>
        <v>0</v>
      </c>
      <c r="BG7" s="4">
        <f>BG3</f>
        <v>0</v>
      </c>
      <c r="BH7" s="10">
        <f t="shared" si="2"/>
        <v>0</v>
      </c>
      <c r="BI7" s="4"/>
      <c r="BJ7" s="10">
        <f t="shared" si="9"/>
        <v>0</v>
      </c>
      <c r="BK7" s="4">
        <f>BK3</f>
        <v>48.78</v>
      </c>
      <c r="BL7" s="10">
        <f t="shared" si="12"/>
        <v>292.68</v>
      </c>
      <c r="BM7" s="4">
        <f>BM3</f>
        <v>3.0300000000000001E-2</v>
      </c>
      <c r="BN7" s="10">
        <f t="shared" si="3"/>
        <v>0</v>
      </c>
      <c r="BO7" s="5">
        <f t="shared" si="10"/>
        <v>292.68</v>
      </c>
    </row>
    <row r="8" spans="1:67">
      <c r="A8" s="4">
        <f t="shared" si="13"/>
        <v>6</v>
      </c>
      <c r="B8" s="4">
        <v>4</v>
      </c>
      <c r="C8" s="4" t="s">
        <v>32</v>
      </c>
      <c r="D8" s="4" t="s">
        <v>48</v>
      </c>
      <c r="E8" s="35" t="s">
        <v>49</v>
      </c>
      <c r="F8" s="4"/>
      <c r="G8" s="4" t="s">
        <v>50</v>
      </c>
      <c r="H8" s="4" t="s">
        <v>51</v>
      </c>
      <c r="I8" s="35" t="s">
        <v>52</v>
      </c>
      <c r="J8" s="4"/>
      <c r="K8" s="35" t="s">
        <v>53</v>
      </c>
      <c r="L8" s="4" t="s">
        <v>48</v>
      </c>
      <c r="M8" s="35" t="s">
        <v>49</v>
      </c>
      <c r="N8" s="4" t="s">
        <v>50</v>
      </c>
      <c r="O8" s="4" t="s">
        <v>50</v>
      </c>
      <c r="P8" s="4" t="s">
        <v>54</v>
      </c>
      <c r="Q8" s="35" t="s">
        <v>55</v>
      </c>
      <c r="R8" s="4"/>
      <c r="S8" s="4" t="s">
        <v>12</v>
      </c>
      <c r="T8" s="4" t="s">
        <v>13</v>
      </c>
      <c r="U8" s="4" t="s">
        <v>11</v>
      </c>
      <c r="V8" s="4" t="s">
        <v>29</v>
      </c>
      <c r="W8" s="35" t="s">
        <v>991</v>
      </c>
      <c r="X8" s="35"/>
      <c r="Y8" s="4" t="s">
        <v>15</v>
      </c>
      <c r="Z8" s="4" t="s">
        <v>58</v>
      </c>
      <c r="AA8" s="35" t="s">
        <v>49</v>
      </c>
      <c r="AB8" s="4" t="s">
        <v>50</v>
      </c>
      <c r="AC8" s="4" t="s">
        <v>50</v>
      </c>
      <c r="AD8" s="4" t="s">
        <v>51</v>
      </c>
      <c r="AE8" s="35" t="s">
        <v>52</v>
      </c>
      <c r="AF8" s="35" t="s">
        <v>59</v>
      </c>
      <c r="AG8" s="35" t="s">
        <v>60</v>
      </c>
      <c r="AH8" s="35" t="s">
        <v>61</v>
      </c>
      <c r="AI8" s="67">
        <v>0</v>
      </c>
      <c r="AJ8" s="67">
        <v>236</v>
      </c>
      <c r="AK8" s="67">
        <v>0</v>
      </c>
      <c r="AL8" s="67">
        <v>1896</v>
      </c>
      <c r="AM8" s="67">
        <v>0</v>
      </c>
      <c r="AN8" s="67">
        <v>6396</v>
      </c>
      <c r="AO8" s="4">
        <f t="shared" si="0"/>
        <v>8528</v>
      </c>
      <c r="AP8" s="68">
        <f t="shared" si="4"/>
        <v>8528</v>
      </c>
      <c r="AQ8" s="4" t="str">
        <f>AQ3</f>
        <v>W-3.6</v>
      </c>
      <c r="AR8" s="4" t="s">
        <v>17</v>
      </c>
      <c r="AS8" s="4"/>
      <c r="AT8" s="4">
        <v>4416</v>
      </c>
      <c r="AU8" s="4">
        <v>6</v>
      </c>
      <c r="AV8" s="4">
        <v>100</v>
      </c>
      <c r="AW8" s="4">
        <v>0</v>
      </c>
      <c r="AX8" s="69">
        <f t="shared" si="5"/>
        <v>8528</v>
      </c>
      <c r="AY8" s="12">
        <f t="shared" si="6"/>
        <v>0</v>
      </c>
      <c r="AZ8" s="70">
        <f t="shared" si="11"/>
        <v>0</v>
      </c>
      <c r="BA8" s="70">
        <f t="shared" si="11"/>
        <v>0</v>
      </c>
      <c r="BB8" s="36">
        <f t="shared" si="7"/>
        <v>0</v>
      </c>
      <c r="BC8" s="36">
        <f t="shared" si="7"/>
        <v>0</v>
      </c>
      <c r="BD8" s="36">
        <f t="shared" si="8"/>
        <v>0</v>
      </c>
      <c r="BE8" s="4">
        <f>BE3</f>
        <v>0</v>
      </c>
      <c r="BF8" s="10">
        <f t="shared" si="1"/>
        <v>0</v>
      </c>
      <c r="BG8" s="4">
        <f>BG3</f>
        <v>0</v>
      </c>
      <c r="BH8" s="10">
        <f t="shared" si="2"/>
        <v>0</v>
      </c>
      <c r="BI8" s="4"/>
      <c r="BJ8" s="10">
        <f t="shared" si="9"/>
        <v>0</v>
      </c>
      <c r="BK8" s="4">
        <f>BK3</f>
        <v>48.78</v>
      </c>
      <c r="BL8" s="10">
        <f t="shared" si="12"/>
        <v>292.68</v>
      </c>
      <c r="BM8" s="4">
        <f>BM3</f>
        <v>3.0300000000000001E-2</v>
      </c>
      <c r="BN8" s="10">
        <f t="shared" si="3"/>
        <v>258.39839999999998</v>
      </c>
      <c r="BO8" s="5">
        <f t="shared" si="10"/>
        <v>551.07839999999999</v>
      </c>
    </row>
    <row r="9" spans="1:67">
      <c r="A9" s="4">
        <f t="shared" si="13"/>
        <v>7</v>
      </c>
      <c r="B9" s="4">
        <v>4</v>
      </c>
      <c r="C9" s="4" t="s">
        <v>62</v>
      </c>
      <c r="D9" s="4" t="s">
        <v>48</v>
      </c>
      <c r="E9" s="35" t="s">
        <v>49</v>
      </c>
      <c r="F9" s="4"/>
      <c r="G9" s="4" t="s">
        <v>50</v>
      </c>
      <c r="H9" s="4" t="s">
        <v>51</v>
      </c>
      <c r="I9" s="35" t="s">
        <v>52</v>
      </c>
      <c r="J9" s="4"/>
      <c r="K9" s="35" t="s">
        <v>53</v>
      </c>
      <c r="L9" s="4" t="s">
        <v>48</v>
      </c>
      <c r="M9" s="35" t="s">
        <v>49</v>
      </c>
      <c r="N9" s="4" t="s">
        <v>50</v>
      </c>
      <c r="O9" s="4" t="s">
        <v>50</v>
      </c>
      <c r="P9" s="4" t="s">
        <v>54</v>
      </c>
      <c r="Q9" s="35" t="s">
        <v>55</v>
      </c>
      <c r="R9" s="4"/>
      <c r="S9" s="4" t="s">
        <v>12</v>
      </c>
      <c r="T9" s="4" t="s">
        <v>13</v>
      </c>
      <c r="U9" s="4" t="s">
        <v>11</v>
      </c>
      <c r="V9" s="4" t="s">
        <v>29</v>
      </c>
      <c r="W9" s="35" t="s">
        <v>991</v>
      </c>
      <c r="X9" s="35"/>
      <c r="Y9" s="4" t="s">
        <v>15</v>
      </c>
      <c r="Z9" s="4" t="s">
        <v>63</v>
      </c>
      <c r="AA9" s="35" t="s">
        <v>49</v>
      </c>
      <c r="AB9" s="4" t="s">
        <v>50</v>
      </c>
      <c r="AC9" s="4" t="s">
        <v>50</v>
      </c>
      <c r="AD9" s="4" t="s">
        <v>54</v>
      </c>
      <c r="AE9" s="35" t="s">
        <v>55</v>
      </c>
      <c r="AF9" s="4"/>
      <c r="AG9" s="35" t="s">
        <v>64</v>
      </c>
      <c r="AH9" s="35" t="s">
        <v>65</v>
      </c>
      <c r="AI9" s="67">
        <v>0</v>
      </c>
      <c r="AJ9" s="67">
        <v>359</v>
      </c>
      <c r="AK9" s="67">
        <v>0</v>
      </c>
      <c r="AL9" s="67">
        <v>1503</v>
      </c>
      <c r="AM9" s="67">
        <v>0</v>
      </c>
      <c r="AN9" s="67">
        <v>6149</v>
      </c>
      <c r="AO9" s="4">
        <f t="shared" si="0"/>
        <v>8011</v>
      </c>
      <c r="AP9" s="68">
        <f t="shared" si="4"/>
        <v>8011</v>
      </c>
      <c r="AQ9" s="4" t="str">
        <f>AQ3</f>
        <v>W-3.6</v>
      </c>
      <c r="AR9" s="4" t="s">
        <v>17</v>
      </c>
      <c r="AS9" s="4"/>
      <c r="AT9" s="4">
        <v>4416</v>
      </c>
      <c r="AU9" s="4">
        <v>6</v>
      </c>
      <c r="AV9" s="4">
        <v>100</v>
      </c>
      <c r="AW9" s="4">
        <v>0</v>
      </c>
      <c r="AX9" s="69">
        <f t="shared" si="5"/>
        <v>8011</v>
      </c>
      <c r="AY9" s="12">
        <f t="shared" si="6"/>
        <v>0</v>
      </c>
      <c r="AZ9" s="70">
        <f t="shared" si="11"/>
        <v>0</v>
      </c>
      <c r="BA9" s="70">
        <f t="shared" si="11"/>
        <v>0</v>
      </c>
      <c r="BB9" s="36">
        <f t="shared" si="7"/>
        <v>0</v>
      </c>
      <c r="BC9" s="36">
        <f t="shared" si="7"/>
        <v>0</v>
      </c>
      <c r="BD9" s="36">
        <f t="shared" si="8"/>
        <v>0</v>
      </c>
      <c r="BE9" s="4">
        <f>BE3</f>
        <v>0</v>
      </c>
      <c r="BF9" s="10">
        <f t="shared" si="1"/>
        <v>0</v>
      </c>
      <c r="BG9" s="4">
        <f>BG3</f>
        <v>0</v>
      </c>
      <c r="BH9" s="10">
        <f t="shared" si="2"/>
        <v>0</v>
      </c>
      <c r="BI9" s="4"/>
      <c r="BJ9" s="10">
        <f t="shared" si="9"/>
        <v>0</v>
      </c>
      <c r="BK9" s="4">
        <f>BK3</f>
        <v>48.78</v>
      </c>
      <c r="BL9" s="10">
        <f t="shared" si="12"/>
        <v>292.68</v>
      </c>
      <c r="BM9" s="4">
        <f>BM3</f>
        <v>3.0300000000000001E-2</v>
      </c>
      <c r="BN9" s="10">
        <f t="shared" si="3"/>
        <v>242.73330000000001</v>
      </c>
      <c r="BO9" s="5">
        <f t="shared" si="10"/>
        <v>535.41330000000005</v>
      </c>
    </row>
    <row r="10" spans="1:67">
      <c r="A10" s="4">
        <f t="shared" si="13"/>
        <v>8</v>
      </c>
      <c r="B10" s="4">
        <v>66</v>
      </c>
      <c r="C10" s="4" t="s">
        <v>0</v>
      </c>
      <c r="D10" s="4" t="s">
        <v>835</v>
      </c>
      <c r="E10" s="35" t="s">
        <v>836</v>
      </c>
      <c r="F10" s="4"/>
      <c r="G10" s="4" t="s">
        <v>837</v>
      </c>
      <c r="H10" s="4" t="s">
        <v>838</v>
      </c>
      <c r="I10" s="35" t="s">
        <v>839</v>
      </c>
      <c r="J10" s="4"/>
      <c r="K10" s="35" t="s">
        <v>840</v>
      </c>
      <c r="L10" s="4" t="s">
        <v>835</v>
      </c>
      <c r="M10" s="35" t="s">
        <v>836</v>
      </c>
      <c r="N10" s="4" t="s">
        <v>837</v>
      </c>
      <c r="O10" s="4" t="s">
        <v>837</v>
      </c>
      <c r="P10" s="4" t="s">
        <v>838</v>
      </c>
      <c r="Q10" s="35" t="s">
        <v>839</v>
      </c>
      <c r="R10" s="4"/>
      <c r="S10" s="4" t="s">
        <v>12</v>
      </c>
      <c r="T10" s="4" t="s">
        <v>13</v>
      </c>
      <c r="U10" s="4" t="s">
        <v>11</v>
      </c>
      <c r="V10" s="4" t="s">
        <v>29</v>
      </c>
      <c r="W10" s="35" t="s">
        <v>991</v>
      </c>
      <c r="X10" s="35"/>
      <c r="Y10" s="4" t="s">
        <v>15</v>
      </c>
      <c r="Z10" s="4" t="s">
        <v>841</v>
      </c>
      <c r="AA10" s="35" t="s">
        <v>836</v>
      </c>
      <c r="AB10" s="4" t="s">
        <v>837</v>
      </c>
      <c r="AC10" s="4" t="s">
        <v>837</v>
      </c>
      <c r="AD10" s="4" t="s">
        <v>838</v>
      </c>
      <c r="AE10" s="35" t="s">
        <v>839</v>
      </c>
      <c r="AF10" s="4"/>
      <c r="AG10" s="35" t="s">
        <v>842</v>
      </c>
      <c r="AH10" s="35" t="s">
        <v>843</v>
      </c>
      <c r="AI10" s="67">
        <v>0</v>
      </c>
      <c r="AJ10" s="67">
        <v>0</v>
      </c>
      <c r="AK10" s="67">
        <v>5115</v>
      </c>
      <c r="AL10" s="67">
        <v>9462</v>
      </c>
      <c r="AM10" s="67">
        <v>8324</v>
      </c>
      <c r="AN10" s="67">
        <v>12873</v>
      </c>
      <c r="AO10" s="4">
        <f t="shared" si="0"/>
        <v>35774</v>
      </c>
      <c r="AP10" s="68">
        <f t="shared" si="4"/>
        <v>35774</v>
      </c>
      <c r="AQ10" s="4" t="str">
        <f>AQ6</f>
        <v>W-4</v>
      </c>
      <c r="AR10" s="4" t="s">
        <v>17</v>
      </c>
      <c r="AS10" s="4"/>
      <c r="AT10" s="4">
        <v>4416</v>
      </c>
      <c r="AU10" s="4">
        <v>6</v>
      </c>
      <c r="AV10" s="4">
        <v>100</v>
      </c>
      <c r="AW10" s="4">
        <v>0</v>
      </c>
      <c r="AX10" s="69">
        <f t="shared" si="5"/>
        <v>35774</v>
      </c>
      <c r="AY10" s="12">
        <f t="shared" si="6"/>
        <v>0</v>
      </c>
      <c r="AZ10" s="70">
        <f t="shared" si="11"/>
        <v>0</v>
      </c>
      <c r="BA10" s="70">
        <f t="shared" si="11"/>
        <v>0</v>
      </c>
      <c r="BB10" s="36">
        <f t="shared" si="7"/>
        <v>0</v>
      </c>
      <c r="BC10" s="36">
        <f t="shared" si="7"/>
        <v>0</v>
      </c>
      <c r="BD10" s="36">
        <f t="shared" si="8"/>
        <v>0</v>
      </c>
      <c r="BE10" s="4">
        <f>BE6</f>
        <v>0</v>
      </c>
      <c r="BF10" s="10">
        <f t="shared" si="1"/>
        <v>0</v>
      </c>
      <c r="BG10" s="4">
        <f>BG6</f>
        <v>0</v>
      </c>
      <c r="BH10" s="10">
        <f t="shared" si="2"/>
        <v>0</v>
      </c>
      <c r="BI10" s="4"/>
      <c r="BJ10" s="10">
        <f t="shared" si="9"/>
        <v>0</v>
      </c>
      <c r="BK10" s="4">
        <f>BK6</f>
        <v>270.85000000000002</v>
      </c>
      <c r="BL10" s="10">
        <f t="shared" si="12"/>
        <v>1625.1000000000001</v>
      </c>
      <c r="BM10" s="4">
        <f>BM6</f>
        <v>2.9919999999999999E-2</v>
      </c>
      <c r="BN10" s="10">
        <f t="shared" si="3"/>
        <v>1070.35808</v>
      </c>
      <c r="BO10" s="5">
        <f t="shared" si="10"/>
        <v>2695.4580800000003</v>
      </c>
    </row>
    <row r="11" spans="1:67">
      <c r="A11" s="4">
        <f t="shared" si="13"/>
        <v>9</v>
      </c>
      <c r="B11" s="4">
        <v>67</v>
      </c>
      <c r="C11" s="4" t="s">
        <v>0</v>
      </c>
      <c r="D11" s="4" t="s">
        <v>844</v>
      </c>
      <c r="E11" s="35" t="s">
        <v>845</v>
      </c>
      <c r="F11" s="4"/>
      <c r="G11" s="4" t="s">
        <v>846</v>
      </c>
      <c r="H11" s="4" t="s">
        <v>847</v>
      </c>
      <c r="I11" s="35" t="s">
        <v>848</v>
      </c>
      <c r="J11" s="4"/>
      <c r="K11" s="35" t="s">
        <v>849</v>
      </c>
      <c r="L11" s="4" t="s">
        <v>844</v>
      </c>
      <c r="M11" s="35" t="s">
        <v>845</v>
      </c>
      <c r="N11" s="4"/>
      <c r="O11" s="4" t="s">
        <v>846</v>
      </c>
      <c r="P11" s="4" t="s">
        <v>847</v>
      </c>
      <c r="Q11" s="35" t="s">
        <v>848</v>
      </c>
      <c r="R11" s="4"/>
      <c r="S11" s="4" t="s">
        <v>12</v>
      </c>
      <c r="T11" s="4" t="s">
        <v>13</v>
      </c>
      <c r="U11" s="4" t="s">
        <v>28</v>
      </c>
      <c r="V11" s="4" t="s">
        <v>29</v>
      </c>
      <c r="W11" s="35" t="s">
        <v>991</v>
      </c>
      <c r="X11" s="35"/>
      <c r="Y11" s="4" t="s">
        <v>15</v>
      </c>
      <c r="Z11" s="4"/>
      <c r="AA11" s="35" t="s">
        <v>845</v>
      </c>
      <c r="AB11" s="4"/>
      <c r="AC11" s="4" t="s">
        <v>846</v>
      </c>
      <c r="AD11" s="4" t="s">
        <v>847</v>
      </c>
      <c r="AE11" s="35" t="s">
        <v>848</v>
      </c>
      <c r="AF11" s="4"/>
      <c r="AG11" s="35" t="s">
        <v>850</v>
      </c>
      <c r="AH11" s="35" t="s">
        <v>851</v>
      </c>
      <c r="AI11" s="67">
        <v>0</v>
      </c>
      <c r="AJ11" s="67">
        <v>0</v>
      </c>
      <c r="AK11" s="67">
        <v>0</v>
      </c>
      <c r="AL11" s="67">
        <v>2522</v>
      </c>
      <c r="AM11" s="67">
        <v>0</v>
      </c>
      <c r="AN11" s="67">
        <v>18795</v>
      </c>
      <c r="AO11" s="4">
        <f t="shared" si="0"/>
        <v>21317</v>
      </c>
      <c r="AP11" s="68">
        <f t="shared" si="4"/>
        <v>21317</v>
      </c>
      <c r="AQ11" s="4" t="str">
        <f>AQ3</f>
        <v>W-3.6</v>
      </c>
      <c r="AR11" s="4" t="s">
        <v>17</v>
      </c>
      <c r="AS11" s="4"/>
      <c r="AT11" s="4">
        <v>4416</v>
      </c>
      <c r="AU11" s="4">
        <v>6</v>
      </c>
      <c r="AV11" s="4">
        <v>100</v>
      </c>
      <c r="AW11" s="4">
        <v>0</v>
      </c>
      <c r="AX11" s="69">
        <f t="shared" si="5"/>
        <v>21317</v>
      </c>
      <c r="AY11" s="12">
        <f t="shared" si="6"/>
        <v>0</v>
      </c>
      <c r="AZ11" s="70">
        <f t="shared" si="11"/>
        <v>0</v>
      </c>
      <c r="BA11" s="70">
        <f t="shared" si="11"/>
        <v>0</v>
      </c>
      <c r="BB11" s="36">
        <f t="shared" si="7"/>
        <v>0</v>
      </c>
      <c r="BC11" s="36">
        <f t="shared" si="7"/>
        <v>0</v>
      </c>
      <c r="BD11" s="36">
        <f t="shared" si="8"/>
        <v>0</v>
      </c>
      <c r="BE11" s="4">
        <f>BE3</f>
        <v>0</v>
      </c>
      <c r="BF11" s="10">
        <f t="shared" si="1"/>
        <v>0</v>
      </c>
      <c r="BG11" s="4">
        <f>BG3</f>
        <v>0</v>
      </c>
      <c r="BH11" s="10">
        <f t="shared" si="2"/>
        <v>0</v>
      </c>
      <c r="BI11" s="4">
        <f>BI6</f>
        <v>3.8999999999999998E-3</v>
      </c>
      <c r="BJ11" s="10">
        <f t="shared" si="9"/>
        <v>83.136299999999991</v>
      </c>
      <c r="BK11" s="4">
        <f>BK3</f>
        <v>48.78</v>
      </c>
      <c r="BL11" s="10">
        <f t="shared" si="12"/>
        <v>292.68</v>
      </c>
      <c r="BM11" s="4">
        <f>BM3</f>
        <v>3.0300000000000001E-2</v>
      </c>
      <c r="BN11" s="10">
        <f t="shared" si="3"/>
        <v>645.90510000000006</v>
      </c>
      <c r="BO11" s="5">
        <f t="shared" si="10"/>
        <v>1021.7214</v>
      </c>
    </row>
    <row r="12" spans="1:67">
      <c r="A12" s="4">
        <f t="shared" si="13"/>
        <v>10</v>
      </c>
      <c r="B12" s="4">
        <v>68</v>
      </c>
      <c r="C12" s="4" t="s">
        <v>0</v>
      </c>
      <c r="D12" s="4" t="s">
        <v>852</v>
      </c>
      <c r="E12" s="35" t="s">
        <v>853</v>
      </c>
      <c r="F12" s="4"/>
      <c r="G12" s="4" t="s">
        <v>854</v>
      </c>
      <c r="H12" s="4" t="s">
        <v>195</v>
      </c>
      <c r="I12" s="35" t="s">
        <v>52</v>
      </c>
      <c r="J12" s="4"/>
      <c r="K12" s="35" t="s">
        <v>855</v>
      </c>
      <c r="L12" s="4" t="s">
        <v>852</v>
      </c>
      <c r="M12" s="35" t="s">
        <v>853</v>
      </c>
      <c r="N12" s="4"/>
      <c r="O12" s="4" t="s">
        <v>856</v>
      </c>
      <c r="P12" s="4" t="s">
        <v>195</v>
      </c>
      <c r="Q12" s="35" t="s">
        <v>52</v>
      </c>
      <c r="R12" s="4"/>
      <c r="S12" s="4" t="s">
        <v>12</v>
      </c>
      <c r="T12" s="4" t="s">
        <v>13</v>
      </c>
      <c r="U12" s="4" t="s">
        <v>28</v>
      </c>
      <c r="V12" s="4" t="s">
        <v>29</v>
      </c>
      <c r="W12" s="35" t="s">
        <v>991</v>
      </c>
      <c r="X12" s="35"/>
      <c r="Y12" s="4" t="s">
        <v>15</v>
      </c>
      <c r="Z12" s="4" t="s">
        <v>857</v>
      </c>
      <c r="AA12" s="35" t="s">
        <v>853</v>
      </c>
      <c r="AB12" s="4"/>
      <c r="AC12" s="4" t="s">
        <v>856</v>
      </c>
      <c r="AD12" s="4" t="s">
        <v>195</v>
      </c>
      <c r="AE12" s="35" t="s">
        <v>52</v>
      </c>
      <c r="AF12" s="4"/>
      <c r="AG12" s="35" t="s">
        <v>858</v>
      </c>
      <c r="AH12" s="35" t="s">
        <v>859</v>
      </c>
      <c r="AI12" s="67">
        <v>0</v>
      </c>
      <c r="AJ12" s="67">
        <v>2718</v>
      </c>
      <c r="AK12" s="67">
        <v>0</v>
      </c>
      <c r="AL12" s="67">
        <v>9747</v>
      </c>
      <c r="AM12" s="67">
        <v>0</v>
      </c>
      <c r="AN12" s="67">
        <v>27491</v>
      </c>
      <c r="AO12" s="4">
        <f t="shared" si="0"/>
        <v>39956</v>
      </c>
      <c r="AP12" s="68">
        <f t="shared" si="4"/>
        <v>39956</v>
      </c>
      <c r="AQ12" s="4" t="str">
        <f>AQ6</f>
        <v>W-4</v>
      </c>
      <c r="AR12" s="4" t="s">
        <v>17</v>
      </c>
      <c r="AS12" s="4"/>
      <c r="AT12" s="4">
        <v>4416</v>
      </c>
      <c r="AU12" s="4">
        <v>6</v>
      </c>
      <c r="AV12" s="4">
        <v>100</v>
      </c>
      <c r="AW12" s="4">
        <v>0</v>
      </c>
      <c r="AX12" s="69">
        <f t="shared" si="5"/>
        <v>39956</v>
      </c>
      <c r="AY12" s="12">
        <f t="shared" si="6"/>
        <v>0</v>
      </c>
      <c r="AZ12" s="70">
        <f t="shared" si="11"/>
        <v>0</v>
      </c>
      <c r="BA12" s="70">
        <f t="shared" si="11"/>
        <v>0</v>
      </c>
      <c r="BB12" s="36">
        <f t="shared" si="7"/>
        <v>0</v>
      </c>
      <c r="BC12" s="36">
        <f t="shared" si="7"/>
        <v>0</v>
      </c>
      <c r="BD12" s="36">
        <f t="shared" si="8"/>
        <v>0</v>
      </c>
      <c r="BE12" s="4">
        <f>BE6</f>
        <v>0</v>
      </c>
      <c r="BF12" s="10">
        <f t="shared" si="1"/>
        <v>0</v>
      </c>
      <c r="BG12" s="4">
        <f>BG6</f>
        <v>0</v>
      </c>
      <c r="BH12" s="10">
        <f t="shared" si="2"/>
        <v>0</v>
      </c>
      <c r="BI12" s="4">
        <f>BI6</f>
        <v>3.8999999999999998E-3</v>
      </c>
      <c r="BJ12" s="10">
        <f t="shared" si="9"/>
        <v>155.82839999999999</v>
      </c>
      <c r="BK12" s="4">
        <f>BK6</f>
        <v>270.85000000000002</v>
      </c>
      <c r="BL12" s="10">
        <f t="shared" si="12"/>
        <v>1625.1000000000001</v>
      </c>
      <c r="BM12" s="4">
        <f>BM6</f>
        <v>2.9919999999999999E-2</v>
      </c>
      <c r="BN12" s="10">
        <f t="shared" si="3"/>
        <v>1195.48352</v>
      </c>
      <c r="BO12" s="5">
        <f t="shared" si="10"/>
        <v>2976.41192</v>
      </c>
    </row>
    <row r="13" spans="1:67">
      <c r="A13" s="4">
        <f t="shared" si="13"/>
        <v>11</v>
      </c>
      <c r="B13" s="4">
        <v>69</v>
      </c>
      <c r="C13" s="4" t="s">
        <v>0</v>
      </c>
      <c r="D13" s="4" t="s">
        <v>860</v>
      </c>
      <c r="E13" s="35" t="s">
        <v>861</v>
      </c>
      <c r="F13" s="4"/>
      <c r="G13" s="4" t="s">
        <v>862</v>
      </c>
      <c r="H13" s="4" t="s">
        <v>863</v>
      </c>
      <c r="I13" s="35" t="s">
        <v>59</v>
      </c>
      <c r="J13" s="4"/>
      <c r="K13" s="35" t="s">
        <v>864</v>
      </c>
      <c r="L13" s="4" t="s">
        <v>860</v>
      </c>
      <c r="M13" s="35" t="s">
        <v>861</v>
      </c>
      <c r="N13" s="4"/>
      <c r="O13" s="4" t="s">
        <v>862</v>
      </c>
      <c r="P13" s="4" t="s">
        <v>863</v>
      </c>
      <c r="Q13" s="35" t="s">
        <v>59</v>
      </c>
      <c r="R13" s="4"/>
      <c r="S13" s="4" t="s">
        <v>12</v>
      </c>
      <c r="T13" s="4" t="s">
        <v>13</v>
      </c>
      <c r="U13" s="4" t="s">
        <v>28</v>
      </c>
      <c r="V13" s="4" t="s">
        <v>29</v>
      </c>
      <c r="W13" s="35" t="s">
        <v>991</v>
      </c>
      <c r="X13" s="35"/>
      <c r="Y13" s="4" t="s">
        <v>15</v>
      </c>
      <c r="Z13" s="4" t="s">
        <v>865</v>
      </c>
      <c r="AA13" s="35" t="s">
        <v>861</v>
      </c>
      <c r="AB13" s="4" t="s">
        <v>862</v>
      </c>
      <c r="AC13" s="4" t="s">
        <v>862</v>
      </c>
      <c r="AD13" s="4" t="s">
        <v>838</v>
      </c>
      <c r="AE13" s="35" t="s">
        <v>671</v>
      </c>
      <c r="AF13" s="4"/>
      <c r="AG13" s="35" t="s">
        <v>866</v>
      </c>
      <c r="AH13" s="35" t="s">
        <v>867</v>
      </c>
      <c r="AI13" s="67">
        <v>1079</v>
      </c>
      <c r="AJ13" s="67">
        <v>0</v>
      </c>
      <c r="AK13" s="67">
        <v>0</v>
      </c>
      <c r="AL13" s="67">
        <v>0</v>
      </c>
      <c r="AM13" s="67">
        <v>5962</v>
      </c>
      <c r="AN13" s="67">
        <v>0</v>
      </c>
      <c r="AO13" s="4">
        <f t="shared" si="0"/>
        <v>7041</v>
      </c>
      <c r="AP13" s="68">
        <f t="shared" si="4"/>
        <v>7041</v>
      </c>
      <c r="AQ13" s="4" t="str">
        <f>AQ3</f>
        <v>W-3.6</v>
      </c>
      <c r="AR13" s="4" t="s">
        <v>17</v>
      </c>
      <c r="AS13" s="4"/>
      <c r="AT13" s="4">
        <v>4416</v>
      </c>
      <c r="AU13" s="4">
        <v>6</v>
      </c>
      <c r="AV13" s="4">
        <v>100</v>
      </c>
      <c r="AW13" s="4">
        <v>0</v>
      </c>
      <c r="AX13" s="69">
        <f t="shared" si="5"/>
        <v>7041</v>
      </c>
      <c r="AY13" s="12">
        <f t="shared" si="6"/>
        <v>0</v>
      </c>
      <c r="AZ13" s="70">
        <f t="shared" si="11"/>
        <v>0</v>
      </c>
      <c r="BA13" s="70">
        <f t="shared" si="11"/>
        <v>0</v>
      </c>
      <c r="BB13" s="36">
        <f t="shared" si="7"/>
        <v>0</v>
      </c>
      <c r="BC13" s="36">
        <f t="shared" si="7"/>
        <v>0</v>
      </c>
      <c r="BD13" s="36">
        <f t="shared" si="8"/>
        <v>0</v>
      </c>
      <c r="BE13" s="4">
        <f>BE3</f>
        <v>0</v>
      </c>
      <c r="BF13" s="10">
        <f t="shared" si="1"/>
        <v>0</v>
      </c>
      <c r="BG13" s="4">
        <f>BG3</f>
        <v>0</v>
      </c>
      <c r="BH13" s="10">
        <f t="shared" si="2"/>
        <v>0</v>
      </c>
      <c r="BI13" s="4">
        <f>BI6</f>
        <v>3.8999999999999998E-3</v>
      </c>
      <c r="BJ13" s="10">
        <f t="shared" si="9"/>
        <v>27.459899999999998</v>
      </c>
      <c r="BK13" s="4">
        <f>BK3</f>
        <v>48.78</v>
      </c>
      <c r="BL13" s="10">
        <f t="shared" si="12"/>
        <v>292.68</v>
      </c>
      <c r="BM13" s="4">
        <f>BM3</f>
        <v>3.0300000000000001E-2</v>
      </c>
      <c r="BN13" s="10">
        <f t="shared" si="3"/>
        <v>213.34229999999999</v>
      </c>
      <c r="BO13" s="5">
        <f t="shared" si="10"/>
        <v>533.48219999999992</v>
      </c>
    </row>
    <row r="14" spans="1:67">
      <c r="A14" s="4">
        <f t="shared" si="13"/>
        <v>12</v>
      </c>
      <c r="B14" s="4">
        <v>78</v>
      </c>
      <c r="C14" s="4" t="s">
        <v>0</v>
      </c>
      <c r="D14" s="4" t="s">
        <v>972</v>
      </c>
      <c r="E14" s="35" t="s">
        <v>973</v>
      </c>
      <c r="F14" s="4"/>
      <c r="G14" s="4" t="s">
        <v>974</v>
      </c>
      <c r="H14" s="4" t="s">
        <v>262</v>
      </c>
      <c r="I14" s="35" t="s">
        <v>975</v>
      </c>
      <c r="J14" s="4"/>
      <c r="K14" s="35" t="s">
        <v>976</v>
      </c>
      <c r="L14" s="4" t="s">
        <v>972</v>
      </c>
      <c r="M14" s="35" t="s">
        <v>973</v>
      </c>
      <c r="N14" s="4"/>
      <c r="O14" s="4" t="s">
        <v>974</v>
      </c>
      <c r="P14" s="4" t="s">
        <v>262</v>
      </c>
      <c r="Q14" s="35" t="s">
        <v>977</v>
      </c>
      <c r="R14" s="4"/>
      <c r="S14" s="4" t="s">
        <v>12</v>
      </c>
      <c r="T14" s="4" t="s">
        <v>13</v>
      </c>
      <c r="U14" s="4" t="s">
        <v>11</v>
      </c>
      <c r="V14" s="4" t="s">
        <v>29</v>
      </c>
      <c r="W14" s="35" t="s">
        <v>991</v>
      </c>
      <c r="X14" s="35"/>
      <c r="Y14" s="4" t="s">
        <v>15</v>
      </c>
      <c r="Z14" s="4" t="s">
        <v>467</v>
      </c>
      <c r="AA14" s="35" t="s">
        <v>973</v>
      </c>
      <c r="AB14" s="4"/>
      <c r="AC14" s="4" t="s">
        <v>974</v>
      </c>
      <c r="AD14" s="4" t="s">
        <v>262</v>
      </c>
      <c r="AE14" s="35" t="s">
        <v>978</v>
      </c>
      <c r="AF14" s="35" t="s">
        <v>187</v>
      </c>
      <c r="AG14" s="35" t="s">
        <v>979</v>
      </c>
      <c r="AH14" s="35" t="s">
        <v>980</v>
      </c>
      <c r="AI14" s="67">
        <v>1035</v>
      </c>
      <c r="AJ14" s="67">
        <v>1035</v>
      </c>
      <c r="AK14" s="67">
        <v>1035</v>
      </c>
      <c r="AL14" s="67">
        <v>1035</v>
      </c>
      <c r="AM14" s="67">
        <v>1035</v>
      </c>
      <c r="AN14" s="67">
        <v>1035</v>
      </c>
      <c r="AO14" s="4">
        <f t="shared" si="0"/>
        <v>6210</v>
      </c>
      <c r="AP14" s="68">
        <f t="shared" si="4"/>
        <v>6210</v>
      </c>
      <c r="AQ14" s="4" t="s">
        <v>130</v>
      </c>
      <c r="AR14" s="4" t="s">
        <v>17</v>
      </c>
      <c r="AS14" s="4"/>
      <c r="AT14" s="4">
        <v>4416</v>
      </c>
      <c r="AU14" s="4">
        <v>6</v>
      </c>
      <c r="AV14" s="4">
        <v>100</v>
      </c>
      <c r="AW14" s="4">
        <v>0</v>
      </c>
      <c r="AX14" s="69">
        <f t="shared" si="5"/>
        <v>6210</v>
      </c>
      <c r="AY14" s="12">
        <f t="shared" si="6"/>
        <v>0</v>
      </c>
      <c r="AZ14" s="70">
        <f t="shared" si="11"/>
        <v>0</v>
      </c>
      <c r="BA14" s="70">
        <f t="shared" si="11"/>
        <v>0</v>
      </c>
      <c r="BB14" s="36">
        <f t="shared" si="7"/>
        <v>0</v>
      </c>
      <c r="BC14" s="36">
        <f t="shared" si="7"/>
        <v>0</v>
      </c>
      <c r="BD14" s="36">
        <f t="shared" si="8"/>
        <v>0</v>
      </c>
      <c r="BE14" s="5">
        <f>'dane do formularza ofertowego'!D6</f>
        <v>0</v>
      </c>
      <c r="BF14" s="10">
        <f t="shared" si="1"/>
        <v>0</v>
      </c>
      <c r="BG14" s="5">
        <f>'dane do formularza ofertowego'!D7</f>
        <v>0</v>
      </c>
      <c r="BH14" s="10">
        <f t="shared" si="2"/>
        <v>0</v>
      </c>
      <c r="BI14" s="4"/>
      <c r="BJ14" s="10">
        <f t="shared" si="9"/>
        <v>0</v>
      </c>
      <c r="BK14" s="4">
        <v>13.87</v>
      </c>
      <c r="BL14" s="10">
        <f t="shared" si="12"/>
        <v>83.22</v>
      </c>
      <c r="BM14" s="4">
        <v>3.4380000000000001E-2</v>
      </c>
      <c r="BN14" s="10">
        <f t="shared" si="3"/>
        <v>213.49979999999999</v>
      </c>
      <c r="BO14" s="5">
        <f t="shared" si="10"/>
        <v>296.71979999999996</v>
      </c>
    </row>
    <row r="15" spans="1:67">
      <c r="A15" s="4">
        <f t="shared" si="13"/>
        <v>13</v>
      </c>
      <c r="B15" s="4">
        <v>78</v>
      </c>
      <c r="C15" s="4" t="s">
        <v>62</v>
      </c>
      <c r="D15" s="4" t="s">
        <v>972</v>
      </c>
      <c r="E15" s="35" t="s">
        <v>973</v>
      </c>
      <c r="F15" s="4"/>
      <c r="G15" s="4" t="s">
        <v>974</v>
      </c>
      <c r="H15" s="4" t="s">
        <v>262</v>
      </c>
      <c r="I15" s="35" t="s">
        <v>975</v>
      </c>
      <c r="J15" s="4"/>
      <c r="K15" s="35" t="s">
        <v>976</v>
      </c>
      <c r="L15" s="4" t="s">
        <v>972</v>
      </c>
      <c r="M15" s="35" t="s">
        <v>973</v>
      </c>
      <c r="N15" s="4"/>
      <c r="O15" s="4" t="s">
        <v>974</v>
      </c>
      <c r="P15" s="4" t="s">
        <v>262</v>
      </c>
      <c r="Q15" s="35" t="s">
        <v>977</v>
      </c>
      <c r="R15" s="4"/>
      <c r="S15" s="4" t="s">
        <v>12</v>
      </c>
      <c r="T15" s="4" t="s">
        <v>13</v>
      </c>
      <c r="U15" s="4" t="s">
        <v>11</v>
      </c>
      <c r="V15" s="4" t="s">
        <v>29</v>
      </c>
      <c r="W15" s="35" t="s">
        <v>991</v>
      </c>
      <c r="X15" s="35"/>
      <c r="Y15" s="4" t="s">
        <v>15</v>
      </c>
      <c r="Z15" s="4" t="s">
        <v>981</v>
      </c>
      <c r="AA15" s="35" t="s">
        <v>973</v>
      </c>
      <c r="AB15" s="4"/>
      <c r="AC15" s="4" t="s">
        <v>974</v>
      </c>
      <c r="AD15" s="4" t="s">
        <v>262</v>
      </c>
      <c r="AE15" s="35" t="s">
        <v>977</v>
      </c>
      <c r="AF15" s="4"/>
      <c r="AG15" s="35" t="s">
        <v>982</v>
      </c>
      <c r="AH15" s="35" t="s">
        <v>983</v>
      </c>
      <c r="AI15" s="67">
        <v>213</v>
      </c>
      <c r="AJ15" s="67">
        <v>236</v>
      </c>
      <c r="AK15" s="67">
        <v>8451</v>
      </c>
      <c r="AL15" s="67">
        <v>12418</v>
      </c>
      <c r="AM15" s="67">
        <v>17087</v>
      </c>
      <c r="AN15" s="67">
        <v>27171</v>
      </c>
      <c r="AO15" s="4">
        <f t="shared" si="0"/>
        <v>65576</v>
      </c>
      <c r="AP15" s="68">
        <f t="shared" si="4"/>
        <v>65576</v>
      </c>
      <c r="AQ15" s="4" t="str">
        <f>AQ6</f>
        <v>W-4</v>
      </c>
      <c r="AR15" s="4" t="s">
        <v>17</v>
      </c>
      <c r="AS15" s="4"/>
      <c r="AT15" s="4">
        <v>4416</v>
      </c>
      <c r="AU15" s="4">
        <v>6</v>
      </c>
      <c r="AV15" s="4">
        <v>81.040000000000006</v>
      </c>
      <c r="AW15" s="4">
        <v>18.96</v>
      </c>
      <c r="AX15" s="69">
        <f t="shared" si="5"/>
        <v>53142.790399999998</v>
      </c>
      <c r="AY15" s="69">
        <f>AP15-AX15</f>
        <v>12433.209600000002</v>
      </c>
      <c r="AZ15" s="70">
        <f>AZ14</f>
        <v>0</v>
      </c>
      <c r="BA15" s="70">
        <f>BA14</f>
        <v>0</v>
      </c>
      <c r="BB15" s="36">
        <f t="shared" si="7"/>
        <v>0</v>
      </c>
      <c r="BC15" s="36">
        <f t="shared" si="7"/>
        <v>0</v>
      </c>
      <c r="BD15" s="36">
        <f t="shared" si="8"/>
        <v>0</v>
      </c>
      <c r="BE15" s="4">
        <f>BE6</f>
        <v>0</v>
      </c>
      <c r="BF15" s="10">
        <f t="shared" si="1"/>
        <v>0</v>
      </c>
      <c r="BG15" s="4">
        <f>BG6</f>
        <v>0</v>
      </c>
      <c r="BH15" s="10">
        <f t="shared" si="2"/>
        <v>0</v>
      </c>
      <c r="BI15" s="4"/>
      <c r="BJ15" s="10">
        <f t="shared" si="9"/>
        <v>0</v>
      </c>
      <c r="BK15" s="4">
        <f>BK6</f>
        <v>270.85000000000002</v>
      </c>
      <c r="BL15" s="10">
        <f t="shared" si="12"/>
        <v>1625.1000000000001</v>
      </c>
      <c r="BM15" s="4">
        <f>BM6</f>
        <v>2.9919999999999999E-2</v>
      </c>
      <c r="BN15" s="10">
        <f t="shared" si="3"/>
        <v>1962.0339199999999</v>
      </c>
      <c r="BO15" s="5">
        <f t="shared" si="10"/>
        <v>3587.1339200000002</v>
      </c>
    </row>
    <row r="16" spans="1:67">
      <c r="A16" s="4">
        <f t="shared" si="13"/>
        <v>14</v>
      </c>
      <c r="B16" s="4">
        <v>83</v>
      </c>
      <c r="C16" s="4" t="s">
        <v>0</v>
      </c>
      <c r="D16" s="4" t="s">
        <v>1034</v>
      </c>
      <c r="E16" s="35" t="s">
        <v>1035</v>
      </c>
      <c r="F16" s="4"/>
      <c r="G16" s="4" t="s">
        <v>1036</v>
      </c>
      <c r="H16" s="4" t="s">
        <v>1037</v>
      </c>
      <c r="I16" s="35" t="s">
        <v>1038</v>
      </c>
      <c r="J16" s="4"/>
      <c r="K16" s="35" t="s">
        <v>1039</v>
      </c>
      <c r="L16" s="4" t="s">
        <v>1034</v>
      </c>
      <c r="M16" s="35" t="s">
        <v>1035</v>
      </c>
      <c r="N16" s="4"/>
      <c r="O16" s="4" t="s">
        <v>1036</v>
      </c>
      <c r="P16" s="4" t="s">
        <v>1037</v>
      </c>
      <c r="Q16" s="35" t="s">
        <v>1038</v>
      </c>
      <c r="R16" s="4"/>
      <c r="S16" s="4" t="s">
        <v>12</v>
      </c>
      <c r="T16" s="4" t="s">
        <v>13</v>
      </c>
      <c r="U16" s="4" t="s">
        <v>11</v>
      </c>
      <c r="V16" s="4" t="s">
        <v>29</v>
      </c>
      <c r="W16" s="35" t="s">
        <v>991</v>
      </c>
      <c r="X16" s="35"/>
      <c r="Y16" s="4" t="s">
        <v>15</v>
      </c>
      <c r="Z16" s="4"/>
      <c r="AA16" s="35" t="s">
        <v>1035</v>
      </c>
      <c r="AB16" s="4"/>
      <c r="AC16" s="4" t="s">
        <v>1036</v>
      </c>
      <c r="AD16" s="4" t="s">
        <v>1037</v>
      </c>
      <c r="AE16" s="35" t="s">
        <v>1038</v>
      </c>
      <c r="AF16" s="4"/>
      <c r="AG16" s="35" t="s">
        <v>1040</v>
      </c>
      <c r="AH16" s="35" t="s">
        <v>1041</v>
      </c>
      <c r="AI16" s="67">
        <v>1229</v>
      </c>
      <c r="AJ16" s="67">
        <v>2061</v>
      </c>
      <c r="AK16" s="67">
        <v>11634</v>
      </c>
      <c r="AL16" s="67">
        <v>18784</v>
      </c>
      <c r="AM16" s="67">
        <v>27565</v>
      </c>
      <c r="AN16" s="67">
        <v>37169</v>
      </c>
      <c r="AO16" s="4">
        <f t="shared" si="0"/>
        <v>98442</v>
      </c>
      <c r="AP16" s="68">
        <f t="shared" si="4"/>
        <v>98442</v>
      </c>
      <c r="AQ16" s="4" t="str">
        <f>AQ6</f>
        <v>W-4</v>
      </c>
      <c r="AR16" s="4" t="s">
        <v>17</v>
      </c>
      <c r="AS16" s="4"/>
      <c r="AT16" s="4">
        <v>4416</v>
      </c>
      <c r="AU16" s="4">
        <v>6</v>
      </c>
      <c r="AV16" s="4">
        <v>100</v>
      </c>
      <c r="AW16" s="4">
        <v>0</v>
      </c>
      <c r="AX16" s="69">
        <f t="shared" si="5"/>
        <v>98442</v>
      </c>
      <c r="AY16" s="12">
        <f t="shared" si="6"/>
        <v>0</v>
      </c>
      <c r="AZ16" s="70">
        <f t="shared" si="11"/>
        <v>0</v>
      </c>
      <c r="BA16" s="70">
        <f t="shared" si="11"/>
        <v>0</v>
      </c>
      <c r="BB16" s="36">
        <f t="shared" si="7"/>
        <v>0</v>
      </c>
      <c r="BC16" s="36">
        <f t="shared" si="7"/>
        <v>0</v>
      </c>
      <c r="BD16" s="36">
        <f t="shared" si="8"/>
        <v>0</v>
      </c>
      <c r="BE16" s="4">
        <f>BE6</f>
        <v>0</v>
      </c>
      <c r="BF16" s="10">
        <f t="shared" si="1"/>
        <v>0</v>
      </c>
      <c r="BG16" s="4">
        <f>BG6</f>
        <v>0</v>
      </c>
      <c r="BH16" s="10">
        <f t="shared" si="2"/>
        <v>0</v>
      </c>
      <c r="BI16" s="4"/>
      <c r="BJ16" s="10">
        <f t="shared" si="9"/>
        <v>0</v>
      </c>
      <c r="BK16" s="4">
        <f>BK6</f>
        <v>270.85000000000002</v>
      </c>
      <c r="BL16" s="10">
        <f t="shared" si="12"/>
        <v>1625.1000000000001</v>
      </c>
      <c r="BM16" s="4">
        <f>BM6</f>
        <v>2.9919999999999999E-2</v>
      </c>
      <c r="BN16" s="10">
        <f t="shared" si="3"/>
        <v>2945.3846399999998</v>
      </c>
      <c r="BO16" s="5">
        <f t="shared" si="10"/>
        <v>4570.4846399999997</v>
      </c>
    </row>
    <row r="17" spans="1:67">
      <c r="A17" s="4">
        <f t="shared" si="13"/>
        <v>15</v>
      </c>
      <c r="B17" s="4">
        <v>84</v>
      </c>
      <c r="C17" s="4" t="s">
        <v>0</v>
      </c>
      <c r="D17" s="4" t="s">
        <v>1042</v>
      </c>
      <c r="E17" s="35" t="s">
        <v>1043</v>
      </c>
      <c r="F17" s="4"/>
      <c r="G17" s="4" t="s">
        <v>1044</v>
      </c>
      <c r="H17" s="4" t="s">
        <v>1045</v>
      </c>
      <c r="I17" s="35" t="s">
        <v>1046</v>
      </c>
      <c r="J17" s="4"/>
      <c r="K17" s="35" t="s">
        <v>1047</v>
      </c>
      <c r="L17" s="4" t="s">
        <v>1042</v>
      </c>
      <c r="M17" s="35" t="s">
        <v>1043</v>
      </c>
      <c r="N17" s="4"/>
      <c r="O17" s="4" t="s">
        <v>1044</v>
      </c>
      <c r="P17" s="4" t="s">
        <v>1045</v>
      </c>
      <c r="Q17" s="35" t="s">
        <v>1046</v>
      </c>
      <c r="R17" s="4"/>
      <c r="S17" s="4" t="s">
        <v>12</v>
      </c>
      <c r="T17" s="4" t="s">
        <v>13</v>
      </c>
      <c r="U17" s="4" t="s">
        <v>11</v>
      </c>
      <c r="V17" s="4" t="s">
        <v>29</v>
      </c>
      <c r="W17" s="35" t="s">
        <v>991</v>
      </c>
      <c r="X17" s="35"/>
      <c r="Y17" s="4" t="s">
        <v>15</v>
      </c>
      <c r="Z17" s="4" t="s">
        <v>1048</v>
      </c>
      <c r="AA17" s="35" t="s">
        <v>1043</v>
      </c>
      <c r="AB17" s="4" t="s">
        <v>1044</v>
      </c>
      <c r="AC17" s="4" t="s">
        <v>1044</v>
      </c>
      <c r="AD17" s="4" t="s">
        <v>1045</v>
      </c>
      <c r="AE17" s="35" t="s">
        <v>1046</v>
      </c>
      <c r="AF17" s="4"/>
      <c r="AG17" s="35" t="s">
        <v>1049</v>
      </c>
      <c r="AH17" s="4"/>
      <c r="AI17" s="67">
        <v>0</v>
      </c>
      <c r="AJ17" s="67">
        <v>0</v>
      </c>
      <c r="AK17" s="67">
        <v>3590</v>
      </c>
      <c r="AL17" s="67">
        <v>4716</v>
      </c>
      <c r="AM17" s="67">
        <v>24664</v>
      </c>
      <c r="AN17" s="67">
        <v>18569</v>
      </c>
      <c r="AO17" s="4">
        <f t="shared" si="0"/>
        <v>51539</v>
      </c>
      <c r="AP17" s="68">
        <f t="shared" si="4"/>
        <v>51539</v>
      </c>
      <c r="AQ17" s="4" t="str">
        <f>AQ4</f>
        <v>W-5.1</v>
      </c>
      <c r="AR17" s="4" t="s">
        <v>17</v>
      </c>
      <c r="AS17" s="4">
        <v>187</v>
      </c>
      <c r="AT17" s="4">
        <v>4416</v>
      </c>
      <c r="AU17" s="4">
        <v>6</v>
      </c>
      <c r="AV17" s="4">
        <v>89.65</v>
      </c>
      <c r="AW17" s="4">
        <v>10.35</v>
      </c>
      <c r="AX17" s="69">
        <f t="shared" si="5"/>
        <v>46204.713500000005</v>
      </c>
      <c r="AY17" s="69">
        <f>AP17-AX17</f>
        <v>5334.2864999999947</v>
      </c>
      <c r="AZ17" s="70">
        <f t="shared" si="11"/>
        <v>0</v>
      </c>
      <c r="BA17" s="72">
        <f>BA4</f>
        <v>0</v>
      </c>
      <c r="BB17" s="36">
        <f t="shared" si="7"/>
        <v>0</v>
      </c>
      <c r="BC17" s="36">
        <f t="shared" si="7"/>
        <v>0</v>
      </c>
      <c r="BD17" s="36">
        <f t="shared" si="8"/>
        <v>0</v>
      </c>
      <c r="BE17" s="4">
        <f>BE4</f>
        <v>0</v>
      </c>
      <c r="BF17" s="10">
        <f t="shared" si="1"/>
        <v>0</v>
      </c>
      <c r="BG17" s="4">
        <f>BG4</f>
        <v>0</v>
      </c>
      <c r="BH17" s="10">
        <f t="shared" si="2"/>
        <v>0</v>
      </c>
      <c r="BI17" s="4"/>
      <c r="BJ17" s="10">
        <f t="shared" si="9"/>
        <v>0</v>
      </c>
      <c r="BK17" s="4">
        <f>BK4</f>
        <v>7.45E-3</v>
      </c>
      <c r="BL17" s="10">
        <f>BK17*AS17*AT17</f>
        <v>6152.1504000000004</v>
      </c>
      <c r="BM17" s="4">
        <f>BM4</f>
        <v>2.128E-2</v>
      </c>
      <c r="BN17" s="10">
        <f t="shared" si="3"/>
        <v>1096.74992</v>
      </c>
      <c r="BO17" s="5">
        <f t="shared" si="10"/>
        <v>7248.9003200000006</v>
      </c>
    </row>
    <row r="18" spans="1:67">
      <c r="A18" s="4">
        <f t="shared" si="13"/>
        <v>16</v>
      </c>
      <c r="B18" s="4">
        <v>85</v>
      </c>
      <c r="C18" s="4" t="s">
        <v>0</v>
      </c>
      <c r="D18" s="4" t="s">
        <v>1050</v>
      </c>
      <c r="E18" s="35" t="s">
        <v>1051</v>
      </c>
      <c r="F18" s="4"/>
      <c r="G18" s="4" t="s">
        <v>1052</v>
      </c>
      <c r="H18" s="4" t="s">
        <v>1053</v>
      </c>
      <c r="I18" s="35" t="s">
        <v>1054</v>
      </c>
      <c r="J18" s="4"/>
      <c r="K18" s="35" t="s">
        <v>1055</v>
      </c>
      <c r="L18" s="4" t="s">
        <v>1050</v>
      </c>
      <c r="M18" s="35" t="s">
        <v>1051</v>
      </c>
      <c r="N18" s="4"/>
      <c r="O18" s="4" t="s">
        <v>1052</v>
      </c>
      <c r="P18" s="4" t="s">
        <v>1053</v>
      </c>
      <c r="Q18" s="35" t="s">
        <v>1054</v>
      </c>
      <c r="R18" s="4"/>
      <c r="S18" s="4" t="s">
        <v>12</v>
      </c>
      <c r="T18" s="4" t="s">
        <v>13</v>
      </c>
      <c r="U18" s="4" t="s">
        <v>11</v>
      </c>
      <c r="V18" s="4" t="s">
        <v>29</v>
      </c>
      <c r="W18" s="35" t="s">
        <v>991</v>
      </c>
      <c r="X18" s="35"/>
      <c r="Y18" s="4" t="s">
        <v>15</v>
      </c>
      <c r="Z18" s="4" t="s">
        <v>1056</v>
      </c>
      <c r="AA18" s="35" t="s">
        <v>1057</v>
      </c>
      <c r="AB18" s="4" t="s">
        <v>1058</v>
      </c>
      <c r="AC18" s="4" t="s">
        <v>1058</v>
      </c>
      <c r="AD18" s="4" t="s">
        <v>1059</v>
      </c>
      <c r="AE18" s="35" t="s">
        <v>1060</v>
      </c>
      <c r="AF18" s="4"/>
      <c r="AG18" s="35" t="s">
        <v>1061</v>
      </c>
      <c r="AH18" s="35" t="s">
        <v>1062</v>
      </c>
      <c r="AI18" s="67">
        <v>270</v>
      </c>
      <c r="AJ18" s="67">
        <v>449</v>
      </c>
      <c r="AK18" s="67">
        <v>618</v>
      </c>
      <c r="AL18" s="67">
        <v>2010</v>
      </c>
      <c r="AM18" s="67">
        <v>853</v>
      </c>
      <c r="AN18" s="67">
        <v>1500</v>
      </c>
      <c r="AO18" s="4">
        <f t="shared" si="0"/>
        <v>5700</v>
      </c>
      <c r="AP18" s="68">
        <f t="shared" si="4"/>
        <v>5700</v>
      </c>
      <c r="AQ18" s="4" t="str">
        <f>AQ14</f>
        <v>W-2.1</v>
      </c>
      <c r="AR18" s="4" t="s">
        <v>17</v>
      </c>
      <c r="AS18" s="4"/>
      <c r="AT18" s="4">
        <v>4416</v>
      </c>
      <c r="AU18" s="4">
        <v>6</v>
      </c>
      <c r="AV18" s="4">
        <v>100</v>
      </c>
      <c r="AW18" s="4">
        <v>0</v>
      </c>
      <c r="AX18" s="69">
        <f t="shared" si="5"/>
        <v>5700</v>
      </c>
      <c r="AY18" s="12">
        <f t="shared" si="6"/>
        <v>0</v>
      </c>
      <c r="AZ18" s="70">
        <f t="shared" si="11"/>
        <v>0</v>
      </c>
      <c r="BA18" s="72">
        <f>BA16</f>
        <v>0</v>
      </c>
      <c r="BB18" s="36">
        <f t="shared" si="7"/>
        <v>0</v>
      </c>
      <c r="BC18" s="36">
        <f t="shared" si="7"/>
        <v>0</v>
      </c>
      <c r="BD18" s="36">
        <f t="shared" si="8"/>
        <v>0</v>
      </c>
      <c r="BE18" s="4">
        <f>BE14</f>
        <v>0</v>
      </c>
      <c r="BF18" s="10">
        <f t="shared" si="1"/>
        <v>0</v>
      </c>
      <c r="BG18" s="4">
        <f>BG14</f>
        <v>0</v>
      </c>
      <c r="BH18" s="10">
        <f t="shared" si="2"/>
        <v>0</v>
      </c>
      <c r="BI18" s="4"/>
      <c r="BJ18" s="10">
        <f t="shared" si="9"/>
        <v>0</v>
      </c>
      <c r="BK18" s="4">
        <f>BK14</f>
        <v>13.87</v>
      </c>
      <c r="BL18" s="10">
        <f>BK18*AU18</f>
        <v>83.22</v>
      </c>
      <c r="BM18" s="4">
        <f>BM14</f>
        <v>3.4380000000000001E-2</v>
      </c>
      <c r="BN18" s="10">
        <f t="shared" si="3"/>
        <v>195.96600000000001</v>
      </c>
      <c r="BO18" s="5">
        <f t="shared" si="10"/>
        <v>279.18600000000004</v>
      </c>
    </row>
    <row r="19" spans="1:67">
      <c r="A19" s="4">
        <f t="shared" si="13"/>
        <v>17</v>
      </c>
      <c r="B19" s="4">
        <v>88</v>
      </c>
      <c r="C19" s="4" t="s">
        <v>0</v>
      </c>
      <c r="D19" s="4" t="s">
        <v>1078</v>
      </c>
      <c r="E19" s="35" t="s">
        <v>1079</v>
      </c>
      <c r="F19" s="4"/>
      <c r="G19" s="4" t="s">
        <v>1065</v>
      </c>
      <c r="H19" s="4" t="s">
        <v>1080</v>
      </c>
      <c r="I19" s="35" t="s">
        <v>939</v>
      </c>
      <c r="J19" s="4"/>
      <c r="K19" s="35" t="s">
        <v>1081</v>
      </c>
      <c r="L19" s="4" t="s">
        <v>1078</v>
      </c>
      <c r="M19" s="35" t="s">
        <v>1079</v>
      </c>
      <c r="N19" s="4"/>
      <c r="O19" s="4" t="s">
        <v>1065</v>
      </c>
      <c r="P19" s="4" t="s">
        <v>1080</v>
      </c>
      <c r="Q19" s="35" t="s">
        <v>939</v>
      </c>
      <c r="R19" s="4"/>
      <c r="S19" s="4" t="s">
        <v>12</v>
      </c>
      <c r="T19" s="4" t="s">
        <v>13</v>
      </c>
      <c r="U19" s="4" t="s">
        <v>28</v>
      </c>
      <c r="V19" s="4" t="s">
        <v>29</v>
      </c>
      <c r="W19" s="35" t="s">
        <v>991</v>
      </c>
      <c r="X19" s="35"/>
      <c r="Y19" s="4" t="s">
        <v>15</v>
      </c>
      <c r="Z19" s="4" t="s">
        <v>1082</v>
      </c>
      <c r="AA19" s="35" t="s">
        <v>1079</v>
      </c>
      <c r="AB19" s="4"/>
      <c r="AC19" s="4" t="s">
        <v>1065</v>
      </c>
      <c r="AD19" s="4" t="s">
        <v>1080</v>
      </c>
      <c r="AE19" s="35" t="s">
        <v>939</v>
      </c>
      <c r="AF19" s="4"/>
      <c r="AG19" s="35" t="s">
        <v>1083</v>
      </c>
      <c r="AH19" s="4"/>
      <c r="AI19" s="67">
        <v>0</v>
      </c>
      <c r="AJ19" s="67">
        <v>0</v>
      </c>
      <c r="AK19" s="67">
        <v>0</v>
      </c>
      <c r="AL19" s="67">
        <v>0</v>
      </c>
      <c r="AM19" s="67">
        <v>20451</v>
      </c>
      <c r="AN19" s="67">
        <v>16159</v>
      </c>
      <c r="AO19" s="4">
        <f t="shared" si="0"/>
        <v>36610</v>
      </c>
      <c r="AP19" s="68">
        <f t="shared" si="4"/>
        <v>36610</v>
      </c>
      <c r="AQ19" s="4" t="str">
        <f>AQ4</f>
        <v>W-5.1</v>
      </c>
      <c r="AR19" s="4" t="s">
        <v>17</v>
      </c>
      <c r="AS19" s="4">
        <v>219</v>
      </c>
      <c r="AT19" s="4">
        <v>4416</v>
      </c>
      <c r="AU19" s="4">
        <v>6</v>
      </c>
      <c r="AV19" s="4">
        <v>100</v>
      </c>
      <c r="AW19" s="4">
        <v>0</v>
      </c>
      <c r="AX19" s="69">
        <f t="shared" si="5"/>
        <v>36610</v>
      </c>
      <c r="AY19" s="12">
        <f t="shared" si="6"/>
        <v>0</v>
      </c>
      <c r="AZ19" s="70">
        <f t="shared" si="11"/>
        <v>0</v>
      </c>
      <c r="BA19" s="72">
        <f>BA17</f>
        <v>0</v>
      </c>
      <c r="BB19" s="36">
        <f t="shared" si="7"/>
        <v>0</v>
      </c>
      <c r="BC19" s="36">
        <f t="shared" si="7"/>
        <v>0</v>
      </c>
      <c r="BD19" s="36">
        <f t="shared" si="8"/>
        <v>0</v>
      </c>
      <c r="BE19" s="4">
        <f>BE4</f>
        <v>0</v>
      </c>
      <c r="BF19" s="10">
        <f t="shared" si="1"/>
        <v>0</v>
      </c>
      <c r="BG19" s="4">
        <f>BG4</f>
        <v>0</v>
      </c>
      <c r="BH19" s="10">
        <f t="shared" si="2"/>
        <v>0</v>
      </c>
      <c r="BI19" s="4">
        <f>BI4</f>
        <v>3.8999999999999998E-3</v>
      </c>
      <c r="BJ19" s="10">
        <f t="shared" si="9"/>
        <v>142.779</v>
      </c>
      <c r="BK19" s="4">
        <f>BK4</f>
        <v>7.45E-3</v>
      </c>
      <c r="BL19" s="10">
        <f>BK19*AS19*AT19</f>
        <v>7204.9248000000007</v>
      </c>
      <c r="BM19" s="4">
        <f>BM4</f>
        <v>2.128E-2</v>
      </c>
      <c r="BN19" s="10">
        <f t="shared" si="3"/>
        <v>779.06079999999997</v>
      </c>
      <c r="BO19" s="5">
        <f t="shared" si="10"/>
        <v>8126.7646000000004</v>
      </c>
    </row>
    <row r="20" spans="1:67">
      <c r="A20" s="4">
        <f t="shared" si="13"/>
        <v>18</v>
      </c>
      <c r="B20" s="4">
        <v>91</v>
      </c>
      <c r="C20" s="4" t="s">
        <v>0</v>
      </c>
      <c r="D20" s="4" t="s">
        <v>1112</v>
      </c>
      <c r="E20" s="35" t="s">
        <v>1113</v>
      </c>
      <c r="F20" s="4"/>
      <c r="G20" s="4" t="s">
        <v>1114</v>
      </c>
      <c r="H20" s="4" t="s">
        <v>1115</v>
      </c>
      <c r="I20" s="35" t="s">
        <v>1116</v>
      </c>
      <c r="J20" s="4"/>
      <c r="K20" s="35" t="s">
        <v>1117</v>
      </c>
      <c r="L20" s="4" t="s">
        <v>1112</v>
      </c>
      <c r="M20" s="35" t="s">
        <v>1113</v>
      </c>
      <c r="N20" s="4" t="s">
        <v>1114</v>
      </c>
      <c r="O20" s="4" t="s">
        <v>1114</v>
      </c>
      <c r="P20" s="4" t="s">
        <v>1115</v>
      </c>
      <c r="Q20" s="35" t="s">
        <v>1116</v>
      </c>
      <c r="R20" s="4"/>
      <c r="S20" s="4" t="s">
        <v>12</v>
      </c>
      <c r="T20" s="4" t="s">
        <v>13</v>
      </c>
      <c r="U20" s="4" t="s">
        <v>28</v>
      </c>
      <c r="V20" s="4" t="s">
        <v>29</v>
      </c>
      <c r="W20" s="35" t="s">
        <v>991</v>
      </c>
      <c r="X20" s="35"/>
      <c r="Y20" s="4" t="s">
        <v>15</v>
      </c>
      <c r="Z20" s="4" t="s">
        <v>1118</v>
      </c>
      <c r="AA20" s="35" t="s">
        <v>1113</v>
      </c>
      <c r="AB20" s="4" t="s">
        <v>1114</v>
      </c>
      <c r="AC20" s="4" t="s">
        <v>1114</v>
      </c>
      <c r="AD20" s="4" t="s">
        <v>1115</v>
      </c>
      <c r="AE20" s="35" t="s">
        <v>1116</v>
      </c>
      <c r="AF20" s="4"/>
      <c r="AG20" s="35" t="s">
        <v>1119</v>
      </c>
      <c r="AH20" s="35" t="s">
        <v>1120</v>
      </c>
      <c r="AI20" s="67">
        <v>0</v>
      </c>
      <c r="AJ20" s="67">
        <v>0</v>
      </c>
      <c r="AK20" s="67">
        <v>0</v>
      </c>
      <c r="AL20" s="67">
        <v>9713</v>
      </c>
      <c r="AM20" s="67">
        <v>0</v>
      </c>
      <c r="AN20" s="67">
        <v>12317</v>
      </c>
      <c r="AO20" s="4">
        <f t="shared" si="0"/>
        <v>22030</v>
      </c>
      <c r="AP20" s="68">
        <f t="shared" si="4"/>
        <v>22030</v>
      </c>
      <c r="AQ20" s="4" t="str">
        <f>AQ3</f>
        <v>W-3.6</v>
      </c>
      <c r="AR20" s="4" t="s">
        <v>17</v>
      </c>
      <c r="AS20" s="4"/>
      <c r="AT20" s="4">
        <v>4416</v>
      </c>
      <c r="AU20" s="4">
        <v>6</v>
      </c>
      <c r="AV20" s="4">
        <v>100</v>
      </c>
      <c r="AW20" s="4">
        <v>0</v>
      </c>
      <c r="AX20" s="69">
        <f t="shared" si="5"/>
        <v>22030</v>
      </c>
      <c r="AY20" s="12">
        <f t="shared" si="6"/>
        <v>0</v>
      </c>
      <c r="AZ20" s="70">
        <f t="shared" si="11"/>
        <v>0</v>
      </c>
      <c r="BA20" s="72">
        <f>BA18</f>
        <v>0</v>
      </c>
      <c r="BB20" s="36">
        <f t="shared" ref="BB20:BC37" si="14">AX20*AZ20</f>
        <v>0</v>
      </c>
      <c r="BC20" s="36">
        <f t="shared" si="14"/>
        <v>0</v>
      </c>
      <c r="BD20" s="36">
        <f t="shared" si="8"/>
        <v>0</v>
      </c>
      <c r="BE20" s="4">
        <f>BE3</f>
        <v>0</v>
      </c>
      <c r="BF20" s="10">
        <f t="shared" si="1"/>
        <v>0</v>
      </c>
      <c r="BG20" s="4">
        <f>BG3</f>
        <v>0</v>
      </c>
      <c r="BH20" s="10">
        <f t="shared" si="2"/>
        <v>0</v>
      </c>
      <c r="BI20" s="4">
        <f>BI4</f>
        <v>3.8999999999999998E-3</v>
      </c>
      <c r="BJ20" s="10">
        <f t="shared" si="9"/>
        <v>85.917000000000002</v>
      </c>
      <c r="BK20" s="4">
        <f>BK3</f>
        <v>48.78</v>
      </c>
      <c r="BL20" s="10">
        <f t="shared" ref="BL20:BL37" si="15">BK20*AU20</f>
        <v>292.68</v>
      </c>
      <c r="BM20" s="4">
        <f>BM3</f>
        <v>3.0300000000000001E-2</v>
      </c>
      <c r="BN20" s="10">
        <f t="shared" si="3"/>
        <v>667.50900000000001</v>
      </c>
      <c r="BO20" s="5">
        <f t="shared" si="10"/>
        <v>1046.106</v>
      </c>
    </row>
    <row r="21" spans="1:67">
      <c r="A21" s="4">
        <f t="shared" si="13"/>
        <v>19</v>
      </c>
      <c r="B21" s="4">
        <v>97</v>
      </c>
      <c r="C21" s="4" t="s">
        <v>32</v>
      </c>
      <c r="D21" s="4" t="s">
        <v>1176</v>
      </c>
      <c r="E21" s="35" t="s">
        <v>1177</v>
      </c>
      <c r="F21" s="4"/>
      <c r="G21" s="4" t="s">
        <v>1178</v>
      </c>
      <c r="H21" s="4" t="s">
        <v>1179</v>
      </c>
      <c r="I21" s="35" t="s">
        <v>549</v>
      </c>
      <c r="J21" s="4"/>
      <c r="K21" s="35" t="s">
        <v>1180</v>
      </c>
      <c r="L21" s="4" t="s">
        <v>1176</v>
      </c>
      <c r="M21" s="35" t="s">
        <v>1181</v>
      </c>
      <c r="N21" s="4" t="s">
        <v>1178</v>
      </c>
      <c r="O21" s="4" t="s">
        <v>1178</v>
      </c>
      <c r="P21" s="4" t="s">
        <v>1179</v>
      </c>
      <c r="Q21" s="35" t="s">
        <v>549</v>
      </c>
      <c r="R21" s="4"/>
      <c r="S21" s="4" t="s">
        <v>12</v>
      </c>
      <c r="T21" s="4" t="s">
        <v>13</v>
      </c>
      <c r="U21" s="4" t="s">
        <v>28</v>
      </c>
      <c r="V21" s="4" t="s">
        <v>29</v>
      </c>
      <c r="W21" s="35" t="s">
        <v>991</v>
      </c>
      <c r="X21" s="35"/>
      <c r="Y21" s="4" t="s">
        <v>15</v>
      </c>
      <c r="Z21" s="4" t="s">
        <v>1182</v>
      </c>
      <c r="AA21" s="35" t="s">
        <v>1177</v>
      </c>
      <c r="AB21" s="4" t="s">
        <v>1178</v>
      </c>
      <c r="AC21" s="4" t="s">
        <v>1178</v>
      </c>
      <c r="AD21" s="4" t="s">
        <v>1179</v>
      </c>
      <c r="AE21" s="35" t="s">
        <v>549</v>
      </c>
      <c r="AF21" s="4"/>
      <c r="AG21" s="35" t="s">
        <v>1183</v>
      </c>
      <c r="AH21" s="35" t="s">
        <v>1184</v>
      </c>
      <c r="AI21" s="67">
        <v>0</v>
      </c>
      <c r="AJ21" s="67">
        <v>0</v>
      </c>
      <c r="AK21" s="67">
        <v>5541</v>
      </c>
      <c r="AL21" s="67">
        <v>10294</v>
      </c>
      <c r="AM21" s="67">
        <v>14551</v>
      </c>
      <c r="AN21" s="67">
        <v>22659</v>
      </c>
      <c r="AO21" s="4">
        <f t="shared" si="0"/>
        <v>53045</v>
      </c>
      <c r="AP21" s="68">
        <f t="shared" si="4"/>
        <v>53045</v>
      </c>
      <c r="AQ21" s="4" t="str">
        <f>AQ6</f>
        <v>W-4</v>
      </c>
      <c r="AR21" s="4" t="s">
        <v>17</v>
      </c>
      <c r="AS21" s="4"/>
      <c r="AT21" s="4">
        <v>4416</v>
      </c>
      <c r="AU21" s="4">
        <v>6</v>
      </c>
      <c r="AV21" s="4">
        <v>100</v>
      </c>
      <c r="AW21" s="4">
        <v>0</v>
      </c>
      <c r="AX21" s="69">
        <f t="shared" si="5"/>
        <v>53045</v>
      </c>
      <c r="AY21" s="12">
        <f t="shared" si="6"/>
        <v>0</v>
      </c>
      <c r="AZ21" s="70">
        <f t="shared" ref="AZ21:BA36" si="16">AZ20</f>
        <v>0</v>
      </c>
      <c r="BA21" s="72">
        <f>BA20</f>
        <v>0</v>
      </c>
      <c r="BB21" s="36">
        <f t="shared" si="14"/>
        <v>0</v>
      </c>
      <c r="BC21" s="36">
        <f t="shared" si="14"/>
        <v>0</v>
      </c>
      <c r="BD21" s="36">
        <f t="shared" si="8"/>
        <v>0</v>
      </c>
      <c r="BE21" s="4">
        <f>BE6</f>
        <v>0</v>
      </c>
      <c r="BF21" s="10">
        <f t="shared" si="1"/>
        <v>0</v>
      </c>
      <c r="BG21" s="4">
        <f>BG6</f>
        <v>0</v>
      </c>
      <c r="BH21" s="10">
        <f t="shared" si="2"/>
        <v>0</v>
      </c>
      <c r="BI21" s="4">
        <f>BI4</f>
        <v>3.8999999999999998E-3</v>
      </c>
      <c r="BJ21" s="10">
        <f t="shared" si="9"/>
        <v>206.87549999999999</v>
      </c>
      <c r="BK21" s="4">
        <f>BK6</f>
        <v>270.85000000000002</v>
      </c>
      <c r="BL21" s="10">
        <f t="shared" si="15"/>
        <v>1625.1000000000001</v>
      </c>
      <c r="BM21" s="4">
        <f>BM6</f>
        <v>2.9919999999999999E-2</v>
      </c>
      <c r="BN21" s="10">
        <f t="shared" si="3"/>
        <v>1587.1063999999999</v>
      </c>
      <c r="BO21" s="5">
        <f t="shared" si="10"/>
        <v>3419.0819000000001</v>
      </c>
    </row>
    <row r="22" spans="1:67">
      <c r="A22" s="4">
        <f t="shared" si="13"/>
        <v>20</v>
      </c>
      <c r="B22" s="4">
        <v>97</v>
      </c>
      <c r="C22" s="4" t="s">
        <v>62</v>
      </c>
      <c r="D22" s="4" t="s">
        <v>1176</v>
      </c>
      <c r="E22" s="35" t="s">
        <v>1177</v>
      </c>
      <c r="F22" s="4"/>
      <c r="G22" s="4" t="s">
        <v>1178</v>
      </c>
      <c r="H22" s="4" t="s">
        <v>1179</v>
      </c>
      <c r="I22" s="35" t="s">
        <v>549</v>
      </c>
      <c r="J22" s="4"/>
      <c r="K22" s="35" t="s">
        <v>1180</v>
      </c>
      <c r="L22" s="4" t="s">
        <v>1176</v>
      </c>
      <c r="M22" s="35" t="s">
        <v>1181</v>
      </c>
      <c r="N22" s="4" t="s">
        <v>1178</v>
      </c>
      <c r="O22" s="4" t="s">
        <v>1178</v>
      </c>
      <c r="P22" s="4" t="s">
        <v>1179</v>
      </c>
      <c r="Q22" s="35" t="s">
        <v>549</v>
      </c>
      <c r="R22" s="4"/>
      <c r="S22" s="4" t="s">
        <v>12</v>
      </c>
      <c r="T22" s="4" t="s">
        <v>13</v>
      </c>
      <c r="U22" s="4" t="s">
        <v>28</v>
      </c>
      <c r="V22" s="4" t="s">
        <v>29</v>
      </c>
      <c r="W22" s="35" t="s">
        <v>991</v>
      </c>
      <c r="X22" s="35"/>
      <c r="Y22" s="4" t="s">
        <v>15</v>
      </c>
      <c r="Z22" s="4" t="s">
        <v>1182</v>
      </c>
      <c r="AA22" s="35" t="s">
        <v>1177</v>
      </c>
      <c r="AB22" s="4" t="s">
        <v>1178</v>
      </c>
      <c r="AC22" s="4" t="s">
        <v>1178</v>
      </c>
      <c r="AD22" s="4" t="s">
        <v>1179</v>
      </c>
      <c r="AE22" s="35" t="s">
        <v>549</v>
      </c>
      <c r="AF22" s="4"/>
      <c r="AG22" s="35" t="s">
        <v>1185</v>
      </c>
      <c r="AH22" s="35" t="s">
        <v>1186</v>
      </c>
      <c r="AI22" s="67">
        <v>1416</v>
      </c>
      <c r="AJ22" s="67">
        <v>2111</v>
      </c>
      <c r="AK22" s="67">
        <v>0</v>
      </c>
      <c r="AL22" s="67">
        <v>0</v>
      </c>
      <c r="AM22" s="67">
        <v>0</v>
      </c>
      <c r="AN22" s="67">
        <v>0</v>
      </c>
      <c r="AO22" s="4">
        <f t="shared" si="0"/>
        <v>3527</v>
      </c>
      <c r="AP22" s="68">
        <f t="shared" si="4"/>
        <v>3527</v>
      </c>
      <c r="AQ22" s="4" t="str">
        <f>AQ6</f>
        <v>W-4</v>
      </c>
      <c r="AR22" s="4" t="s">
        <v>17</v>
      </c>
      <c r="AS22" s="4"/>
      <c r="AT22" s="4">
        <v>4416</v>
      </c>
      <c r="AU22" s="4">
        <v>6</v>
      </c>
      <c r="AV22" s="4">
        <v>100</v>
      </c>
      <c r="AW22" s="4">
        <v>0</v>
      </c>
      <c r="AX22" s="69">
        <f t="shared" si="5"/>
        <v>3527</v>
      </c>
      <c r="AY22" s="12">
        <f t="shared" si="6"/>
        <v>0</v>
      </c>
      <c r="AZ22" s="70">
        <f t="shared" si="16"/>
        <v>0</v>
      </c>
      <c r="BA22" s="72">
        <f t="shared" si="16"/>
        <v>0</v>
      </c>
      <c r="BB22" s="36">
        <f t="shared" si="14"/>
        <v>0</v>
      </c>
      <c r="BC22" s="36">
        <f t="shared" si="14"/>
        <v>0</v>
      </c>
      <c r="BD22" s="36">
        <f t="shared" si="8"/>
        <v>0</v>
      </c>
      <c r="BE22" s="4">
        <f>BE6</f>
        <v>0</v>
      </c>
      <c r="BF22" s="10">
        <f t="shared" si="1"/>
        <v>0</v>
      </c>
      <c r="BG22" s="4">
        <f>BG6</f>
        <v>0</v>
      </c>
      <c r="BH22" s="10">
        <f t="shared" si="2"/>
        <v>0</v>
      </c>
      <c r="BI22" s="4">
        <f>BI4</f>
        <v>3.8999999999999998E-3</v>
      </c>
      <c r="BJ22" s="10">
        <f t="shared" si="9"/>
        <v>13.7553</v>
      </c>
      <c r="BK22" s="4">
        <f>BK6</f>
        <v>270.85000000000002</v>
      </c>
      <c r="BL22" s="10">
        <f t="shared" si="15"/>
        <v>1625.1000000000001</v>
      </c>
      <c r="BM22" s="4">
        <f>BM6</f>
        <v>2.9919999999999999E-2</v>
      </c>
      <c r="BN22" s="10">
        <f t="shared" si="3"/>
        <v>105.52784</v>
      </c>
      <c r="BO22" s="5">
        <f t="shared" si="10"/>
        <v>1744.3831400000001</v>
      </c>
    </row>
    <row r="23" spans="1:67">
      <c r="A23" s="4">
        <f t="shared" si="13"/>
        <v>21</v>
      </c>
      <c r="B23" s="4">
        <v>97</v>
      </c>
      <c r="C23" s="4" t="s">
        <v>318</v>
      </c>
      <c r="D23" s="4" t="s">
        <v>1176</v>
      </c>
      <c r="E23" s="35" t="s">
        <v>1177</v>
      </c>
      <c r="F23" s="4"/>
      <c r="G23" s="4" t="s">
        <v>1178</v>
      </c>
      <c r="H23" s="4" t="s">
        <v>1179</v>
      </c>
      <c r="I23" s="35" t="s">
        <v>549</v>
      </c>
      <c r="J23" s="4"/>
      <c r="K23" s="35" t="s">
        <v>1180</v>
      </c>
      <c r="L23" s="4" t="s">
        <v>1176</v>
      </c>
      <c r="M23" s="35" t="s">
        <v>1181</v>
      </c>
      <c r="N23" s="4" t="s">
        <v>1178</v>
      </c>
      <c r="O23" s="4" t="s">
        <v>1178</v>
      </c>
      <c r="P23" s="4" t="s">
        <v>1179</v>
      </c>
      <c r="Q23" s="35" t="s">
        <v>549</v>
      </c>
      <c r="R23" s="4"/>
      <c r="S23" s="4" t="s">
        <v>12</v>
      </c>
      <c r="T23" s="4" t="s">
        <v>13</v>
      </c>
      <c r="U23" s="4" t="s">
        <v>28</v>
      </c>
      <c r="V23" s="4" t="s">
        <v>29</v>
      </c>
      <c r="W23" s="35" t="s">
        <v>991</v>
      </c>
      <c r="X23" s="35"/>
      <c r="Y23" s="4" t="s">
        <v>15</v>
      </c>
      <c r="Z23" s="4" t="s">
        <v>1187</v>
      </c>
      <c r="AA23" s="35" t="s">
        <v>1188</v>
      </c>
      <c r="AB23" s="4" t="s">
        <v>1189</v>
      </c>
      <c r="AC23" s="4" t="s">
        <v>1189</v>
      </c>
      <c r="AD23" s="4" t="s">
        <v>1190</v>
      </c>
      <c r="AE23" s="35" t="s">
        <v>190</v>
      </c>
      <c r="AF23" s="4"/>
      <c r="AG23" s="35" t="s">
        <v>1191</v>
      </c>
      <c r="AH23" s="35" t="s">
        <v>1192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1291</v>
      </c>
      <c r="AO23" s="4">
        <f t="shared" si="0"/>
        <v>1291</v>
      </c>
      <c r="AP23" s="68">
        <f t="shared" si="4"/>
        <v>1291</v>
      </c>
      <c r="AQ23" s="4" t="str">
        <f>AQ3</f>
        <v>W-3.6</v>
      </c>
      <c r="AR23" s="4" t="s">
        <v>17</v>
      </c>
      <c r="AS23" s="4"/>
      <c r="AT23" s="4">
        <v>4416</v>
      </c>
      <c r="AU23" s="4">
        <v>6</v>
      </c>
      <c r="AV23" s="4">
        <v>100</v>
      </c>
      <c r="AW23" s="4">
        <v>0</v>
      </c>
      <c r="AX23" s="69">
        <f t="shared" si="5"/>
        <v>1291</v>
      </c>
      <c r="AY23" s="12">
        <f t="shared" si="6"/>
        <v>0</v>
      </c>
      <c r="AZ23" s="70">
        <f t="shared" si="16"/>
        <v>0</v>
      </c>
      <c r="BA23" s="72">
        <f t="shared" si="16"/>
        <v>0</v>
      </c>
      <c r="BB23" s="36">
        <f t="shared" si="14"/>
        <v>0</v>
      </c>
      <c r="BC23" s="36">
        <f t="shared" si="14"/>
        <v>0</v>
      </c>
      <c r="BD23" s="36">
        <f t="shared" si="8"/>
        <v>0</v>
      </c>
      <c r="BE23" s="4">
        <f>BE3</f>
        <v>0</v>
      </c>
      <c r="BF23" s="10">
        <f t="shared" si="1"/>
        <v>0</v>
      </c>
      <c r="BG23" s="4">
        <f>BG3</f>
        <v>0</v>
      </c>
      <c r="BH23" s="10">
        <f t="shared" si="2"/>
        <v>0</v>
      </c>
      <c r="BI23" s="4">
        <f>BI4</f>
        <v>3.8999999999999998E-3</v>
      </c>
      <c r="BJ23" s="10">
        <f t="shared" si="9"/>
        <v>5.0348999999999995</v>
      </c>
      <c r="BK23" s="4">
        <f>BK3</f>
        <v>48.78</v>
      </c>
      <c r="BL23" s="10">
        <f t="shared" si="15"/>
        <v>292.68</v>
      </c>
      <c r="BM23" s="4">
        <f>BM3</f>
        <v>3.0300000000000001E-2</v>
      </c>
      <c r="BN23" s="10">
        <f t="shared" si="3"/>
        <v>39.1173</v>
      </c>
      <c r="BO23" s="5">
        <f t="shared" si="10"/>
        <v>336.8322</v>
      </c>
    </row>
    <row r="24" spans="1:67">
      <c r="A24" s="4">
        <f t="shared" si="13"/>
        <v>22</v>
      </c>
      <c r="B24" s="4">
        <v>130</v>
      </c>
      <c r="C24" s="4" t="s">
        <v>0</v>
      </c>
      <c r="D24" s="4" t="s">
        <v>1498</v>
      </c>
      <c r="E24" s="35" t="s">
        <v>1499</v>
      </c>
      <c r="F24" s="4"/>
      <c r="G24" s="4" t="s">
        <v>1500</v>
      </c>
      <c r="H24" s="4" t="s">
        <v>1501</v>
      </c>
      <c r="I24" s="35" t="s">
        <v>1502</v>
      </c>
      <c r="J24" s="4"/>
      <c r="K24" s="35" t="s">
        <v>1503</v>
      </c>
      <c r="L24" s="4" t="s">
        <v>1498</v>
      </c>
      <c r="M24" s="35" t="s">
        <v>1499</v>
      </c>
      <c r="N24" s="4" t="s">
        <v>1500</v>
      </c>
      <c r="O24" s="4" t="s">
        <v>1500</v>
      </c>
      <c r="P24" s="4" t="s">
        <v>1501</v>
      </c>
      <c r="Q24" s="35" t="s">
        <v>1502</v>
      </c>
      <c r="R24" s="4"/>
      <c r="S24" s="4" t="s">
        <v>12</v>
      </c>
      <c r="T24" s="4" t="s">
        <v>13</v>
      </c>
      <c r="U24" s="4" t="s">
        <v>11</v>
      </c>
      <c r="V24" s="4" t="s">
        <v>29</v>
      </c>
      <c r="W24" s="35" t="s">
        <v>991</v>
      </c>
      <c r="X24" s="35"/>
      <c r="Y24" s="4" t="s">
        <v>15</v>
      </c>
      <c r="Z24" s="4" t="s">
        <v>1504</v>
      </c>
      <c r="AA24" s="35" t="s">
        <v>1499</v>
      </c>
      <c r="AB24" s="4" t="s">
        <v>1500</v>
      </c>
      <c r="AC24" s="4" t="s">
        <v>1500</v>
      </c>
      <c r="AD24" s="4" t="s">
        <v>1501</v>
      </c>
      <c r="AE24" s="35" t="s">
        <v>1502</v>
      </c>
      <c r="AF24" s="4"/>
      <c r="AG24" s="35" t="s">
        <v>1505</v>
      </c>
      <c r="AH24" s="35" t="s">
        <v>1506</v>
      </c>
      <c r="AI24" s="67">
        <v>2798</v>
      </c>
      <c r="AJ24" s="67">
        <v>0</v>
      </c>
      <c r="AK24" s="67">
        <v>3689</v>
      </c>
      <c r="AL24" s="67">
        <v>0</v>
      </c>
      <c r="AM24" s="67">
        <v>17527</v>
      </c>
      <c r="AN24" s="67">
        <v>0</v>
      </c>
      <c r="AO24" s="4">
        <f t="shared" si="0"/>
        <v>24014</v>
      </c>
      <c r="AP24" s="68">
        <f t="shared" si="4"/>
        <v>24014</v>
      </c>
      <c r="AQ24" s="4" t="str">
        <f>AQ3</f>
        <v>W-3.6</v>
      </c>
      <c r="AR24" s="4" t="s">
        <v>17</v>
      </c>
      <c r="AS24" s="4"/>
      <c r="AT24" s="4">
        <v>4416</v>
      </c>
      <c r="AU24" s="4">
        <v>6</v>
      </c>
      <c r="AV24" s="4">
        <v>100</v>
      </c>
      <c r="AW24" s="4">
        <v>0</v>
      </c>
      <c r="AX24" s="69">
        <f t="shared" si="5"/>
        <v>24014</v>
      </c>
      <c r="AY24" s="12">
        <f t="shared" si="6"/>
        <v>0</v>
      </c>
      <c r="AZ24" s="70">
        <f t="shared" si="16"/>
        <v>0</v>
      </c>
      <c r="BA24" s="72">
        <f t="shared" si="16"/>
        <v>0</v>
      </c>
      <c r="BB24" s="36">
        <f t="shared" si="14"/>
        <v>0</v>
      </c>
      <c r="BC24" s="36">
        <f t="shared" si="14"/>
        <v>0</v>
      </c>
      <c r="BD24" s="36">
        <f t="shared" si="8"/>
        <v>0</v>
      </c>
      <c r="BE24" s="4">
        <f>BE3</f>
        <v>0</v>
      </c>
      <c r="BF24" s="10">
        <f t="shared" si="1"/>
        <v>0</v>
      </c>
      <c r="BG24" s="4">
        <f>BG3</f>
        <v>0</v>
      </c>
      <c r="BH24" s="10">
        <f t="shared" si="2"/>
        <v>0</v>
      </c>
      <c r="BI24" s="4"/>
      <c r="BJ24" s="10">
        <f t="shared" si="9"/>
        <v>0</v>
      </c>
      <c r="BK24" s="4">
        <f>BK3</f>
        <v>48.78</v>
      </c>
      <c r="BL24" s="10">
        <f t="shared" si="15"/>
        <v>292.68</v>
      </c>
      <c r="BM24" s="4">
        <f>BM3</f>
        <v>3.0300000000000001E-2</v>
      </c>
      <c r="BN24" s="10">
        <f t="shared" si="3"/>
        <v>727.62419999999997</v>
      </c>
      <c r="BO24" s="5">
        <f t="shared" si="10"/>
        <v>1020.3042</v>
      </c>
    </row>
    <row r="25" spans="1:67" ht="13.5" customHeight="1">
      <c r="A25" s="4">
        <f t="shared" si="13"/>
        <v>23</v>
      </c>
      <c r="B25" s="4">
        <v>132</v>
      </c>
      <c r="C25" s="4" t="s">
        <v>0</v>
      </c>
      <c r="D25" s="4" t="s">
        <v>1513</v>
      </c>
      <c r="E25" s="35" t="s">
        <v>1514</v>
      </c>
      <c r="F25" s="4"/>
      <c r="G25" s="4" t="s">
        <v>1515</v>
      </c>
      <c r="H25" s="4" t="s">
        <v>1516</v>
      </c>
      <c r="I25" s="35" t="s">
        <v>688</v>
      </c>
      <c r="J25" s="4"/>
      <c r="K25" s="35" t="s">
        <v>1517</v>
      </c>
      <c r="L25" s="4" t="s">
        <v>1513</v>
      </c>
      <c r="M25" s="35" t="s">
        <v>1514</v>
      </c>
      <c r="N25" s="4"/>
      <c r="O25" s="4" t="s">
        <v>1515</v>
      </c>
      <c r="P25" s="4" t="s">
        <v>1516</v>
      </c>
      <c r="Q25" s="35" t="s">
        <v>688</v>
      </c>
      <c r="R25" s="4"/>
      <c r="S25" s="4" t="s">
        <v>12</v>
      </c>
      <c r="T25" s="4" t="s">
        <v>13</v>
      </c>
      <c r="U25" s="4" t="s">
        <v>11</v>
      </c>
      <c r="V25" s="4" t="s">
        <v>29</v>
      </c>
      <c r="W25" s="35" t="s">
        <v>991</v>
      </c>
      <c r="X25" s="35"/>
      <c r="Y25" s="4" t="s">
        <v>15</v>
      </c>
      <c r="Z25" s="4" t="s">
        <v>1513</v>
      </c>
      <c r="AA25" s="35" t="s">
        <v>1514</v>
      </c>
      <c r="AB25" s="4" t="s">
        <v>1515</v>
      </c>
      <c r="AC25" s="4" t="s">
        <v>1515</v>
      </c>
      <c r="AD25" s="4" t="s">
        <v>1516</v>
      </c>
      <c r="AE25" s="35" t="s">
        <v>688</v>
      </c>
      <c r="AF25" s="4"/>
      <c r="AG25" s="35" t="s">
        <v>1518</v>
      </c>
      <c r="AH25" s="35" t="s">
        <v>1519</v>
      </c>
      <c r="AI25" s="67">
        <v>34</v>
      </c>
      <c r="AJ25" s="67">
        <v>1325</v>
      </c>
      <c r="AK25" s="67">
        <v>9480</v>
      </c>
      <c r="AL25" s="67">
        <v>14643</v>
      </c>
      <c r="AM25" s="67">
        <v>18354</v>
      </c>
      <c r="AN25" s="67">
        <v>29146</v>
      </c>
      <c r="AO25" s="4">
        <f t="shared" si="0"/>
        <v>72982</v>
      </c>
      <c r="AP25" s="68">
        <f t="shared" si="4"/>
        <v>72982</v>
      </c>
      <c r="AQ25" s="4" t="str">
        <f>AQ6</f>
        <v>W-4</v>
      </c>
      <c r="AR25" s="4" t="s">
        <v>17</v>
      </c>
      <c r="AS25" s="4"/>
      <c r="AT25" s="4">
        <v>4416</v>
      </c>
      <c r="AU25" s="4">
        <v>6</v>
      </c>
      <c r="AV25" s="4">
        <v>100</v>
      </c>
      <c r="AW25" s="4">
        <v>0</v>
      </c>
      <c r="AX25" s="69">
        <f t="shared" si="5"/>
        <v>72982</v>
      </c>
      <c r="AY25" s="12">
        <f t="shared" si="6"/>
        <v>0</v>
      </c>
      <c r="AZ25" s="70">
        <f t="shared" si="16"/>
        <v>0</v>
      </c>
      <c r="BA25" s="72">
        <f t="shared" si="16"/>
        <v>0</v>
      </c>
      <c r="BB25" s="36">
        <f t="shared" si="14"/>
        <v>0</v>
      </c>
      <c r="BC25" s="36">
        <f t="shared" si="14"/>
        <v>0</v>
      </c>
      <c r="BD25" s="36">
        <f t="shared" si="8"/>
        <v>0</v>
      </c>
      <c r="BE25" s="4">
        <f>BE6</f>
        <v>0</v>
      </c>
      <c r="BF25" s="10">
        <f t="shared" si="1"/>
        <v>0</v>
      </c>
      <c r="BG25" s="4">
        <f>BG6</f>
        <v>0</v>
      </c>
      <c r="BH25" s="10">
        <f t="shared" si="2"/>
        <v>0</v>
      </c>
      <c r="BI25" s="4"/>
      <c r="BJ25" s="10">
        <f t="shared" si="9"/>
        <v>0</v>
      </c>
      <c r="BK25" s="4">
        <f>BK6</f>
        <v>270.85000000000002</v>
      </c>
      <c r="BL25" s="10">
        <f t="shared" si="15"/>
        <v>1625.1000000000001</v>
      </c>
      <c r="BM25" s="4">
        <f>BM6</f>
        <v>2.9919999999999999E-2</v>
      </c>
      <c r="BN25" s="10">
        <f t="shared" si="3"/>
        <v>2183.6214399999999</v>
      </c>
      <c r="BO25" s="5">
        <f t="shared" si="10"/>
        <v>3808.7214400000003</v>
      </c>
    </row>
    <row r="26" spans="1:67">
      <c r="A26" s="4">
        <f t="shared" si="13"/>
        <v>24</v>
      </c>
      <c r="B26" s="4">
        <v>185</v>
      </c>
      <c r="C26" s="4" t="s">
        <v>0</v>
      </c>
      <c r="D26" s="4" t="s">
        <v>1878</v>
      </c>
      <c r="E26" s="35" t="s">
        <v>1879</v>
      </c>
      <c r="F26" s="4"/>
      <c r="G26" s="4" t="s">
        <v>1880</v>
      </c>
      <c r="H26" s="4" t="s">
        <v>1881</v>
      </c>
      <c r="I26" s="35" t="s">
        <v>1795</v>
      </c>
      <c r="J26" s="4"/>
      <c r="K26" s="35" t="s">
        <v>1882</v>
      </c>
      <c r="L26" s="4" t="s">
        <v>1878</v>
      </c>
      <c r="M26" s="35" t="s">
        <v>1879</v>
      </c>
      <c r="N26" s="4"/>
      <c r="O26" s="4" t="s">
        <v>1880</v>
      </c>
      <c r="P26" s="4" t="s">
        <v>1881</v>
      </c>
      <c r="Q26" s="35" t="s">
        <v>1795</v>
      </c>
      <c r="R26" s="4"/>
      <c r="S26" s="4" t="s">
        <v>12</v>
      </c>
      <c r="T26" s="4" t="s">
        <v>13</v>
      </c>
      <c r="U26" s="4" t="s">
        <v>11</v>
      </c>
      <c r="V26" s="4" t="s">
        <v>29</v>
      </c>
      <c r="W26" s="35" t="s">
        <v>991</v>
      </c>
      <c r="X26" s="35"/>
      <c r="Y26" s="4" t="s">
        <v>15</v>
      </c>
      <c r="Z26" s="4" t="s">
        <v>25</v>
      </c>
      <c r="AA26" s="35" t="s">
        <v>1879</v>
      </c>
      <c r="AB26" s="4" t="s">
        <v>1880</v>
      </c>
      <c r="AC26" s="4" t="s">
        <v>1880</v>
      </c>
      <c r="AD26" s="4" t="s">
        <v>1881</v>
      </c>
      <c r="AE26" s="35" t="s">
        <v>1795</v>
      </c>
      <c r="AF26" s="4"/>
      <c r="AG26" s="35" t="s">
        <v>1883</v>
      </c>
      <c r="AH26" s="35" t="s">
        <v>1884</v>
      </c>
      <c r="AI26" s="67">
        <v>191</v>
      </c>
      <c r="AJ26" s="67">
        <v>0</v>
      </c>
      <c r="AK26" s="67">
        <v>918</v>
      </c>
      <c r="AL26" s="67">
        <v>0</v>
      </c>
      <c r="AM26" s="67">
        <v>15023</v>
      </c>
      <c r="AN26" s="67">
        <v>20714</v>
      </c>
      <c r="AO26" s="4">
        <f t="shared" si="0"/>
        <v>36846</v>
      </c>
      <c r="AP26" s="68">
        <f t="shared" si="4"/>
        <v>36846</v>
      </c>
      <c r="AQ26" s="4" t="str">
        <f>AQ3</f>
        <v>W-3.6</v>
      </c>
      <c r="AR26" s="4" t="s">
        <v>17</v>
      </c>
      <c r="AS26" s="4"/>
      <c r="AT26" s="4">
        <v>4416</v>
      </c>
      <c r="AU26" s="4">
        <v>6</v>
      </c>
      <c r="AV26" s="4">
        <v>100</v>
      </c>
      <c r="AW26" s="4">
        <v>0</v>
      </c>
      <c r="AX26" s="69">
        <f t="shared" si="5"/>
        <v>36846</v>
      </c>
      <c r="AY26" s="12">
        <f t="shared" si="6"/>
        <v>0</v>
      </c>
      <c r="AZ26" s="70">
        <f t="shared" si="16"/>
        <v>0</v>
      </c>
      <c r="BA26" s="72">
        <f t="shared" si="16"/>
        <v>0</v>
      </c>
      <c r="BB26" s="36">
        <f t="shared" si="14"/>
        <v>0</v>
      </c>
      <c r="BC26" s="36">
        <f t="shared" si="14"/>
        <v>0</v>
      </c>
      <c r="BD26" s="36">
        <f t="shared" si="8"/>
        <v>0</v>
      </c>
      <c r="BE26" s="4">
        <f>BE3</f>
        <v>0</v>
      </c>
      <c r="BF26" s="10">
        <f t="shared" si="1"/>
        <v>0</v>
      </c>
      <c r="BG26" s="4">
        <f>BG3</f>
        <v>0</v>
      </c>
      <c r="BH26" s="10">
        <f t="shared" si="2"/>
        <v>0</v>
      </c>
      <c r="BI26" s="4"/>
      <c r="BJ26" s="10">
        <f t="shared" si="9"/>
        <v>0</v>
      </c>
      <c r="BK26" s="4">
        <f>BK3</f>
        <v>48.78</v>
      </c>
      <c r="BL26" s="10">
        <f t="shared" si="15"/>
        <v>292.68</v>
      </c>
      <c r="BM26" s="4">
        <f>BM3</f>
        <v>3.0300000000000001E-2</v>
      </c>
      <c r="BN26" s="10">
        <f t="shared" si="3"/>
        <v>1116.4338</v>
      </c>
      <c r="BO26" s="5">
        <f t="shared" si="10"/>
        <v>1409.1138000000001</v>
      </c>
    </row>
    <row r="27" spans="1:67">
      <c r="A27" s="4">
        <f t="shared" si="13"/>
        <v>25</v>
      </c>
      <c r="B27" s="4">
        <v>186</v>
      </c>
      <c r="C27" s="4" t="s">
        <v>0</v>
      </c>
      <c r="D27" s="4" t="s">
        <v>1885</v>
      </c>
      <c r="E27" s="35" t="s">
        <v>1886</v>
      </c>
      <c r="F27" s="4" t="s">
        <v>1887</v>
      </c>
      <c r="G27" s="4" t="s">
        <v>1888</v>
      </c>
      <c r="H27" s="4" t="s">
        <v>1889</v>
      </c>
      <c r="I27" s="35" t="s">
        <v>117</v>
      </c>
      <c r="J27" s="4"/>
      <c r="K27" s="35" t="s">
        <v>1890</v>
      </c>
      <c r="L27" s="4" t="s">
        <v>1885</v>
      </c>
      <c r="M27" s="35" t="s">
        <v>1886</v>
      </c>
      <c r="N27" s="4" t="s">
        <v>1887</v>
      </c>
      <c r="O27" s="4" t="s">
        <v>1888</v>
      </c>
      <c r="P27" s="4" t="s">
        <v>1889</v>
      </c>
      <c r="Q27" s="35" t="s">
        <v>117</v>
      </c>
      <c r="R27" s="4"/>
      <c r="S27" s="4" t="s">
        <v>12</v>
      </c>
      <c r="T27" s="4" t="s">
        <v>13</v>
      </c>
      <c r="U27" s="4" t="s">
        <v>11</v>
      </c>
      <c r="V27" s="4" t="s">
        <v>29</v>
      </c>
      <c r="W27" s="35" t="s">
        <v>991</v>
      </c>
      <c r="X27" s="35"/>
      <c r="Y27" s="4" t="s">
        <v>15</v>
      </c>
      <c r="Z27" s="4" t="s">
        <v>1885</v>
      </c>
      <c r="AA27" s="35" t="s">
        <v>1886</v>
      </c>
      <c r="AB27" s="4" t="s">
        <v>1887</v>
      </c>
      <c r="AC27" s="4" t="s">
        <v>1888</v>
      </c>
      <c r="AD27" s="4" t="s">
        <v>1889</v>
      </c>
      <c r="AE27" s="35" t="s">
        <v>117</v>
      </c>
      <c r="AF27" s="4"/>
      <c r="AG27" s="35" t="s">
        <v>1891</v>
      </c>
      <c r="AH27" s="35" t="s">
        <v>1892</v>
      </c>
      <c r="AI27" s="67">
        <v>202</v>
      </c>
      <c r="AJ27" s="67">
        <v>179</v>
      </c>
      <c r="AK27" s="67">
        <v>281</v>
      </c>
      <c r="AL27" s="67">
        <v>876</v>
      </c>
      <c r="AM27" s="67">
        <v>1639</v>
      </c>
      <c r="AN27" s="67">
        <v>18729</v>
      </c>
      <c r="AO27" s="4">
        <f t="shared" si="0"/>
        <v>21906</v>
      </c>
      <c r="AP27" s="68">
        <f t="shared" si="4"/>
        <v>21906</v>
      </c>
      <c r="AQ27" s="4" t="str">
        <f>AQ3</f>
        <v>W-3.6</v>
      </c>
      <c r="AR27" s="4" t="s">
        <v>17</v>
      </c>
      <c r="AS27" s="4"/>
      <c r="AT27" s="4">
        <v>4416</v>
      </c>
      <c r="AU27" s="4">
        <v>6</v>
      </c>
      <c r="AV27" s="4">
        <v>100</v>
      </c>
      <c r="AW27" s="4">
        <v>0</v>
      </c>
      <c r="AX27" s="69">
        <f t="shared" si="5"/>
        <v>21906</v>
      </c>
      <c r="AY27" s="12">
        <f t="shared" si="6"/>
        <v>0</v>
      </c>
      <c r="AZ27" s="70">
        <f t="shared" si="16"/>
        <v>0</v>
      </c>
      <c r="BA27" s="72">
        <f t="shared" si="16"/>
        <v>0</v>
      </c>
      <c r="BB27" s="36">
        <f t="shared" si="14"/>
        <v>0</v>
      </c>
      <c r="BC27" s="36">
        <f t="shared" si="14"/>
        <v>0</v>
      </c>
      <c r="BD27" s="36">
        <f t="shared" si="8"/>
        <v>0</v>
      </c>
      <c r="BE27" s="4">
        <f>BE3</f>
        <v>0</v>
      </c>
      <c r="BF27" s="10">
        <f t="shared" si="1"/>
        <v>0</v>
      </c>
      <c r="BG27" s="4">
        <f>BG3</f>
        <v>0</v>
      </c>
      <c r="BH27" s="10">
        <f t="shared" si="2"/>
        <v>0</v>
      </c>
      <c r="BI27" s="4"/>
      <c r="BJ27" s="10">
        <f t="shared" si="9"/>
        <v>0</v>
      </c>
      <c r="BK27" s="4">
        <f>BK3</f>
        <v>48.78</v>
      </c>
      <c r="BL27" s="10">
        <f t="shared" si="15"/>
        <v>292.68</v>
      </c>
      <c r="BM27" s="4">
        <f>BM3</f>
        <v>3.0300000000000001E-2</v>
      </c>
      <c r="BN27" s="10">
        <f t="shared" si="3"/>
        <v>663.7518</v>
      </c>
      <c r="BO27" s="5">
        <f t="shared" si="10"/>
        <v>956.43180000000007</v>
      </c>
    </row>
    <row r="28" spans="1:67">
      <c r="A28" s="4">
        <f t="shared" si="13"/>
        <v>26</v>
      </c>
      <c r="B28" s="4">
        <v>187</v>
      </c>
      <c r="C28" s="4" t="s">
        <v>0</v>
      </c>
      <c r="D28" s="4" t="s">
        <v>1899</v>
      </c>
      <c r="E28" s="35" t="s">
        <v>1900</v>
      </c>
      <c r="F28" s="4"/>
      <c r="G28" s="4" t="s">
        <v>1901</v>
      </c>
      <c r="H28" s="4" t="s">
        <v>1274</v>
      </c>
      <c r="I28" s="35" t="s">
        <v>152</v>
      </c>
      <c r="J28" s="4"/>
      <c r="K28" s="35" t="s">
        <v>1902</v>
      </c>
      <c r="L28" s="4" t="s">
        <v>1899</v>
      </c>
      <c r="M28" s="35" t="s">
        <v>1900</v>
      </c>
      <c r="N28" s="4"/>
      <c r="O28" s="4" t="s">
        <v>1901</v>
      </c>
      <c r="P28" s="4" t="s">
        <v>1274</v>
      </c>
      <c r="Q28" s="35" t="s">
        <v>152</v>
      </c>
      <c r="R28" s="4"/>
      <c r="S28" s="4" t="s">
        <v>12</v>
      </c>
      <c r="T28" s="4" t="s">
        <v>13</v>
      </c>
      <c r="U28" s="4" t="s">
        <v>11</v>
      </c>
      <c r="V28" s="4" t="s">
        <v>29</v>
      </c>
      <c r="W28" s="35" t="s">
        <v>991</v>
      </c>
      <c r="X28" s="35"/>
      <c r="Y28" s="4" t="s">
        <v>15</v>
      </c>
      <c r="Z28" s="4" t="s">
        <v>1903</v>
      </c>
      <c r="AA28" s="35" t="s">
        <v>1900</v>
      </c>
      <c r="AB28" s="4"/>
      <c r="AC28" s="4" t="s">
        <v>1901</v>
      </c>
      <c r="AD28" s="4" t="s">
        <v>1274</v>
      </c>
      <c r="AE28" s="35" t="s">
        <v>152</v>
      </c>
      <c r="AF28" s="4"/>
      <c r="AG28" s="35" t="s">
        <v>1904</v>
      </c>
      <c r="AH28" s="35" t="s">
        <v>1905</v>
      </c>
      <c r="AI28" s="67">
        <v>494</v>
      </c>
      <c r="AJ28" s="67">
        <v>404</v>
      </c>
      <c r="AK28" s="67">
        <v>3839</v>
      </c>
      <c r="AL28" s="67">
        <v>6226</v>
      </c>
      <c r="AM28" s="67">
        <v>8975</v>
      </c>
      <c r="AN28" s="67">
        <v>13703</v>
      </c>
      <c r="AO28" s="4">
        <f t="shared" si="0"/>
        <v>33641</v>
      </c>
      <c r="AP28" s="68">
        <f t="shared" si="4"/>
        <v>33641</v>
      </c>
      <c r="AQ28" s="4" t="str">
        <f>AQ3</f>
        <v>W-3.6</v>
      </c>
      <c r="AR28" s="4" t="s">
        <v>17</v>
      </c>
      <c r="AS28" s="4"/>
      <c r="AT28" s="4">
        <v>4416</v>
      </c>
      <c r="AU28" s="4">
        <v>6</v>
      </c>
      <c r="AV28" s="4">
        <v>100</v>
      </c>
      <c r="AW28" s="4">
        <v>0</v>
      </c>
      <c r="AX28" s="69">
        <f t="shared" si="5"/>
        <v>33641</v>
      </c>
      <c r="AY28" s="12">
        <f t="shared" si="6"/>
        <v>0</v>
      </c>
      <c r="AZ28" s="70">
        <f t="shared" si="16"/>
        <v>0</v>
      </c>
      <c r="BA28" s="72">
        <f t="shared" si="16"/>
        <v>0</v>
      </c>
      <c r="BB28" s="36">
        <f t="shared" si="14"/>
        <v>0</v>
      </c>
      <c r="BC28" s="36">
        <f t="shared" si="14"/>
        <v>0</v>
      </c>
      <c r="BD28" s="36">
        <f t="shared" si="8"/>
        <v>0</v>
      </c>
      <c r="BE28" s="4">
        <f>BE3</f>
        <v>0</v>
      </c>
      <c r="BF28" s="10">
        <f t="shared" si="1"/>
        <v>0</v>
      </c>
      <c r="BG28" s="4">
        <f>BG3</f>
        <v>0</v>
      </c>
      <c r="BH28" s="10">
        <f t="shared" si="2"/>
        <v>0</v>
      </c>
      <c r="BI28" s="4"/>
      <c r="BJ28" s="10">
        <f t="shared" si="9"/>
        <v>0</v>
      </c>
      <c r="BK28" s="4">
        <f>BK3</f>
        <v>48.78</v>
      </c>
      <c r="BL28" s="10">
        <f t="shared" si="15"/>
        <v>292.68</v>
      </c>
      <c r="BM28" s="4">
        <f>BM3</f>
        <v>3.0300000000000001E-2</v>
      </c>
      <c r="BN28" s="10">
        <f t="shared" si="3"/>
        <v>1019.3223</v>
      </c>
      <c r="BO28" s="5">
        <f t="shared" si="10"/>
        <v>1312.0023000000001</v>
      </c>
    </row>
    <row r="29" spans="1:67">
      <c r="A29" s="4">
        <f t="shared" si="13"/>
        <v>27</v>
      </c>
      <c r="B29" s="4">
        <v>187</v>
      </c>
      <c r="C29" s="4" t="s">
        <v>32</v>
      </c>
      <c r="D29" s="4" t="s">
        <v>1899</v>
      </c>
      <c r="E29" s="35" t="s">
        <v>1900</v>
      </c>
      <c r="F29" s="4"/>
      <c r="G29" s="4" t="s">
        <v>1901</v>
      </c>
      <c r="H29" s="4" t="s">
        <v>1274</v>
      </c>
      <c r="I29" s="35" t="s">
        <v>152</v>
      </c>
      <c r="J29" s="4"/>
      <c r="K29" s="35" t="s">
        <v>1902</v>
      </c>
      <c r="L29" s="4" t="s">
        <v>1899</v>
      </c>
      <c r="M29" s="35" t="s">
        <v>1900</v>
      </c>
      <c r="N29" s="4"/>
      <c r="O29" s="4" t="s">
        <v>1901</v>
      </c>
      <c r="P29" s="4" t="s">
        <v>1274</v>
      </c>
      <c r="Q29" s="35" t="s">
        <v>152</v>
      </c>
      <c r="R29" s="4"/>
      <c r="S29" s="4" t="s">
        <v>12</v>
      </c>
      <c r="T29" s="4" t="s">
        <v>13</v>
      </c>
      <c r="U29" s="4" t="s">
        <v>11</v>
      </c>
      <c r="V29" s="4" t="s">
        <v>29</v>
      </c>
      <c r="W29" s="35" t="s">
        <v>991</v>
      </c>
      <c r="X29" s="35"/>
      <c r="Y29" s="4" t="s">
        <v>15</v>
      </c>
      <c r="Z29" s="4" t="s">
        <v>1906</v>
      </c>
      <c r="AA29" s="35" t="s">
        <v>1907</v>
      </c>
      <c r="AB29" s="4" t="s">
        <v>1908</v>
      </c>
      <c r="AC29" s="4" t="s">
        <v>1908</v>
      </c>
      <c r="AD29" s="4" t="s">
        <v>1909</v>
      </c>
      <c r="AE29" s="35" t="s">
        <v>1910</v>
      </c>
      <c r="AF29" s="4"/>
      <c r="AG29" s="35" t="s">
        <v>1911</v>
      </c>
      <c r="AH29" s="35" t="s">
        <v>1912</v>
      </c>
      <c r="AI29" s="67">
        <v>0</v>
      </c>
      <c r="AJ29" s="67">
        <v>493</v>
      </c>
      <c r="AK29" s="67">
        <v>750</v>
      </c>
      <c r="AL29" s="67">
        <v>2053</v>
      </c>
      <c r="AM29" s="67">
        <v>3130</v>
      </c>
      <c r="AN29" s="67">
        <v>1930</v>
      </c>
      <c r="AO29" s="4">
        <f t="shared" si="0"/>
        <v>8356</v>
      </c>
      <c r="AP29" s="68">
        <f t="shared" si="4"/>
        <v>8356</v>
      </c>
      <c r="AQ29" s="4" t="str">
        <f>AQ3</f>
        <v>W-3.6</v>
      </c>
      <c r="AR29" s="4" t="s">
        <v>17</v>
      </c>
      <c r="AS29" s="4"/>
      <c r="AT29" s="4">
        <v>4416</v>
      </c>
      <c r="AU29" s="4">
        <v>6</v>
      </c>
      <c r="AV29" s="4">
        <v>100</v>
      </c>
      <c r="AW29" s="4">
        <v>0</v>
      </c>
      <c r="AX29" s="69">
        <f t="shared" si="5"/>
        <v>8356</v>
      </c>
      <c r="AY29" s="12">
        <f t="shared" si="6"/>
        <v>0</v>
      </c>
      <c r="AZ29" s="70">
        <f t="shared" si="16"/>
        <v>0</v>
      </c>
      <c r="BA29" s="72">
        <f t="shared" si="16"/>
        <v>0</v>
      </c>
      <c r="BB29" s="36">
        <f t="shared" si="14"/>
        <v>0</v>
      </c>
      <c r="BC29" s="36">
        <f t="shared" si="14"/>
        <v>0</v>
      </c>
      <c r="BD29" s="36">
        <f t="shared" si="8"/>
        <v>0</v>
      </c>
      <c r="BE29" s="4">
        <f>BE3</f>
        <v>0</v>
      </c>
      <c r="BF29" s="10">
        <f t="shared" si="1"/>
        <v>0</v>
      </c>
      <c r="BG29" s="4">
        <f>BG3</f>
        <v>0</v>
      </c>
      <c r="BH29" s="10">
        <f t="shared" si="2"/>
        <v>0</v>
      </c>
      <c r="BI29" s="4"/>
      <c r="BJ29" s="10">
        <f t="shared" si="9"/>
        <v>0</v>
      </c>
      <c r="BK29" s="4">
        <f>BK3</f>
        <v>48.78</v>
      </c>
      <c r="BL29" s="10">
        <f t="shared" si="15"/>
        <v>292.68</v>
      </c>
      <c r="BM29" s="4">
        <f>BM3</f>
        <v>3.0300000000000001E-2</v>
      </c>
      <c r="BN29" s="10">
        <f t="shared" si="3"/>
        <v>253.18680000000001</v>
      </c>
      <c r="BO29" s="5">
        <f t="shared" si="10"/>
        <v>545.86680000000001</v>
      </c>
    </row>
    <row r="30" spans="1:67">
      <c r="A30" s="4">
        <f t="shared" si="13"/>
        <v>28</v>
      </c>
      <c r="B30" s="4">
        <v>187</v>
      </c>
      <c r="C30" s="4" t="s">
        <v>62</v>
      </c>
      <c r="D30" s="4" t="s">
        <v>1899</v>
      </c>
      <c r="E30" s="35" t="s">
        <v>1900</v>
      </c>
      <c r="F30" s="4"/>
      <c r="G30" s="4" t="s">
        <v>1901</v>
      </c>
      <c r="H30" s="4" t="s">
        <v>1274</v>
      </c>
      <c r="I30" s="35" t="s">
        <v>152</v>
      </c>
      <c r="J30" s="4"/>
      <c r="K30" s="35" t="s">
        <v>1902</v>
      </c>
      <c r="L30" s="4" t="s">
        <v>1899</v>
      </c>
      <c r="M30" s="35" t="s">
        <v>1900</v>
      </c>
      <c r="N30" s="4"/>
      <c r="O30" s="4" t="s">
        <v>1901</v>
      </c>
      <c r="P30" s="4" t="s">
        <v>1274</v>
      </c>
      <c r="Q30" s="35" t="s">
        <v>152</v>
      </c>
      <c r="R30" s="4"/>
      <c r="S30" s="4" t="s">
        <v>12</v>
      </c>
      <c r="T30" s="4" t="s">
        <v>13</v>
      </c>
      <c r="U30" s="4" t="s">
        <v>28</v>
      </c>
      <c r="V30" s="4" t="s">
        <v>29</v>
      </c>
      <c r="W30" s="35" t="s">
        <v>991</v>
      </c>
      <c r="X30" s="35"/>
      <c r="Y30" s="4" t="s">
        <v>15</v>
      </c>
      <c r="Z30" s="4" t="s">
        <v>1913</v>
      </c>
      <c r="AA30" s="35" t="s">
        <v>1900</v>
      </c>
      <c r="AB30" s="4" t="s">
        <v>1901</v>
      </c>
      <c r="AC30" s="4" t="s">
        <v>1901</v>
      </c>
      <c r="AD30" s="4" t="s">
        <v>1274</v>
      </c>
      <c r="AE30" s="35" t="s">
        <v>1914</v>
      </c>
      <c r="AF30" s="35" t="s">
        <v>135</v>
      </c>
      <c r="AG30" s="35" t="s">
        <v>1915</v>
      </c>
      <c r="AH30" s="35" t="s">
        <v>1916</v>
      </c>
      <c r="AI30" s="67">
        <v>22</v>
      </c>
      <c r="AJ30" s="67">
        <v>112</v>
      </c>
      <c r="AK30" s="67">
        <v>381</v>
      </c>
      <c r="AL30" s="67">
        <v>955</v>
      </c>
      <c r="AM30" s="67">
        <v>1212</v>
      </c>
      <c r="AN30" s="67">
        <v>1639</v>
      </c>
      <c r="AO30" s="4">
        <f t="shared" si="0"/>
        <v>4321</v>
      </c>
      <c r="AP30" s="68">
        <f t="shared" si="4"/>
        <v>4321</v>
      </c>
      <c r="AQ30" s="4" t="str">
        <f>AQ14</f>
        <v>W-2.1</v>
      </c>
      <c r="AR30" s="4" t="s">
        <v>17</v>
      </c>
      <c r="AS30" s="4"/>
      <c r="AT30" s="4">
        <v>4416</v>
      </c>
      <c r="AU30" s="4">
        <v>6</v>
      </c>
      <c r="AV30" s="4">
        <v>100</v>
      </c>
      <c r="AW30" s="4">
        <v>0</v>
      </c>
      <c r="AX30" s="69">
        <f t="shared" si="5"/>
        <v>4321</v>
      </c>
      <c r="AY30" s="12">
        <f t="shared" si="6"/>
        <v>0</v>
      </c>
      <c r="AZ30" s="70">
        <f t="shared" si="16"/>
        <v>0</v>
      </c>
      <c r="BA30" s="72">
        <f t="shared" si="16"/>
        <v>0</v>
      </c>
      <c r="BB30" s="36">
        <f t="shared" si="14"/>
        <v>0</v>
      </c>
      <c r="BC30" s="36">
        <f t="shared" si="14"/>
        <v>0</v>
      </c>
      <c r="BD30" s="36">
        <f t="shared" si="8"/>
        <v>0</v>
      </c>
      <c r="BE30" s="4">
        <f>BE14</f>
        <v>0</v>
      </c>
      <c r="BF30" s="10">
        <f t="shared" si="1"/>
        <v>0</v>
      </c>
      <c r="BG30" s="4">
        <f>BG14</f>
        <v>0</v>
      </c>
      <c r="BH30" s="10">
        <f t="shared" si="2"/>
        <v>0</v>
      </c>
      <c r="BI30" s="4">
        <f>BI23</f>
        <v>3.8999999999999998E-3</v>
      </c>
      <c r="BJ30" s="10">
        <f t="shared" si="9"/>
        <v>16.851900000000001</v>
      </c>
      <c r="BK30" s="4">
        <f>BK14</f>
        <v>13.87</v>
      </c>
      <c r="BL30" s="10">
        <f t="shared" si="15"/>
        <v>83.22</v>
      </c>
      <c r="BM30" s="4">
        <f>BM14</f>
        <v>3.4380000000000001E-2</v>
      </c>
      <c r="BN30" s="10">
        <f t="shared" si="3"/>
        <v>148.55598000000001</v>
      </c>
      <c r="BO30" s="5">
        <f t="shared" si="10"/>
        <v>248.62788</v>
      </c>
    </row>
    <row r="31" spans="1:67" ht="15.75" customHeight="1">
      <c r="A31" s="4">
        <f t="shared" si="13"/>
        <v>29</v>
      </c>
      <c r="B31" s="4">
        <v>188</v>
      </c>
      <c r="C31" s="4" t="s">
        <v>0</v>
      </c>
      <c r="D31" s="4" t="s">
        <v>1917</v>
      </c>
      <c r="E31" s="35" t="s">
        <v>1918</v>
      </c>
      <c r="F31" s="4"/>
      <c r="G31" s="4" t="s">
        <v>1919</v>
      </c>
      <c r="H31" s="4"/>
      <c r="I31" s="35" t="s">
        <v>135</v>
      </c>
      <c r="J31" s="4"/>
      <c r="K31" s="35" t="s">
        <v>1920</v>
      </c>
      <c r="L31" s="4" t="s">
        <v>1917</v>
      </c>
      <c r="M31" s="35" t="s">
        <v>1918</v>
      </c>
      <c r="N31" s="4" t="s">
        <v>1919</v>
      </c>
      <c r="O31" s="4" t="s">
        <v>1921</v>
      </c>
      <c r="P31" s="4" t="s">
        <v>201</v>
      </c>
      <c r="Q31" s="35" t="s">
        <v>135</v>
      </c>
      <c r="R31" s="4"/>
      <c r="S31" s="4" t="s">
        <v>12</v>
      </c>
      <c r="T31" s="4" t="s">
        <v>13</v>
      </c>
      <c r="U31" s="4" t="s">
        <v>11</v>
      </c>
      <c r="V31" s="4" t="s">
        <v>29</v>
      </c>
      <c r="W31" s="35" t="s">
        <v>991</v>
      </c>
      <c r="X31" s="35"/>
      <c r="Y31" s="4" t="s">
        <v>15</v>
      </c>
      <c r="Z31" s="4" t="s">
        <v>1922</v>
      </c>
      <c r="AA31" s="35" t="s">
        <v>1918</v>
      </c>
      <c r="AB31" s="4" t="s">
        <v>1919</v>
      </c>
      <c r="AC31" s="4" t="s">
        <v>1921</v>
      </c>
      <c r="AD31" s="4" t="s">
        <v>201</v>
      </c>
      <c r="AE31" s="35" t="s">
        <v>135</v>
      </c>
      <c r="AF31" s="4"/>
      <c r="AG31" s="35" t="s">
        <v>1923</v>
      </c>
      <c r="AH31" s="35" t="s">
        <v>1924</v>
      </c>
      <c r="AI31" s="67">
        <v>169</v>
      </c>
      <c r="AJ31" s="67">
        <v>0</v>
      </c>
      <c r="AK31" s="67">
        <v>4339</v>
      </c>
      <c r="AL31" s="67">
        <v>0</v>
      </c>
      <c r="AM31" s="67">
        <v>19402</v>
      </c>
      <c r="AN31" s="67">
        <v>14427</v>
      </c>
      <c r="AO31" s="4">
        <f t="shared" si="0"/>
        <v>38337</v>
      </c>
      <c r="AP31" s="68">
        <f t="shared" si="4"/>
        <v>38337</v>
      </c>
      <c r="AQ31" s="4" t="str">
        <f>AQ3</f>
        <v>W-3.6</v>
      </c>
      <c r="AR31" s="4" t="s">
        <v>17</v>
      </c>
      <c r="AS31" s="4"/>
      <c r="AT31" s="4">
        <v>4416</v>
      </c>
      <c r="AU31" s="4">
        <v>6</v>
      </c>
      <c r="AV31" s="4">
        <v>100</v>
      </c>
      <c r="AW31" s="4">
        <v>0</v>
      </c>
      <c r="AX31" s="69">
        <f t="shared" si="5"/>
        <v>38337</v>
      </c>
      <c r="AY31" s="12">
        <f t="shared" si="6"/>
        <v>0</v>
      </c>
      <c r="AZ31" s="70">
        <f t="shared" si="16"/>
        <v>0</v>
      </c>
      <c r="BA31" s="72">
        <f t="shared" si="16"/>
        <v>0</v>
      </c>
      <c r="BB31" s="36">
        <f t="shared" si="14"/>
        <v>0</v>
      </c>
      <c r="BC31" s="36">
        <f t="shared" si="14"/>
        <v>0</v>
      </c>
      <c r="BD31" s="36">
        <f t="shared" si="8"/>
        <v>0</v>
      </c>
      <c r="BE31" s="4">
        <f>BE3</f>
        <v>0</v>
      </c>
      <c r="BF31" s="10">
        <f t="shared" si="1"/>
        <v>0</v>
      </c>
      <c r="BG31" s="4">
        <f>BG3</f>
        <v>0</v>
      </c>
      <c r="BH31" s="10">
        <f t="shared" si="2"/>
        <v>0</v>
      </c>
      <c r="BI31" s="4"/>
      <c r="BJ31" s="10">
        <f t="shared" si="9"/>
        <v>0</v>
      </c>
      <c r="BK31" s="4">
        <f>BK3</f>
        <v>48.78</v>
      </c>
      <c r="BL31" s="10">
        <f t="shared" si="15"/>
        <v>292.68</v>
      </c>
      <c r="BM31" s="4">
        <f>BM3</f>
        <v>3.0300000000000001E-2</v>
      </c>
      <c r="BN31" s="10">
        <f t="shared" si="3"/>
        <v>1161.6111000000001</v>
      </c>
      <c r="BO31" s="5">
        <f t="shared" si="10"/>
        <v>1454.2911000000001</v>
      </c>
    </row>
    <row r="32" spans="1:67">
      <c r="A32" s="4">
        <f t="shared" si="13"/>
        <v>30</v>
      </c>
      <c r="B32" s="4">
        <v>188</v>
      </c>
      <c r="C32" s="4" t="s">
        <v>32</v>
      </c>
      <c r="D32" s="4" t="s">
        <v>1917</v>
      </c>
      <c r="E32" s="35" t="s">
        <v>1918</v>
      </c>
      <c r="F32" s="4"/>
      <c r="G32" s="4" t="s">
        <v>1919</v>
      </c>
      <c r="H32" s="4"/>
      <c r="I32" s="35" t="s">
        <v>135</v>
      </c>
      <c r="J32" s="4"/>
      <c r="K32" s="35" t="s">
        <v>1920</v>
      </c>
      <c r="L32" s="4" t="s">
        <v>1917</v>
      </c>
      <c r="M32" s="35" t="s">
        <v>1918</v>
      </c>
      <c r="N32" s="4" t="s">
        <v>1919</v>
      </c>
      <c r="O32" s="4" t="s">
        <v>1921</v>
      </c>
      <c r="P32" s="4" t="s">
        <v>201</v>
      </c>
      <c r="Q32" s="35" t="s">
        <v>135</v>
      </c>
      <c r="R32" s="4"/>
      <c r="S32" s="4" t="s">
        <v>1928</v>
      </c>
      <c r="T32" s="4" t="s">
        <v>13</v>
      </c>
      <c r="U32" s="4" t="s">
        <v>11</v>
      </c>
      <c r="V32" s="4" t="s">
        <v>29</v>
      </c>
      <c r="W32" s="35" t="s">
        <v>991</v>
      </c>
      <c r="X32" s="35"/>
      <c r="Y32" s="4" t="s">
        <v>15</v>
      </c>
      <c r="Z32" s="4" t="s">
        <v>1925</v>
      </c>
      <c r="AA32" s="35" t="s">
        <v>1918</v>
      </c>
      <c r="AB32" s="4" t="s">
        <v>1919</v>
      </c>
      <c r="AC32" s="4" t="s">
        <v>1921</v>
      </c>
      <c r="AD32" s="4" t="s">
        <v>201</v>
      </c>
      <c r="AE32" s="35" t="s">
        <v>135</v>
      </c>
      <c r="AF32" s="4"/>
      <c r="AG32" s="35" t="s">
        <v>1926</v>
      </c>
      <c r="AH32" s="35" t="s">
        <v>1927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4">
        <f t="shared" si="0"/>
        <v>0</v>
      </c>
      <c r="AP32" s="68">
        <f t="shared" si="4"/>
        <v>0</v>
      </c>
      <c r="AQ32" s="4" t="str">
        <f>AQ5</f>
        <v>W-1.1</v>
      </c>
      <c r="AR32" s="4" t="s">
        <v>17</v>
      </c>
      <c r="AS32" s="4"/>
      <c r="AT32" s="4">
        <v>4416</v>
      </c>
      <c r="AU32" s="4">
        <v>6</v>
      </c>
      <c r="AV32" s="4">
        <v>100</v>
      </c>
      <c r="AW32" s="4">
        <v>0</v>
      </c>
      <c r="AX32" s="69">
        <f t="shared" si="5"/>
        <v>0</v>
      </c>
      <c r="AY32" s="12">
        <f t="shared" si="6"/>
        <v>0</v>
      </c>
      <c r="AZ32" s="70">
        <f t="shared" si="16"/>
        <v>0</v>
      </c>
      <c r="BA32" s="72">
        <f t="shared" si="16"/>
        <v>0</v>
      </c>
      <c r="BB32" s="36">
        <f t="shared" si="14"/>
        <v>0</v>
      </c>
      <c r="BC32" s="36">
        <f t="shared" si="14"/>
        <v>0</v>
      </c>
      <c r="BD32" s="36">
        <f t="shared" si="8"/>
        <v>0</v>
      </c>
      <c r="BE32" s="4">
        <f>BE5</f>
        <v>0</v>
      </c>
      <c r="BF32" s="10">
        <f t="shared" si="1"/>
        <v>0</v>
      </c>
      <c r="BG32" s="4">
        <f>BG5</f>
        <v>0</v>
      </c>
      <c r="BH32" s="10">
        <f t="shared" si="2"/>
        <v>0</v>
      </c>
      <c r="BI32" s="4"/>
      <c r="BJ32" s="10">
        <f t="shared" si="9"/>
        <v>0</v>
      </c>
      <c r="BK32" s="4">
        <f>BK5</f>
        <v>4.6399999999999997</v>
      </c>
      <c r="BL32" s="10">
        <f t="shared" si="15"/>
        <v>27.839999999999996</v>
      </c>
      <c r="BM32" s="4">
        <f>BM5</f>
        <v>5.466E-2</v>
      </c>
      <c r="BN32" s="10">
        <f t="shared" si="3"/>
        <v>0</v>
      </c>
      <c r="BO32" s="5">
        <f t="shared" si="10"/>
        <v>27.839999999999996</v>
      </c>
    </row>
    <row r="33" spans="1:67">
      <c r="A33" s="4">
        <f t="shared" si="13"/>
        <v>31</v>
      </c>
      <c r="B33" s="4">
        <v>188</v>
      </c>
      <c r="C33" s="4" t="s">
        <v>62</v>
      </c>
      <c r="D33" s="4" t="s">
        <v>1917</v>
      </c>
      <c r="E33" s="35" t="s">
        <v>1918</v>
      </c>
      <c r="F33" s="4"/>
      <c r="G33" s="4" t="s">
        <v>1919</v>
      </c>
      <c r="H33" s="4"/>
      <c r="I33" s="35" t="s">
        <v>135</v>
      </c>
      <c r="J33" s="4"/>
      <c r="K33" s="35" t="s">
        <v>1920</v>
      </c>
      <c r="L33" s="4" t="s">
        <v>1917</v>
      </c>
      <c r="M33" s="35" t="s">
        <v>1918</v>
      </c>
      <c r="N33" s="4" t="s">
        <v>1919</v>
      </c>
      <c r="O33" s="4" t="s">
        <v>1921</v>
      </c>
      <c r="P33" s="4" t="s">
        <v>201</v>
      </c>
      <c r="Q33" s="35" t="s">
        <v>135</v>
      </c>
      <c r="R33" s="4"/>
      <c r="S33" s="4" t="s">
        <v>1928</v>
      </c>
      <c r="T33" s="4" t="s">
        <v>13</v>
      </c>
      <c r="U33" s="4" t="s">
        <v>11</v>
      </c>
      <c r="V33" s="4" t="s">
        <v>29</v>
      </c>
      <c r="W33" s="35" t="s">
        <v>991</v>
      </c>
      <c r="X33" s="35"/>
      <c r="Y33" s="4" t="s">
        <v>15</v>
      </c>
      <c r="Z33" s="4" t="s">
        <v>1929</v>
      </c>
      <c r="AA33" s="35" t="s">
        <v>1918</v>
      </c>
      <c r="AB33" s="4" t="s">
        <v>1919</v>
      </c>
      <c r="AC33" s="4" t="s">
        <v>1921</v>
      </c>
      <c r="AD33" s="4" t="s">
        <v>201</v>
      </c>
      <c r="AE33" s="35" t="s">
        <v>135</v>
      </c>
      <c r="AF33" s="4"/>
      <c r="AG33" s="35" t="s">
        <v>1930</v>
      </c>
      <c r="AH33" s="35" t="s">
        <v>1931</v>
      </c>
      <c r="AI33" s="67">
        <v>0</v>
      </c>
      <c r="AJ33" s="67">
        <v>0</v>
      </c>
      <c r="AK33" s="67">
        <v>0</v>
      </c>
      <c r="AL33" s="67">
        <v>0</v>
      </c>
      <c r="AM33" s="67">
        <v>0</v>
      </c>
      <c r="AN33" s="67">
        <v>0</v>
      </c>
      <c r="AO33" s="4">
        <f t="shared" si="0"/>
        <v>0</v>
      </c>
      <c r="AP33" s="68">
        <f t="shared" si="4"/>
        <v>0</v>
      </c>
      <c r="AQ33" s="4" t="str">
        <f>AQ5</f>
        <v>W-1.1</v>
      </c>
      <c r="AR33" s="4" t="s">
        <v>17</v>
      </c>
      <c r="AS33" s="4"/>
      <c r="AT33" s="4">
        <v>4416</v>
      </c>
      <c r="AU33" s="4">
        <v>6</v>
      </c>
      <c r="AV33" s="4">
        <v>100</v>
      </c>
      <c r="AW33" s="4">
        <v>0</v>
      </c>
      <c r="AX33" s="69">
        <f t="shared" si="5"/>
        <v>0</v>
      </c>
      <c r="AY33" s="12">
        <f t="shared" si="6"/>
        <v>0</v>
      </c>
      <c r="AZ33" s="70">
        <f t="shared" si="16"/>
        <v>0</v>
      </c>
      <c r="BA33" s="72">
        <f t="shared" si="16"/>
        <v>0</v>
      </c>
      <c r="BB33" s="36">
        <f t="shared" si="14"/>
        <v>0</v>
      </c>
      <c r="BC33" s="36">
        <f t="shared" si="14"/>
        <v>0</v>
      </c>
      <c r="BD33" s="36">
        <f t="shared" si="8"/>
        <v>0</v>
      </c>
      <c r="BE33" s="4">
        <f>BE5</f>
        <v>0</v>
      </c>
      <c r="BF33" s="10">
        <f t="shared" si="1"/>
        <v>0</v>
      </c>
      <c r="BG33" s="4">
        <f>BG5</f>
        <v>0</v>
      </c>
      <c r="BH33" s="10">
        <f t="shared" si="2"/>
        <v>0</v>
      </c>
      <c r="BI33" s="4"/>
      <c r="BJ33" s="10">
        <f t="shared" si="9"/>
        <v>0</v>
      </c>
      <c r="BK33" s="4">
        <f>BK5</f>
        <v>4.6399999999999997</v>
      </c>
      <c r="BL33" s="10">
        <f t="shared" si="15"/>
        <v>27.839999999999996</v>
      </c>
      <c r="BM33" s="4">
        <f>BM5</f>
        <v>5.466E-2</v>
      </c>
      <c r="BN33" s="10">
        <f t="shared" si="3"/>
        <v>0</v>
      </c>
      <c r="BO33" s="5">
        <f t="shared" si="10"/>
        <v>27.839999999999996</v>
      </c>
    </row>
    <row r="34" spans="1:67">
      <c r="A34" s="4">
        <f t="shared" si="13"/>
        <v>32</v>
      </c>
      <c r="B34" s="4">
        <v>189</v>
      </c>
      <c r="C34" s="4" t="s">
        <v>0</v>
      </c>
      <c r="D34" s="4" t="s">
        <v>1932</v>
      </c>
      <c r="E34" s="35" t="s">
        <v>1933</v>
      </c>
      <c r="F34" s="4"/>
      <c r="G34" s="4" t="s">
        <v>1934</v>
      </c>
      <c r="H34" s="4" t="s">
        <v>1523</v>
      </c>
      <c r="I34" s="35" t="s">
        <v>552</v>
      </c>
      <c r="J34" s="4"/>
      <c r="K34" s="35" t="s">
        <v>1935</v>
      </c>
      <c r="L34" s="4" t="s">
        <v>1932</v>
      </c>
      <c r="M34" s="35" t="s">
        <v>1933</v>
      </c>
      <c r="N34" s="4"/>
      <c r="O34" s="4" t="s">
        <v>1934</v>
      </c>
      <c r="P34" s="4" t="s">
        <v>1523</v>
      </c>
      <c r="Q34" s="35" t="s">
        <v>552</v>
      </c>
      <c r="R34" s="4"/>
      <c r="S34" s="4" t="s">
        <v>12</v>
      </c>
      <c r="T34" s="4" t="s">
        <v>13</v>
      </c>
      <c r="U34" s="4" t="s">
        <v>11</v>
      </c>
      <c r="V34" s="4" t="s">
        <v>29</v>
      </c>
      <c r="W34" s="35" t="s">
        <v>991</v>
      </c>
      <c r="X34" s="35"/>
      <c r="Y34" s="4" t="s">
        <v>15</v>
      </c>
      <c r="Z34" s="4"/>
      <c r="AA34" s="35" t="s">
        <v>1933</v>
      </c>
      <c r="AB34" s="4"/>
      <c r="AC34" s="4" t="s">
        <v>1934</v>
      </c>
      <c r="AD34" s="4" t="s">
        <v>1523</v>
      </c>
      <c r="AE34" s="35" t="s">
        <v>552</v>
      </c>
      <c r="AF34" s="4"/>
      <c r="AG34" s="35" t="s">
        <v>1936</v>
      </c>
      <c r="AH34" s="35" t="s">
        <v>1937</v>
      </c>
      <c r="AI34" s="67">
        <v>3596</v>
      </c>
      <c r="AJ34" s="67">
        <v>0</v>
      </c>
      <c r="AK34" s="67">
        <v>3935</v>
      </c>
      <c r="AL34" s="67">
        <v>0</v>
      </c>
      <c r="AM34" s="67">
        <v>13754</v>
      </c>
      <c r="AN34" s="67">
        <v>0</v>
      </c>
      <c r="AO34" s="4">
        <f t="shared" si="0"/>
        <v>21285</v>
      </c>
      <c r="AP34" s="68">
        <f t="shared" si="4"/>
        <v>21285</v>
      </c>
      <c r="AQ34" s="4" t="str">
        <f>AQ3</f>
        <v>W-3.6</v>
      </c>
      <c r="AR34" s="4" t="s">
        <v>17</v>
      </c>
      <c r="AS34" s="4"/>
      <c r="AT34" s="4">
        <v>4416</v>
      </c>
      <c r="AU34" s="4">
        <v>6</v>
      </c>
      <c r="AV34" s="4">
        <v>100</v>
      </c>
      <c r="AW34" s="4">
        <v>0</v>
      </c>
      <c r="AX34" s="69">
        <f t="shared" si="5"/>
        <v>21285</v>
      </c>
      <c r="AY34" s="12">
        <f t="shared" si="6"/>
        <v>0</v>
      </c>
      <c r="AZ34" s="70">
        <f t="shared" si="16"/>
        <v>0</v>
      </c>
      <c r="BA34" s="72">
        <f t="shared" si="16"/>
        <v>0</v>
      </c>
      <c r="BB34" s="36">
        <f t="shared" si="14"/>
        <v>0</v>
      </c>
      <c r="BC34" s="36">
        <f t="shared" si="14"/>
        <v>0</v>
      </c>
      <c r="BD34" s="36">
        <f t="shared" si="8"/>
        <v>0</v>
      </c>
      <c r="BE34" s="4">
        <f>BE3</f>
        <v>0</v>
      </c>
      <c r="BF34" s="10">
        <f t="shared" si="1"/>
        <v>0</v>
      </c>
      <c r="BG34" s="4">
        <f>BG3</f>
        <v>0</v>
      </c>
      <c r="BH34" s="10">
        <f t="shared" si="2"/>
        <v>0</v>
      </c>
      <c r="BI34" s="4"/>
      <c r="BJ34" s="10">
        <f t="shared" si="9"/>
        <v>0</v>
      </c>
      <c r="BK34" s="4">
        <f>BK3</f>
        <v>48.78</v>
      </c>
      <c r="BL34" s="10">
        <f t="shared" si="15"/>
        <v>292.68</v>
      </c>
      <c r="BM34" s="4">
        <f>BM3</f>
        <v>3.0300000000000001E-2</v>
      </c>
      <c r="BN34" s="10">
        <f t="shared" si="3"/>
        <v>644.93550000000005</v>
      </c>
      <c r="BO34" s="5">
        <f t="shared" si="10"/>
        <v>937.61550000000011</v>
      </c>
    </row>
    <row r="35" spans="1:67">
      <c r="A35" s="4">
        <f t="shared" si="13"/>
        <v>33</v>
      </c>
      <c r="B35" s="4">
        <v>190</v>
      </c>
      <c r="C35" s="4" t="s">
        <v>0</v>
      </c>
      <c r="D35" s="4" t="s">
        <v>1938</v>
      </c>
      <c r="E35" s="35" t="s">
        <v>1939</v>
      </c>
      <c r="F35" s="4"/>
      <c r="G35" s="4" t="s">
        <v>1940</v>
      </c>
      <c r="H35" s="4" t="s">
        <v>1941</v>
      </c>
      <c r="I35" s="35" t="s">
        <v>1109</v>
      </c>
      <c r="J35" s="4"/>
      <c r="K35" s="35" t="s">
        <v>1942</v>
      </c>
      <c r="L35" s="4" t="s">
        <v>1938</v>
      </c>
      <c r="M35" s="35" t="s">
        <v>1939</v>
      </c>
      <c r="N35" s="4" t="s">
        <v>1940</v>
      </c>
      <c r="O35" s="4" t="s">
        <v>1940</v>
      </c>
      <c r="P35" s="4" t="s">
        <v>1941</v>
      </c>
      <c r="Q35" s="35" t="s">
        <v>1109</v>
      </c>
      <c r="R35" s="4"/>
      <c r="S35" s="4" t="s">
        <v>12</v>
      </c>
      <c r="T35" s="4" t="s">
        <v>13</v>
      </c>
      <c r="U35" s="4" t="s">
        <v>11</v>
      </c>
      <c r="V35" s="4" t="s">
        <v>29</v>
      </c>
      <c r="W35" s="35" t="s">
        <v>991</v>
      </c>
      <c r="X35" s="35"/>
      <c r="Y35" s="4" t="s">
        <v>15</v>
      </c>
      <c r="Z35" s="4" t="s">
        <v>1276</v>
      </c>
      <c r="AA35" s="35" t="s">
        <v>1939</v>
      </c>
      <c r="AB35" s="4" t="s">
        <v>1940</v>
      </c>
      <c r="AC35" s="4" t="s">
        <v>1940</v>
      </c>
      <c r="AD35" s="4" t="s">
        <v>1941</v>
      </c>
      <c r="AE35" s="35" t="s">
        <v>1109</v>
      </c>
      <c r="AF35" s="35" t="s">
        <v>59</v>
      </c>
      <c r="AG35" s="35" t="s">
        <v>1943</v>
      </c>
      <c r="AH35" s="35" t="s">
        <v>1944</v>
      </c>
      <c r="AI35" s="67">
        <v>0</v>
      </c>
      <c r="AJ35" s="67">
        <v>752</v>
      </c>
      <c r="AK35" s="67">
        <v>5574</v>
      </c>
      <c r="AL35" s="67">
        <v>10474</v>
      </c>
      <c r="AM35" s="67">
        <v>13351</v>
      </c>
      <c r="AN35" s="67">
        <v>20145</v>
      </c>
      <c r="AO35" s="4">
        <f t="shared" si="0"/>
        <v>50296</v>
      </c>
      <c r="AP35" s="68">
        <f t="shared" si="4"/>
        <v>50296</v>
      </c>
      <c r="AQ35" s="4" t="str">
        <f>AQ6</f>
        <v>W-4</v>
      </c>
      <c r="AR35" s="4" t="s">
        <v>17</v>
      </c>
      <c r="AS35" s="4"/>
      <c r="AT35" s="4">
        <v>4416</v>
      </c>
      <c r="AU35" s="4">
        <v>6</v>
      </c>
      <c r="AV35" s="4">
        <v>100</v>
      </c>
      <c r="AW35" s="4">
        <v>0</v>
      </c>
      <c r="AX35" s="69">
        <f t="shared" si="5"/>
        <v>50296</v>
      </c>
      <c r="AY35" s="12">
        <f t="shared" si="6"/>
        <v>0</v>
      </c>
      <c r="AZ35" s="70">
        <f t="shared" si="16"/>
        <v>0</v>
      </c>
      <c r="BA35" s="72">
        <f t="shared" si="16"/>
        <v>0</v>
      </c>
      <c r="BB35" s="36">
        <f t="shared" si="14"/>
        <v>0</v>
      </c>
      <c r="BC35" s="36">
        <f t="shared" si="14"/>
        <v>0</v>
      </c>
      <c r="BD35" s="36">
        <f t="shared" si="8"/>
        <v>0</v>
      </c>
      <c r="BE35" s="4">
        <f>BE6</f>
        <v>0</v>
      </c>
      <c r="BF35" s="10">
        <f t="shared" si="1"/>
        <v>0</v>
      </c>
      <c r="BG35" s="4">
        <f>BG6</f>
        <v>0</v>
      </c>
      <c r="BH35" s="10">
        <f t="shared" si="2"/>
        <v>0</v>
      </c>
      <c r="BI35" s="4"/>
      <c r="BJ35" s="10">
        <f t="shared" si="9"/>
        <v>0</v>
      </c>
      <c r="BK35" s="4">
        <f>BK6</f>
        <v>270.85000000000002</v>
      </c>
      <c r="BL35" s="10">
        <f t="shared" si="15"/>
        <v>1625.1000000000001</v>
      </c>
      <c r="BM35" s="4">
        <f>BM6</f>
        <v>2.9919999999999999E-2</v>
      </c>
      <c r="BN35" s="10">
        <f t="shared" si="3"/>
        <v>1504.8563199999999</v>
      </c>
      <c r="BO35" s="5">
        <f t="shared" si="10"/>
        <v>3129.9563200000002</v>
      </c>
    </row>
    <row r="36" spans="1:67">
      <c r="A36" s="4">
        <f t="shared" si="13"/>
        <v>34</v>
      </c>
      <c r="B36" s="4">
        <v>191</v>
      </c>
      <c r="C36" s="4" t="s">
        <v>0</v>
      </c>
      <c r="D36" s="4" t="s">
        <v>1945</v>
      </c>
      <c r="E36" s="35" t="s">
        <v>1946</v>
      </c>
      <c r="F36" s="4"/>
      <c r="G36" s="4" t="s">
        <v>1947</v>
      </c>
      <c r="H36" s="4" t="s">
        <v>1948</v>
      </c>
      <c r="I36" s="35" t="s">
        <v>1949</v>
      </c>
      <c r="J36" s="4"/>
      <c r="K36" s="35" t="s">
        <v>1950</v>
      </c>
      <c r="L36" s="4" t="s">
        <v>1945</v>
      </c>
      <c r="M36" s="35" t="s">
        <v>1946</v>
      </c>
      <c r="N36" s="4"/>
      <c r="O36" s="4" t="s">
        <v>1947</v>
      </c>
      <c r="P36" s="4" t="s">
        <v>1948</v>
      </c>
      <c r="Q36" s="35" t="s">
        <v>1949</v>
      </c>
      <c r="R36" s="4"/>
      <c r="S36" s="4" t="s">
        <v>12</v>
      </c>
      <c r="T36" s="4" t="s">
        <v>13</v>
      </c>
      <c r="U36" s="4" t="s">
        <v>28</v>
      </c>
      <c r="V36" s="4" t="s">
        <v>29</v>
      </c>
      <c r="W36" s="35" t="s">
        <v>991</v>
      </c>
      <c r="X36" s="35"/>
      <c r="Y36" s="4" t="s">
        <v>15</v>
      </c>
      <c r="Z36" s="4" t="s">
        <v>233</v>
      </c>
      <c r="AA36" s="35" t="s">
        <v>1946</v>
      </c>
      <c r="AB36" s="4" t="s">
        <v>1947</v>
      </c>
      <c r="AC36" s="4" t="s">
        <v>1947</v>
      </c>
      <c r="AD36" s="4" t="s">
        <v>1948</v>
      </c>
      <c r="AE36" s="35" t="s">
        <v>1949</v>
      </c>
      <c r="AF36" s="4"/>
      <c r="AG36" s="35" t="s">
        <v>1951</v>
      </c>
      <c r="AH36" s="35" t="s">
        <v>1952</v>
      </c>
      <c r="AI36" s="67">
        <v>0</v>
      </c>
      <c r="AJ36" s="67">
        <v>0</v>
      </c>
      <c r="AK36" s="67">
        <v>0</v>
      </c>
      <c r="AL36" s="67">
        <v>5743</v>
      </c>
      <c r="AM36" s="67">
        <v>0</v>
      </c>
      <c r="AN36" s="67">
        <v>16770</v>
      </c>
      <c r="AO36" s="4">
        <f t="shared" si="0"/>
        <v>22513</v>
      </c>
      <c r="AP36" s="68">
        <f t="shared" si="4"/>
        <v>22513</v>
      </c>
      <c r="AQ36" s="4" t="str">
        <f>AQ3</f>
        <v>W-3.6</v>
      </c>
      <c r="AR36" s="4" t="s">
        <v>17</v>
      </c>
      <c r="AS36" s="4"/>
      <c r="AT36" s="4">
        <v>4416</v>
      </c>
      <c r="AU36" s="4">
        <v>6</v>
      </c>
      <c r="AV36" s="4">
        <v>100</v>
      </c>
      <c r="AW36" s="4">
        <v>0</v>
      </c>
      <c r="AX36" s="69">
        <f t="shared" si="5"/>
        <v>22513</v>
      </c>
      <c r="AY36" s="12">
        <f t="shared" si="6"/>
        <v>0</v>
      </c>
      <c r="AZ36" s="70">
        <f t="shared" si="16"/>
        <v>0</v>
      </c>
      <c r="BA36" s="72">
        <f t="shared" si="16"/>
        <v>0</v>
      </c>
      <c r="BB36" s="36">
        <f t="shared" si="14"/>
        <v>0</v>
      </c>
      <c r="BC36" s="36">
        <f t="shared" si="14"/>
        <v>0</v>
      </c>
      <c r="BD36" s="36">
        <f t="shared" si="8"/>
        <v>0</v>
      </c>
      <c r="BE36" s="4">
        <f>BE3</f>
        <v>0</v>
      </c>
      <c r="BF36" s="10">
        <f t="shared" si="1"/>
        <v>0</v>
      </c>
      <c r="BG36" s="4">
        <f>BG3</f>
        <v>0</v>
      </c>
      <c r="BH36" s="10">
        <f t="shared" si="2"/>
        <v>0</v>
      </c>
      <c r="BI36" s="4">
        <f>BI30</f>
        <v>3.8999999999999998E-3</v>
      </c>
      <c r="BJ36" s="10">
        <f t="shared" si="9"/>
        <v>87.800699999999992</v>
      </c>
      <c r="BK36" s="4">
        <f>BK3</f>
        <v>48.78</v>
      </c>
      <c r="BL36" s="10">
        <f t="shared" si="15"/>
        <v>292.68</v>
      </c>
      <c r="BM36" s="4">
        <f>BM3</f>
        <v>3.0300000000000001E-2</v>
      </c>
      <c r="BN36" s="10">
        <f t="shared" si="3"/>
        <v>682.14390000000003</v>
      </c>
      <c r="BO36" s="5">
        <f t="shared" si="10"/>
        <v>1062.6246000000001</v>
      </c>
    </row>
    <row r="37" spans="1:67">
      <c r="A37" s="4">
        <f t="shared" si="13"/>
        <v>35</v>
      </c>
      <c r="B37" s="4">
        <v>186</v>
      </c>
      <c r="C37" s="4" t="s">
        <v>32</v>
      </c>
      <c r="D37" s="4" t="s">
        <v>1885</v>
      </c>
      <c r="E37" s="35" t="s">
        <v>1886</v>
      </c>
      <c r="F37" s="4" t="s">
        <v>1887</v>
      </c>
      <c r="G37" s="4" t="s">
        <v>1888</v>
      </c>
      <c r="H37" s="4" t="s">
        <v>1889</v>
      </c>
      <c r="I37" s="35" t="s">
        <v>117</v>
      </c>
      <c r="J37" s="4"/>
      <c r="K37" s="35" t="s">
        <v>1890</v>
      </c>
      <c r="L37" s="4" t="s">
        <v>1885</v>
      </c>
      <c r="M37" s="35" t="s">
        <v>1886</v>
      </c>
      <c r="N37" s="4" t="s">
        <v>1887</v>
      </c>
      <c r="O37" s="4" t="s">
        <v>1888</v>
      </c>
      <c r="P37" s="4" t="s">
        <v>1889</v>
      </c>
      <c r="Q37" s="35" t="s">
        <v>117</v>
      </c>
      <c r="R37" s="4"/>
      <c r="S37" s="4" t="s">
        <v>12</v>
      </c>
      <c r="T37" s="4" t="s">
        <v>13</v>
      </c>
      <c r="U37" s="4" t="s">
        <v>11</v>
      </c>
      <c r="V37" s="4" t="s">
        <v>29</v>
      </c>
      <c r="W37" s="35" t="s">
        <v>991</v>
      </c>
      <c r="X37" s="35"/>
      <c r="Y37" s="4" t="s">
        <v>15</v>
      </c>
      <c r="Z37" s="4" t="s">
        <v>1893</v>
      </c>
      <c r="AA37" s="35" t="s">
        <v>1886</v>
      </c>
      <c r="AB37" s="4" t="s">
        <v>1894</v>
      </c>
      <c r="AC37" s="4" t="s">
        <v>1895</v>
      </c>
      <c r="AD37" s="4" t="s">
        <v>1896</v>
      </c>
      <c r="AE37" s="35" t="s">
        <v>117</v>
      </c>
      <c r="AF37" s="4"/>
      <c r="AG37" s="35" t="s">
        <v>1897</v>
      </c>
      <c r="AH37" s="35" t="s">
        <v>1898</v>
      </c>
      <c r="AI37" s="67">
        <v>0</v>
      </c>
      <c r="AJ37" s="67">
        <v>0</v>
      </c>
      <c r="AK37" s="67">
        <v>0</v>
      </c>
      <c r="AL37" s="67">
        <v>0</v>
      </c>
      <c r="AM37" s="67">
        <v>168</v>
      </c>
      <c r="AN37" s="67">
        <v>988</v>
      </c>
      <c r="AO37" s="4">
        <f t="shared" si="0"/>
        <v>1156</v>
      </c>
      <c r="AP37" s="68">
        <f t="shared" si="4"/>
        <v>1156</v>
      </c>
      <c r="AQ37" s="4" t="str">
        <f>AQ5</f>
        <v>W-1.1</v>
      </c>
      <c r="AR37" s="4" t="s">
        <v>17</v>
      </c>
      <c r="AS37" s="4"/>
      <c r="AT37" s="4">
        <v>4416</v>
      </c>
      <c r="AU37" s="4">
        <v>6</v>
      </c>
      <c r="AV37" s="4">
        <v>100</v>
      </c>
      <c r="AW37" s="4">
        <v>0</v>
      </c>
      <c r="AX37" s="69">
        <f t="shared" si="5"/>
        <v>1156</v>
      </c>
      <c r="AY37" s="12">
        <f t="shared" si="6"/>
        <v>0</v>
      </c>
      <c r="AZ37" s="70">
        <f t="shared" ref="AZ37:BA37" si="17">AZ36</f>
        <v>0</v>
      </c>
      <c r="BA37" s="72">
        <f t="shared" si="17"/>
        <v>0</v>
      </c>
      <c r="BB37" s="36">
        <f t="shared" si="14"/>
        <v>0</v>
      </c>
      <c r="BC37" s="36">
        <f t="shared" si="14"/>
        <v>0</v>
      </c>
      <c r="BD37" s="36">
        <f t="shared" si="8"/>
        <v>0</v>
      </c>
      <c r="BE37" s="4">
        <f>BE5</f>
        <v>0</v>
      </c>
      <c r="BF37" s="10">
        <f t="shared" si="1"/>
        <v>0</v>
      </c>
      <c r="BG37" s="4">
        <f>BG5</f>
        <v>0</v>
      </c>
      <c r="BH37" s="10">
        <f t="shared" si="2"/>
        <v>0</v>
      </c>
      <c r="BI37" s="4"/>
      <c r="BJ37" s="10">
        <f t="shared" si="9"/>
        <v>0</v>
      </c>
      <c r="BK37" s="4">
        <f>BK5</f>
        <v>4.6399999999999997</v>
      </c>
      <c r="BL37" s="10">
        <f t="shared" si="15"/>
        <v>27.839999999999996</v>
      </c>
      <c r="BM37" s="4">
        <f>BM5</f>
        <v>5.466E-2</v>
      </c>
      <c r="BN37" s="10">
        <f t="shared" si="3"/>
        <v>63.186959999999999</v>
      </c>
      <c r="BO37" s="5">
        <f t="shared" si="10"/>
        <v>91.026960000000003</v>
      </c>
    </row>
    <row r="38" spans="1:67">
      <c r="AP38" s="45">
        <f>SUM(AP3:AP37)</f>
        <v>905371</v>
      </c>
      <c r="AX38" s="45">
        <f>SUM(AX3:AX37)</f>
        <v>887456.50390000001</v>
      </c>
      <c r="AY38" s="45">
        <f>SUM(AY3:AY37)</f>
        <v>17914.496099999997</v>
      </c>
      <c r="BJ38" s="1">
        <f t="shared" si="9"/>
        <v>0</v>
      </c>
      <c r="BO38" s="3">
        <f>SUM(BO3:BO37)</f>
        <v>65235.487119999998</v>
      </c>
    </row>
    <row r="39" spans="1:67">
      <c r="AX39" s="1">
        <f>SUM(AX38:AY38)</f>
        <v>905371</v>
      </c>
    </row>
  </sheetData>
  <mergeCells count="6">
    <mergeCell ref="AI1:AN1"/>
    <mergeCell ref="AO1:BO1"/>
    <mergeCell ref="C1:K1"/>
    <mergeCell ref="L1:R1"/>
    <mergeCell ref="S1:Y1"/>
    <mergeCell ref="Z1:AH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2"/>
  <sheetViews>
    <sheetView zoomScale="55" zoomScaleNormal="55" workbookViewId="0">
      <selection activeCell="AN18" sqref="AN18"/>
    </sheetView>
  </sheetViews>
  <sheetFormatPr defaultColWidth="9" defaultRowHeight="12.75"/>
  <cols>
    <col min="1" max="1" width="4.625" style="1" customWidth="1"/>
    <col min="2" max="2" width="4.125" style="1" customWidth="1"/>
    <col min="3" max="3" width="4.625" style="1" customWidth="1"/>
    <col min="4" max="4" width="27.625" style="1" customWidth="1"/>
    <col min="5" max="5" width="7.125" style="1" customWidth="1"/>
    <col min="6" max="6" width="10" style="1" customWidth="1"/>
    <col min="7" max="7" width="19.625" style="1" customWidth="1"/>
    <col min="8" max="8" width="19.875" style="1" customWidth="1"/>
    <col min="9" max="9" width="9" style="1" customWidth="1"/>
    <col min="10" max="10" width="8.5" style="1" customWidth="1"/>
    <col min="11" max="11" width="11.625" style="1" customWidth="1"/>
    <col min="12" max="12" width="20.625" style="1" customWidth="1"/>
    <col min="13" max="13" width="10.625" style="1" customWidth="1"/>
    <col min="14" max="14" width="18.375" style="1" customWidth="1"/>
    <col min="15" max="15" width="18" style="1" customWidth="1"/>
    <col min="16" max="16" width="19.875" style="1" customWidth="1"/>
    <col min="17" max="18" width="10" style="1" customWidth="1"/>
    <col min="19" max="19" width="21.625" style="1" customWidth="1"/>
    <col min="20" max="20" width="10.125" style="1" customWidth="1"/>
    <col min="21" max="21" width="14.375" style="1" customWidth="1"/>
    <col min="22" max="22" width="40.125" style="1" customWidth="1"/>
    <col min="23" max="23" width="11.125" style="1" customWidth="1"/>
    <col min="24" max="24" width="11.625" style="1" customWidth="1"/>
    <col min="25" max="25" width="12.125" style="1" customWidth="1"/>
    <col min="26" max="26" width="63.625" style="1" customWidth="1"/>
    <col min="27" max="27" width="14.125" style="1" customWidth="1"/>
    <col min="28" max="28" width="20.125" style="1" customWidth="1"/>
    <col min="29" max="29" width="24.625" style="1" customWidth="1"/>
    <col min="30" max="30" width="30.5" style="1" customWidth="1"/>
    <col min="31" max="31" width="9.625" style="1" customWidth="1"/>
    <col min="32" max="32" width="10.625" style="1" customWidth="1"/>
    <col min="33" max="33" width="35.875" style="1" customWidth="1"/>
    <col min="34" max="34" width="31" style="1" customWidth="1"/>
    <col min="35" max="40" width="9.625" style="1" customWidth="1"/>
    <col min="41" max="43" width="8.875" style="1" customWidth="1"/>
    <col min="44" max="44" width="10.625" style="1" customWidth="1"/>
    <col min="45" max="47" width="9.875" style="1" customWidth="1"/>
    <col min="48" max="48" width="11.5" style="1" customWidth="1"/>
    <col min="49" max="49" width="12.625" style="1" customWidth="1"/>
    <col min="50" max="50" width="14.875" style="1" customWidth="1"/>
    <col min="51" max="51" width="10.375" style="1" customWidth="1"/>
    <col min="52" max="52" width="15.875" style="1" customWidth="1"/>
    <col min="53" max="53" width="16.125" style="1" customWidth="1"/>
    <col min="54" max="54" width="14.375" style="1" customWidth="1"/>
    <col min="55" max="56" width="12.375" style="1" customWidth="1"/>
    <col min="57" max="57" width="12.125" style="1" customWidth="1"/>
    <col min="58" max="58" width="12.375" style="1" customWidth="1"/>
    <col min="59" max="59" width="12" style="1" customWidth="1"/>
    <col min="60" max="62" width="12.625" style="1" customWidth="1"/>
    <col min="63" max="63" width="11.5" style="1" customWidth="1"/>
    <col min="64" max="64" width="11.125" style="1" customWidth="1"/>
    <col min="65" max="65" width="11.625" style="1" customWidth="1"/>
    <col min="66" max="66" width="12" style="1" customWidth="1"/>
    <col min="67" max="67" width="14.375" style="1" customWidth="1"/>
    <col min="68" max="16384" width="9" style="1"/>
  </cols>
  <sheetData>
    <row r="1" spans="1:68" s="18" customFormat="1">
      <c r="A1" s="12"/>
      <c r="B1" s="12"/>
      <c r="C1" s="122" t="s">
        <v>2322</v>
      </c>
      <c r="D1" s="122"/>
      <c r="E1" s="122"/>
      <c r="F1" s="122"/>
      <c r="G1" s="122"/>
      <c r="H1" s="122"/>
      <c r="I1" s="122"/>
      <c r="J1" s="122"/>
      <c r="K1" s="122"/>
      <c r="L1" s="120" t="s">
        <v>2323</v>
      </c>
      <c r="M1" s="120"/>
      <c r="N1" s="120"/>
      <c r="O1" s="120"/>
      <c r="P1" s="120"/>
      <c r="Q1" s="120"/>
      <c r="R1" s="120"/>
      <c r="S1" s="122" t="s">
        <v>2324</v>
      </c>
      <c r="T1" s="122"/>
      <c r="U1" s="122"/>
      <c r="V1" s="122"/>
      <c r="W1" s="122"/>
      <c r="X1" s="122"/>
      <c r="Y1" s="122"/>
      <c r="Z1" s="120" t="s">
        <v>2325</v>
      </c>
      <c r="AA1" s="120"/>
      <c r="AB1" s="120"/>
      <c r="AC1" s="120"/>
      <c r="AD1" s="120"/>
      <c r="AE1" s="120"/>
      <c r="AF1" s="120"/>
      <c r="AG1" s="120"/>
      <c r="AH1" s="120"/>
      <c r="AI1" s="120" t="s">
        <v>2409</v>
      </c>
      <c r="AJ1" s="120"/>
      <c r="AK1" s="120"/>
      <c r="AL1" s="120"/>
      <c r="AM1" s="120"/>
      <c r="AN1" s="120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</row>
    <row r="2" spans="1:68" s="18" customFormat="1" ht="90.75" customHeight="1">
      <c r="A2" s="12" t="s">
        <v>2326</v>
      </c>
      <c r="B2" s="12" t="s">
        <v>2368</v>
      </c>
      <c r="C2" s="12" t="s">
        <v>2369</v>
      </c>
      <c r="D2" s="12" t="s">
        <v>2370</v>
      </c>
      <c r="E2" s="12" t="s">
        <v>2327</v>
      </c>
      <c r="F2" s="12" t="s">
        <v>2328</v>
      </c>
      <c r="G2" s="12" t="s">
        <v>2329</v>
      </c>
      <c r="H2" s="12" t="s">
        <v>2330</v>
      </c>
      <c r="I2" s="19" t="s">
        <v>2331</v>
      </c>
      <c r="J2" s="20" t="s">
        <v>2332</v>
      </c>
      <c r="K2" s="20" t="s">
        <v>2333</v>
      </c>
      <c r="L2" s="21" t="s">
        <v>2334</v>
      </c>
      <c r="M2" s="21" t="s">
        <v>2327</v>
      </c>
      <c r="N2" s="21" t="s">
        <v>2328</v>
      </c>
      <c r="O2" s="21" t="s">
        <v>2329</v>
      </c>
      <c r="P2" s="21" t="s">
        <v>2330</v>
      </c>
      <c r="Q2" s="22" t="s">
        <v>2331</v>
      </c>
      <c r="R2" s="23" t="s">
        <v>2332</v>
      </c>
      <c r="S2" s="24" t="s">
        <v>2335</v>
      </c>
      <c r="T2" s="25" t="s">
        <v>2336</v>
      </c>
      <c r="U2" s="25" t="s">
        <v>2337</v>
      </c>
      <c r="V2" s="25" t="s">
        <v>2338</v>
      </c>
      <c r="W2" s="24" t="s">
        <v>2339</v>
      </c>
      <c r="X2" s="24" t="s">
        <v>2340</v>
      </c>
      <c r="Y2" s="24" t="s">
        <v>2341</v>
      </c>
      <c r="Z2" s="26" t="s">
        <v>2342</v>
      </c>
      <c r="AA2" s="26" t="s">
        <v>2327</v>
      </c>
      <c r="AB2" s="26" t="s">
        <v>2328</v>
      </c>
      <c r="AC2" s="26" t="s">
        <v>2329</v>
      </c>
      <c r="AD2" s="26" t="s">
        <v>2330</v>
      </c>
      <c r="AE2" s="27" t="s">
        <v>2331</v>
      </c>
      <c r="AF2" s="28" t="s">
        <v>2332</v>
      </c>
      <c r="AG2" s="26" t="s">
        <v>2343</v>
      </c>
      <c r="AH2" s="26" t="s">
        <v>2344</v>
      </c>
      <c r="AI2" s="29" t="s">
        <v>2410</v>
      </c>
      <c r="AJ2" s="29" t="s">
        <v>2411</v>
      </c>
      <c r="AK2" s="29" t="s">
        <v>2412</v>
      </c>
      <c r="AL2" s="29" t="s">
        <v>2413</v>
      </c>
      <c r="AM2" s="29" t="s">
        <v>2414</v>
      </c>
      <c r="AN2" s="29" t="s">
        <v>2415</v>
      </c>
      <c r="AO2" s="29" t="s">
        <v>2345</v>
      </c>
      <c r="AP2" s="29" t="s">
        <v>2345</v>
      </c>
      <c r="AQ2" s="28" t="s">
        <v>2346</v>
      </c>
      <c r="AR2" s="28" t="s">
        <v>2371</v>
      </c>
      <c r="AS2" s="30" t="s">
        <v>2347</v>
      </c>
      <c r="AT2" s="2" t="s">
        <v>2348</v>
      </c>
      <c r="AU2" s="2" t="s">
        <v>2349</v>
      </c>
      <c r="AV2" s="2" t="s">
        <v>2350</v>
      </c>
      <c r="AW2" s="2" t="s">
        <v>2351</v>
      </c>
      <c r="AX2" s="31" t="s">
        <v>2352</v>
      </c>
      <c r="AY2" s="31" t="s">
        <v>2353</v>
      </c>
      <c r="AZ2" s="2" t="s">
        <v>2354</v>
      </c>
      <c r="BA2" s="2" t="s">
        <v>2355</v>
      </c>
      <c r="BB2" s="32" t="s">
        <v>2356</v>
      </c>
      <c r="BC2" s="32" t="s">
        <v>2357</v>
      </c>
      <c r="BD2" s="32" t="s">
        <v>2358</v>
      </c>
      <c r="BE2" s="2" t="s">
        <v>2359</v>
      </c>
      <c r="BF2" s="32" t="s">
        <v>2360</v>
      </c>
      <c r="BG2" s="2" t="s">
        <v>2361</v>
      </c>
      <c r="BH2" s="32" t="s">
        <v>2362</v>
      </c>
      <c r="BI2" s="2" t="s">
        <v>2395</v>
      </c>
      <c r="BJ2" s="32" t="s">
        <v>2396</v>
      </c>
      <c r="BK2" s="2" t="s">
        <v>2363</v>
      </c>
      <c r="BL2" s="40" t="s">
        <v>2364</v>
      </c>
      <c r="BM2" s="2" t="s">
        <v>2365</v>
      </c>
      <c r="BN2" s="41" t="s">
        <v>2366</v>
      </c>
      <c r="BO2" s="2" t="s">
        <v>2367</v>
      </c>
      <c r="BP2" s="18" t="s">
        <v>2416</v>
      </c>
    </row>
    <row r="3" spans="1:68">
      <c r="A3" s="4">
        <v>1</v>
      </c>
      <c r="B3" s="4">
        <v>193</v>
      </c>
      <c r="C3" s="4" t="s">
        <v>32</v>
      </c>
      <c r="D3" s="4" t="s">
        <v>1953</v>
      </c>
      <c r="E3" s="35" t="s">
        <v>1954</v>
      </c>
      <c r="F3" s="4"/>
      <c r="G3" s="4" t="s">
        <v>1955</v>
      </c>
      <c r="H3" s="4" t="s">
        <v>1956</v>
      </c>
      <c r="I3" s="35" t="s">
        <v>1957</v>
      </c>
      <c r="J3" s="4"/>
      <c r="K3" s="35" t="s">
        <v>1958</v>
      </c>
      <c r="L3" s="4" t="s">
        <v>1953</v>
      </c>
      <c r="M3" s="35" t="s">
        <v>1954</v>
      </c>
      <c r="N3" s="4" t="s">
        <v>1955</v>
      </c>
      <c r="O3" s="4" t="s">
        <v>1955</v>
      </c>
      <c r="P3" s="4" t="s">
        <v>1956</v>
      </c>
      <c r="Q3" s="35" t="s">
        <v>1957</v>
      </c>
      <c r="R3" s="4"/>
      <c r="S3" s="4" t="s">
        <v>12</v>
      </c>
      <c r="T3" s="4" t="s">
        <v>13</v>
      </c>
      <c r="U3" s="4" t="s">
        <v>11</v>
      </c>
      <c r="V3" s="4" t="s">
        <v>14</v>
      </c>
      <c r="W3" s="35" t="s">
        <v>991</v>
      </c>
      <c r="X3" s="35"/>
      <c r="Y3" s="4" t="s">
        <v>15</v>
      </c>
      <c r="Z3" s="4"/>
      <c r="AA3" s="35" t="s">
        <v>1954</v>
      </c>
      <c r="AB3" s="4" t="s">
        <v>1955</v>
      </c>
      <c r="AC3" s="4" t="s">
        <v>1955</v>
      </c>
      <c r="AD3" s="4" t="s">
        <v>1956</v>
      </c>
      <c r="AE3" s="35" t="s">
        <v>1960</v>
      </c>
      <c r="AF3" s="4"/>
      <c r="AG3" s="35" t="s">
        <v>1961</v>
      </c>
      <c r="AH3" s="35" t="s">
        <v>1962</v>
      </c>
      <c r="AI3" s="67">
        <v>1006</v>
      </c>
      <c r="AJ3" s="67">
        <v>868</v>
      </c>
      <c r="AK3" s="67">
        <v>2677</v>
      </c>
      <c r="AL3" s="67">
        <v>5115</v>
      </c>
      <c r="AM3" s="67">
        <v>5520</v>
      </c>
      <c r="AN3" s="67">
        <v>11005</v>
      </c>
      <c r="AO3" s="4">
        <f t="shared" ref="AO3:AO31" si="0">SUM(AI3:AN3)</f>
        <v>26191</v>
      </c>
      <c r="AP3" s="68">
        <f>AO3</f>
        <v>26191</v>
      </c>
      <c r="AQ3" s="4" t="s">
        <v>16</v>
      </c>
      <c r="AR3" s="4" t="s">
        <v>1959</v>
      </c>
      <c r="AS3" s="4"/>
      <c r="AT3" s="4">
        <v>4416</v>
      </c>
      <c r="AU3" s="4">
        <v>6</v>
      </c>
      <c r="AV3" s="4">
        <v>100</v>
      </c>
      <c r="AW3" s="4">
        <v>0</v>
      </c>
      <c r="AX3" s="12">
        <f t="shared" ref="AX3:AX27" si="1">AV3*AP3/100</f>
        <v>26191</v>
      </c>
      <c r="AY3" s="12">
        <f t="shared" ref="AY3:AY27" si="2">AW3*AP3/100</f>
        <v>0</v>
      </c>
      <c r="AZ3" s="70">
        <f>'dane do formularza ofertowego'!H13</f>
        <v>0</v>
      </c>
      <c r="BA3" s="72">
        <f>'dane do formularza ofertowego'!H14</f>
        <v>0</v>
      </c>
      <c r="BB3" s="36">
        <f t="shared" ref="BB3:BC27" si="3">AX3*AZ3</f>
        <v>0</v>
      </c>
      <c r="BC3" s="36">
        <f t="shared" si="3"/>
        <v>0</v>
      </c>
      <c r="BD3" s="36">
        <f t="shared" ref="BD3:BD27" si="4">SUM(BB3:BC3)</f>
        <v>0</v>
      </c>
      <c r="BE3" s="5">
        <f>'dane do formularza ofertowego'!E6</f>
        <v>0</v>
      </c>
      <c r="BF3" s="10">
        <f t="shared" ref="BF3:BF31" si="5">BE3*AU3*AV3/100</f>
        <v>0</v>
      </c>
      <c r="BG3" s="5">
        <f>'dane do formularza ofertowego'!E7</f>
        <v>0</v>
      </c>
      <c r="BH3" s="10">
        <f t="shared" ref="BH3:BH31" si="6">BG3*AU3*AW3/100</f>
        <v>0</v>
      </c>
      <c r="BI3" s="4"/>
      <c r="BJ3" s="10">
        <f>BI3*AP3</f>
        <v>0</v>
      </c>
      <c r="BK3" s="4">
        <v>39.75</v>
      </c>
      <c r="BL3" s="10">
        <f t="shared" ref="BL3:BL27" si="7">BK3*AU3</f>
        <v>238.5</v>
      </c>
      <c r="BM3" s="4">
        <v>4.2619999999999998E-2</v>
      </c>
      <c r="BN3" s="10">
        <f t="shared" ref="BN3:BN31" si="8">BM3*AP3</f>
        <v>1116.2604199999998</v>
      </c>
      <c r="BO3" s="5">
        <f>BN3+BL3+BH3+BF3+BD3+BJ3</f>
        <v>1354.7604199999998</v>
      </c>
    </row>
    <row r="4" spans="1:68" ht="13.5">
      <c r="A4" s="4">
        <v>2</v>
      </c>
      <c r="B4" s="4">
        <v>194</v>
      </c>
      <c r="C4" s="4" t="s">
        <v>0</v>
      </c>
      <c r="D4" s="4" t="s">
        <v>1963</v>
      </c>
      <c r="E4" s="35" t="s">
        <v>1964</v>
      </c>
      <c r="F4" s="4"/>
      <c r="G4" s="4" t="s">
        <v>1965</v>
      </c>
      <c r="H4" s="4" t="s">
        <v>1966</v>
      </c>
      <c r="I4" s="35" t="s">
        <v>1162</v>
      </c>
      <c r="J4" s="4"/>
      <c r="K4" s="35" t="s">
        <v>1967</v>
      </c>
      <c r="L4" s="4" t="s">
        <v>1963</v>
      </c>
      <c r="M4" s="35" t="s">
        <v>1964</v>
      </c>
      <c r="N4" s="4"/>
      <c r="O4" s="4" t="s">
        <v>1965</v>
      </c>
      <c r="P4" s="4" t="s">
        <v>1966</v>
      </c>
      <c r="Q4" s="35" t="s">
        <v>1162</v>
      </c>
      <c r="R4" s="4"/>
      <c r="S4" s="4" t="s">
        <v>12</v>
      </c>
      <c r="T4" s="4" t="s">
        <v>13</v>
      </c>
      <c r="U4" s="4" t="s">
        <v>28</v>
      </c>
      <c r="V4" s="4" t="s">
        <v>14</v>
      </c>
      <c r="W4" s="35" t="s">
        <v>991</v>
      </c>
      <c r="X4" s="35"/>
      <c r="Y4" s="4" t="s">
        <v>15</v>
      </c>
      <c r="Z4" s="4" t="s">
        <v>332</v>
      </c>
      <c r="AA4" s="35" t="s">
        <v>1964</v>
      </c>
      <c r="AB4" s="4"/>
      <c r="AC4" s="4" t="s">
        <v>1965</v>
      </c>
      <c r="AD4" s="4" t="s">
        <v>1966</v>
      </c>
      <c r="AE4" s="35" t="s">
        <v>187</v>
      </c>
      <c r="AF4" s="35" t="s">
        <v>1968</v>
      </c>
      <c r="AG4" s="35" t="s">
        <v>1969</v>
      </c>
      <c r="AH4" s="4"/>
      <c r="AI4" s="67">
        <v>11</v>
      </c>
      <c r="AJ4" s="67">
        <v>11</v>
      </c>
      <c r="AK4" s="67">
        <v>34</v>
      </c>
      <c r="AL4" s="67">
        <v>0</v>
      </c>
      <c r="AM4" s="67">
        <v>0</v>
      </c>
      <c r="AN4" s="67">
        <v>0</v>
      </c>
      <c r="AO4" s="4">
        <f t="shared" si="0"/>
        <v>56</v>
      </c>
      <c r="AP4" s="68">
        <f t="shared" ref="AP4:AP31" si="9">AO4</f>
        <v>56</v>
      </c>
      <c r="AQ4" s="4" t="s">
        <v>130</v>
      </c>
      <c r="AR4" s="4" t="s">
        <v>1959</v>
      </c>
      <c r="AS4" s="4"/>
      <c r="AT4" s="4">
        <v>4416</v>
      </c>
      <c r="AU4" s="4">
        <v>6</v>
      </c>
      <c r="AV4" s="4">
        <v>100</v>
      </c>
      <c r="AW4" s="4">
        <v>0</v>
      </c>
      <c r="AX4" s="12">
        <f t="shared" si="1"/>
        <v>56</v>
      </c>
      <c r="AY4" s="12">
        <f t="shared" si="2"/>
        <v>0</v>
      </c>
      <c r="AZ4" s="70">
        <f>AZ3</f>
        <v>0</v>
      </c>
      <c r="BA4" s="72">
        <f>BA3</f>
        <v>0</v>
      </c>
      <c r="BB4" s="36">
        <f t="shared" si="3"/>
        <v>0</v>
      </c>
      <c r="BC4" s="36">
        <f t="shared" si="3"/>
        <v>0</v>
      </c>
      <c r="BD4" s="36">
        <f t="shared" si="4"/>
        <v>0</v>
      </c>
      <c r="BE4" s="5">
        <f>'dane do formularza ofertowego'!D6</f>
        <v>0</v>
      </c>
      <c r="BF4" s="10">
        <f t="shared" si="5"/>
        <v>0</v>
      </c>
      <c r="BG4" s="5">
        <f>'dane do formularza ofertowego'!D7</f>
        <v>0</v>
      </c>
      <c r="BH4" s="10">
        <f t="shared" si="6"/>
        <v>0</v>
      </c>
      <c r="BI4" s="71">
        <v>3.8999999999999998E-3</v>
      </c>
      <c r="BJ4" s="10">
        <f t="shared" ref="BJ4:BJ32" si="10">BI4*AP4</f>
        <v>0.21839999999999998</v>
      </c>
      <c r="BK4" s="4">
        <v>12.22</v>
      </c>
      <c r="BL4" s="10">
        <f t="shared" si="7"/>
        <v>73.320000000000007</v>
      </c>
      <c r="BM4" s="4">
        <v>4.5859999999999998E-2</v>
      </c>
      <c r="BN4" s="10">
        <f t="shared" si="8"/>
        <v>2.5681599999999998</v>
      </c>
      <c r="BO4" s="5">
        <f t="shared" ref="BO4:BO31" si="11">BN4+BL4+BH4+BF4+BD4+BJ4</f>
        <v>76.106560000000016</v>
      </c>
    </row>
    <row r="5" spans="1:68">
      <c r="A5" s="4">
        <v>3</v>
      </c>
      <c r="B5" s="4">
        <v>194</v>
      </c>
      <c r="C5" s="4" t="s">
        <v>32</v>
      </c>
      <c r="D5" s="4" t="s">
        <v>1963</v>
      </c>
      <c r="E5" s="35" t="s">
        <v>1964</v>
      </c>
      <c r="F5" s="4"/>
      <c r="G5" s="4" t="s">
        <v>1965</v>
      </c>
      <c r="H5" s="4" t="s">
        <v>1966</v>
      </c>
      <c r="I5" s="35" t="s">
        <v>1162</v>
      </c>
      <c r="J5" s="4"/>
      <c r="K5" s="35" t="s">
        <v>1967</v>
      </c>
      <c r="L5" s="4" t="s">
        <v>1963</v>
      </c>
      <c r="M5" s="35" t="s">
        <v>1964</v>
      </c>
      <c r="N5" s="4"/>
      <c r="O5" s="4" t="s">
        <v>1965</v>
      </c>
      <c r="P5" s="4" t="s">
        <v>1966</v>
      </c>
      <c r="Q5" s="35" t="s">
        <v>1162</v>
      </c>
      <c r="R5" s="4"/>
      <c r="S5" s="4" t="s">
        <v>12</v>
      </c>
      <c r="T5" s="4" t="s">
        <v>13</v>
      </c>
      <c r="U5" s="4" t="s">
        <v>28</v>
      </c>
      <c r="V5" s="4" t="s">
        <v>14</v>
      </c>
      <c r="W5" s="35" t="s">
        <v>991</v>
      </c>
      <c r="X5" s="35"/>
      <c r="Y5" s="4" t="s">
        <v>15</v>
      </c>
      <c r="Z5" s="4" t="s">
        <v>44</v>
      </c>
      <c r="AA5" s="35" t="s">
        <v>1964</v>
      </c>
      <c r="AB5" s="4"/>
      <c r="AC5" s="4" t="s">
        <v>1965</v>
      </c>
      <c r="AD5" s="4" t="s">
        <v>1966</v>
      </c>
      <c r="AE5" s="35" t="s">
        <v>1162</v>
      </c>
      <c r="AF5" s="4"/>
      <c r="AG5" s="35" t="s">
        <v>1970</v>
      </c>
      <c r="AH5" s="4"/>
      <c r="AI5" s="67">
        <v>1050</v>
      </c>
      <c r="AJ5" s="67">
        <v>1785</v>
      </c>
      <c r="AK5" s="67">
        <v>2539</v>
      </c>
      <c r="AL5" s="67">
        <v>5541</v>
      </c>
      <c r="AM5" s="67">
        <v>9976</v>
      </c>
      <c r="AN5" s="67">
        <v>12801</v>
      </c>
      <c r="AO5" s="4">
        <f t="shared" si="0"/>
        <v>33692</v>
      </c>
      <c r="AP5" s="68">
        <f t="shared" si="9"/>
        <v>33692</v>
      </c>
      <c r="AQ5" s="4" t="str">
        <f>AQ3</f>
        <v>W-3.6</v>
      </c>
      <c r="AR5" s="4" t="s">
        <v>1959</v>
      </c>
      <c r="AS5" s="4"/>
      <c r="AT5" s="4">
        <v>4416</v>
      </c>
      <c r="AU5" s="4">
        <v>6</v>
      </c>
      <c r="AV5" s="4">
        <v>100</v>
      </c>
      <c r="AW5" s="4">
        <v>0</v>
      </c>
      <c r="AX5" s="12">
        <f t="shared" si="1"/>
        <v>33692</v>
      </c>
      <c r="AY5" s="12">
        <f t="shared" si="2"/>
        <v>0</v>
      </c>
      <c r="AZ5" s="70">
        <f t="shared" ref="AZ5:BA20" si="12">AZ4</f>
        <v>0</v>
      </c>
      <c r="BA5" s="72">
        <f t="shared" si="12"/>
        <v>0</v>
      </c>
      <c r="BB5" s="36">
        <f t="shared" si="3"/>
        <v>0</v>
      </c>
      <c r="BC5" s="36">
        <f t="shared" si="3"/>
        <v>0</v>
      </c>
      <c r="BD5" s="36">
        <f t="shared" si="4"/>
        <v>0</v>
      </c>
      <c r="BE5" s="4">
        <f>BE3</f>
        <v>0</v>
      </c>
      <c r="BF5" s="10">
        <f t="shared" si="5"/>
        <v>0</v>
      </c>
      <c r="BG5" s="4">
        <f>BG3</f>
        <v>0</v>
      </c>
      <c r="BH5" s="10">
        <f t="shared" si="6"/>
        <v>0</v>
      </c>
      <c r="BI5" s="4">
        <f>BI4</f>
        <v>3.8999999999999998E-3</v>
      </c>
      <c r="BJ5" s="10">
        <f t="shared" si="10"/>
        <v>131.39879999999999</v>
      </c>
      <c r="BK5" s="4">
        <f>BK3</f>
        <v>39.75</v>
      </c>
      <c r="BL5" s="10">
        <f t="shared" si="7"/>
        <v>238.5</v>
      </c>
      <c r="BM5" s="4">
        <f>BM3</f>
        <v>4.2619999999999998E-2</v>
      </c>
      <c r="BN5" s="10">
        <f t="shared" si="8"/>
        <v>1435.9530399999999</v>
      </c>
      <c r="BO5" s="5">
        <f t="shared" si="11"/>
        <v>1805.8518399999998</v>
      </c>
    </row>
    <row r="6" spans="1:68">
      <c r="A6" s="4">
        <v>4</v>
      </c>
      <c r="B6" s="4">
        <v>197</v>
      </c>
      <c r="C6" s="4" t="s">
        <v>0</v>
      </c>
      <c r="D6" s="4" t="s">
        <v>1995</v>
      </c>
      <c r="E6" s="35" t="s">
        <v>1996</v>
      </c>
      <c r="F6" s="4"/>
      <c r="G6" s="4" t="s">
        <v>1997</v>
      </c>
      <c r="H6" s="4" t="s">
        <v>1998</v>
      </c>
      <c r="I6" s="35" t="s">
        <v>135</v>
      </c>
      <c r="J6" s="4"/>
      <c r="K6" s="35" t="s">
        <v>1999</v>
      </c>
      <c r="L6" s="4" t="s">
        <v>1995</v>
      </c>
      <c r="M6" s="35" t="s">
        <v>1996</v>
      </c>
      <c r="N6" s="4" t="s">
        <v>1997</v>
      </c>
      <c r="O6" s="4" t="s">
        <v>1997</v>
      </c>
      <c r="P6" s="4" t="s">
        <v>1998</v>
      </c>
      <c r="Q6" s="35" t="s">
        <v>135</v>
      </c>
      <c r="R6" s="4"/>
      <c r="S6" s="4" t="s">
        <v>12</v>
      </c>
      <c r="T6" s="4" t="s">
        <v>13</v>
      </c>
      <c r="U6" s="4" t="s">
        <v>28</v>
      </c>
      <c r="V6" s="4" t="s">
        <v>14</v>
      </c>
      <c r="W6" s="35" t="s">
        <v>991</v>
      </c>
      <c r="X6" s="35"/>
      <c r="Y6" s="4" t="s">
        <v>15</v>
      </c>
      <c r="Z6" s="4" t="s">
        <v>25</v>
      </c>
      <c r="AA6" s="35" t="s">
        <v>1996</v>
      </c>
      <c r="AB6" s="4" t="s">
        <v>1997</v>
      </c>
      <c r="AC6" s="4" t="s">
        <v>1997</v>
      </c>
      <c r="AD6" s="4" t="s">
        <v>1998</v>
      </c>
      <c r="AE6" s="35" t="s">
        <v>135</v>
      </c>
      <c r="AF6" s="4"/>
      <c r="AG6" s="35" t="s">
        <v>2000</v>
      </c>
      <c r="AH6" s="35" t="s">
        <v>2001</v>
      </c>
      <c r="AI6" s="67">
        <v>1858</v>
      </c>
      <c r="AJ6" s="67">
        <v>1724</v>
      </c>
      <c r="AK6" s="67">
        <v>3561</v>
      </c>
      <c r="AL6" s="67">
        <v>11511</v>
      </c>
      <c r="AM6" s="67">
        <v>15760</v>
      </c>
      <c r="AN6" s="67">
        <v>20713</v>
      </c>
      <c r="AO6" s="4">
        <f t="shared" si="0"/>
        <v>55127</v>
      </c>
      <c r="AP6" s="68">
        <f t="shared" si="9"/>
        <v>55127</v>
      </c>
      <c r="AQ6" s="4" t="s">
        <v>47</v>
      </c>
      <c r="AR6" s="4" t="s">
        <v>1959</v>
      </c>
      <c r="AS6" s="4"/>
      <c r="AT6" s="4">
        <v>4416</v>
      </c>
      <c r="AU6" s="4">
        <v>6</v>
      </c>
      <c r="AV6" s="4">
        <v>100</v>
      </c>
      <c r="AW6" s="4">
        <v>0</v>
      </c>
      <c r="AX6" s="12">
        <f t="shared" si="1"/>
        <v>55127</v>
      </c>
      <c r="AY6" s="12">
        <f t="shared" si="2"/>
        <v>0</v>
      </c>
      <c r="AZ6" s="70">
        <f t="shared" si="12"/>
        <v>0</v>
      </c>
      <c r="BA6" s="72">
        <f t="shared" si="12"/>
        <v>0</v>
      </c>
      <c r="BB6" s="36">
        <f t="shared" si="3"/>
        <v>0</v>
      </c>
      <c r="BC6" s="36">
        <f t="shared" si="3"/>
        <v>0</v>
      </c>
      <c r="BD6" s="36">
        <f t="shared" si="4"/>
        <v>0</v>
      </c>
      <c r="BE6" s="5">
        <f>'dane do formularza ofertowego'!G6</f>
        <v>0</v>
      </c>
      <c r="BF6" s="10">
        <f t="shared" si="5"/>
        <v>0</v>
      </c>
      <c r="BG6" s="5">
        <f>'dane do formularza ofertowego'!G7</f>
        <v>0</v>
      </c>
      <c r="BH6" s="10">
        <f t="shared" si="6"/>
        <v>0</v>
      </c>
      <c r="BI6" s="4">
        <f>BI4</f>
        <v>3.8999999999999998E-3</v>
      </c>
      <c r="BJ6" s="10">
        <f t="shared" si="10"/>
        <v>214.99529999999999</v>
      </c>
      <c r="BK6" s="4">
        <v>191.92</v>
      </c>
      <c r="BL6" s="10">
        <f t="shared" si="7"/>
        <v>1151.52</v>
      </c>
      <c r="BM6" s="4">
        <v>4.2500000000000003E-2</v>
      </c>
      <c r="BN6" s="10">
        <f t="shared" si="8"/>
        <v>2342.8975</v>
      </c>
      <c r="BO6" s="5">
        <f t="shared" si="11"/>
        <v>3709.4128000000001</v>
      </c>
    </row>
    <row r="7" spans="1:68">
      <c r="A7" s="4">
        <v>5</v>
      </c>
      <c r="B7" s="4">
        <v>198</v>
      </c>
      <c r="C7" s="4" t="s">
        <v>0</v>
      </c>
      <c r="D7" s="4" t="s">
        <v>2002</v>
      </c>
      <c r="E7" s="35" t="s">
        <v>2003</v>
      </c>
      <c r="F7" s="4"/>
      <c r="G7" s="4" t="s">
        <v>2004</v>
      </c>
      <c r="H7" s="4" t="s">
        <v>2005</v>
      </c>
      <c r="I7" s="35" t="s">
        <v>202</v>
      </c>
      <c r="J7" s="4"/>
      <c r="K7" s="35" t="s">
        <v>2006</v>
      </c>
      <c r="L7" s="4" t="s">
        <v>2002</v>
      </c>
      <c r="M7" s="35" t="s">
        <v>2003</v>
      </c>
      <c r="N7" s="4"/>
      <c r="O7" s="4" t="s">
        <v>2004</v>
      </c>
      <c r="P7" s="4" t="s">
        <v>2005</v>
      </c>
      <c r="Q7" s="35" t="s">
        <v>202</v>
      </c>
      <c r="R7" s="4"/>
      <c r="S7" s="4" t="s">
        <v>12</v>
      </c>
      <c r="T7" s="4" t="s">
        <v>13</v>
      </c>
      <c r="U7" s="4" t="s">
        <v>28</v>
      </c>
      <c r="V7" s="4" t="s">
        <v>14</v>
      </c>
      <c r="W7" s="35" t="s">
        <v>991</v>
      </c>
      <c r="X7" s="35"/>
      <c r="Y7" s="4" t="s">
        <v>15</v>
      </c>
      <c r="Z7" s="4" t="s">
        <v>312</v>
      </c>
      <c r="AA7" s="35" t="s">
        <v>2003</v>
      </c>
      <c r="AB7" s="4" t="s">
        <v>2004</v>
      </c>
      <c r="AC7" s="4" t="s">
        <v>2004</v>
      </c>
      <c r="AD7" s="4" t="s">
        <v>2005</v>
      </c>
      <c r="AE7" s="35" t="s">
        <v>202</v>
      </c>
      <c r="AF7" s="4"/>
      <c r="AG7" s="35" t="s">
        <v>2007</v>
      </c>
      <c r="AH7" s="4"/>
      <c r="AI7" s="67">
        <v>0</v>
      </c>
      <c r="AJ7" s="67">
        <v>0</v>
      </c>
      <c r="AK7" s="67">
        <v>2607</v>
      </c>
      <c r="AL7" s="67">
        <v>11127</v>
      </c>
      <c r="AM7" s="67">
        <v>15352</v>
      </c>
      <c r="AN7" s="67">
        <v>20538</v>
      </c>
      <c r="AO7" s="4">
        <f t="shared" si="0"/>
        <v>49624</v>
      </c>
      <c r="AP7" s="68">
        <f t="shared" si="9"/>
        <v>49624</v>
      </c>
      <c r="AQ7" s="4" t="s">
        <v>31</v>
      </c>
      <c r="AR7" s="4" t="s">
        <v>1959</v>
      </c>
      <c r="AS7" s="4">
        <v>125</v>
      </c>
      <c r="AT7" s="4">
        <v>4416</v>
      </c>
      <c r="AU7" s="4">
        <v>6</v>
      </c>
      <c r="AV7" s="4">
        <v>100</v>
      </c>
      <c r="AW7" s="4">
        <v>0</v>
      </c>
      <c r="AX7" s="12">
        <f t="shared" si="1"/>
        <v>49624</v>
      </c>
      <c r="AY7" s="12">
        <f t="shared" si="2"/>
        <v>0</v>
      </c>
      <c r="AZ7" s="70">
        <f t="shared" si="12"/>
        <v>0</v>
      </c>
      <c r="BA7" s="72">
        <f>'dane do formularza ofertowego'!H15</f>
        <v>0</v>
      </c>
      <c r="BB7" s="36">
        <f t="shared" si="3"/>
        <v>0</v>
      </c>
      <c r="BC7" s="36">
        <f t="shared" si="3"/>
        <v>0</v>
      </c>
      <c r="BD7" s="36">
        <f t="shared" si="4"/>
        <v>0</v>
      </c>
      <c r="BE7" s="5">
        <f>'dane do formularza ofertowego'!H6</f>
        <v>0</v>
      </c>
      <c r="BF7" s="10">
        <f t="shared" si="5"/>
        <v>0</v>
      </c>
      <c r="BG7" s="5">
        <f>'dane do formularza ofertowego'!H7</f>
        <v>0</v>
      </c>
      <c r="BH7" s="10">
        <f t="shared" si="6"/>
        <v>0</v>
      </c>
      <c r="BI7" s="4">
        <f>BI4</f>
        <v>3.8999999999999998E-3</v>
      </c>
      <c r="BJ7" s="10">
        <f t="shared" si="10"/>
        <v>193.53359999999998</v>
      </c>
      <c r="BK7" s="4">
        <v>6.0200000000000002E-3</v>
      </c>
      <c r="BL7" s="10">
        <f>BK7*AS7*AT7</f>
        <v>3323.0400000000004</v>
      </c>
      <c r="BM7" s="4">
        <v>2.2239999999999999E-2</v>
      </c>
      <c r="BN7" s="10">
        <f t="shared" si="8"/>
        <v>1103.6377600000001</v>
      </c>
      <c r="BO7" s="5">
        <f t="shared" si="11"/>
        <v>4620.2113600000002</v>
      </c>
    </row>
    <row r="8" spans="1:68">
      <c r="A8" s="4">
        <v>6</v>
      </c>
      <c r="B8" s="4">
        <v>198</v>
      </c>
      <c r="C8" s="4" t="s">
        <v>32</v>
      </c>
      <c r="D8" s="4" t="s">
        <v>2002</v>
      </c>
      <c r="E8" s="35" t="s">
        <v>2003</v>
      </c>
      <c r="F8" s="4"/>
      <c r="G8" s="4" t="s">
        <v>2004</v>
      </c>
      <c r="H8" s="4" t="s">
        <v>2005</v>
      </c>
      <c r="I8" s="35" t="s">
        <v>202</v>
      </c>
      <c r="J8" s="4"/>
      <c r="K8" s="35" t="s">
        <v>2006</v>
      </c>
      <c r="L8" s="4" t="s">
        <v>2002</v>
      </c>
      <c r="M8" s="35" t="s">
        <v>2003</v>
      </c>
      <c r="N8" s="4"/>
      <c r="O8" s="4" t="s">
        <v>2004</v>
      </c>
      <c r="P8" s="4" t="s">
        <v>2005</v>
      </c>
      <c r="Q8" s="35" t="s">
        <v>202</v>
      </c>
      <c r="R8" s="4"/>
      <c r="S8" s="4" t="s">
        <v>12</v>
      </c>
      <c r="T8" s="4" t="s">
        <v>13</v>
      </c>
      <c r="U8" s="4" t="s">
        <v>28</v>
      </c>
      <c r="V8" s="4" t="s">
        <v>14</v>
      </c>
      <c r="W8" s="35" t="s">
        <v>991</v>
      </c>
      <c r="X8" s="35"/>
      <c r="Y8" s="4" t="s">
        <v>15</v>
      </c>
      <c r="Z8" s="4" t="s">
        <v>2008</v>
      </c>
      <c r="AA8" s="35" t="s">
        <v>2003</v>
      </c>
      <c r="AB8" s="4" t="s">
        <v>2009</v>
      </c>
      <c r="AC8" s="4" t="s">
        <v>2010</v>
      </c>
      <c r="AD8" s="4" t="s">
        <v>2011</v>
      </c>
      <c r="AE8" s="35" t="s">
        <v>1077</v>
      </c>
      <c r="AF8" s="4"/>
      <c r="AG8" s="35" t="s">
        <v>2012</v>
      </c>
      <c r="AH8" s="35" t="s">
        <v>2013</v>
      </c>
      <c r="AI8" s="67">
        <v>0</v>
      </c>
      <c r="AJ8" s="67">
        <v>1294</v>
      </c>
      <c r="AK8" s="67">
        <v>0</v>
      </c>
      <c r="AL8" s="67">
        <v>2804</v>
      </c>
      <c r="AM8" s="67">
        <v>0</v>
      </c>
      <c r="AN8" s="67">
        <v>7558</v>
      </c>
      <c r="AO8" s="4">
        <f t="shared" si="0"/>
        <v>11656</v>
      </c>
      <c r="AP8" s="68">
        <f t="shared" si="9"/>
        <v>11656</v>
      </c>
      <c r="AQ8" s="4" t="str">
        <f>AQ3</f>
        <v>W-3.6</v>
      </c>
      <c r="AR8" s="4" t="s">
        <v>1959</v>
      </c>
      <c r="AS8" s="4"/>
      <c r="AT8" s="4">
        <v>4416</v>
      </c>
      <c r="AU8" s="4">
        <v>6</v>
      </c>
      <c r="AV8" s="4">
        <v>100</v>
      </c>
      <c r="AW8" s="4">
        <v>0</v>
      </c>
      <c r="AX8" s="12">
        <f t="shared" si="1"/>
        <v>11656</v>
      </c>
      <c r="AY8" s="12">
        <f t="shared" si="2"/>
        <v>0</v>
      </c>
      <c r="AZ8" s="70">
        <f t="shared" si="12"/>
        <v>0</v>
      </c>
      <c r="BA8" s="72">
        <f>BA6</f>
        <v>0</v>
      </c>
      <c r="BB8" s="36">
        <f t="shared" si="3"/>
        <v>0</v>
      </c>
      <c r="BC8" s="36">
        <f t="shared" si="3"/>
        <v>0</v>
      </c>
      <c r="BD8" s="36">
        <f t="shared" si="4"/>
        <v>0</v>
      </c>
      <c r="BE8" s="4">
        <f>BE3</f>
        <v>0</v>
      </c>
      <c r="BF8" s="10">
        <f t="shared" si="5"/>
        <v>0</v>
      </c>
      <c r="BG8" s="4">
        <f>BG3</f>
        <v>0</v>
      </c>
      <c r="BH8" s="10">
        <f t="shared" si="6"/>
        <v>0</v>
      </c>
      <c r="BI8" s="4">
        <f>BI4</f>
        <v>3.8999999999999998E-3</v>
      </c>
      <c r="BJ8" s="10">
        <f t="shared" si="10"/>
        <v>45.458399999999997</v>
      </c>
      <c r="BK8" s="4">
        <f>BK3</f>
        <v>39.75</v>
      </c>
      <c r="BL8" s="10">
        <f t="shared" si="7"/>
        <v>238.5</v>
      </c>
      <c r="BM8" s="4">
        <f>BM3</f>
        <v>4.2619999999999998E-2</v>
      </c>
      <c r="BN8" s="10">
        <f t="shared" si="8"/>
        <v>496.77871999999996</v>
      </c>
      <c r="BO8" s="5">
        <f t="shared" si="11"/>
        <v>780.73712</v>
      </c>
    </row>
    <row r="9" spans="1:68">
      <c r="A9" s="4">
        <v>7</v>
      </c>
      <c r="B9" s="4">
        <v>200</v>
      </c>
      <c r="C9" s="4" t="s">
        <v>62</v>
      </c>
      <c r="D9" s="4" t="s">
        <v>2014</v>
      </c>
      <c r="E9" s="35" t="s">
        <v>2015</v>
      </c>
      <c r="F9" s="4"/>
      <c r="G9" s="4" t="s">
        <v>2016</v>
      </c>
      <c r="H9" s="4"/>
      <c r="I9" s="35" t="s">
        <v>484</v>
      </c>
      <c r="J9" s="4"/>
      <c r="K9" s="35" t="s">
        <v>2017</v>
      </c>
      <c r="L9" s="4" t="s">
        <v>2014</v>
      </c>
      <c r="M9" s="35" t="s">
        <v>2015</v>
      </c>
      <c r="N9" s="4" t="s">
        <v>2018</v>
      </c>
      <c r="O9" s="4" t="s">
        <v>2016</v>
      </c>
      <c r="P9" s="4"/>
      <c r="Q9" s="35" t="s">
        <v>484</v>
      </c>
      <c r="R9" s="4"/>
      <c r="S9" s="4" t="s">
        <v>12</v>
      </c>
      <c r="T9" s="4" t="s">
        <v>13</v>
      </c>
      <c r="U9" s="4" t="s">
        <v>11</v>
      </c>
      <c r="V9" s="4" t="s">
        <v>29</v>
      </c>
      <c r="W9" s="35" t="s">
        <v>2022</v>
      </c>
      <c r="X9" s="35"/>
      <c r="Y9" s="4" t="s">
        <v>15</v>
      </c>
      <c r="Z9" s="4" t="s">
        <v>2019</v>
      </c>
      <c r="AA9" s="35" t="s">
        <v>2015</v>
      </c>
      <c r="AB9" s="4" t="s">
        <v>2018</v>
      </c>
      <c r="AC9" s="4" t="s">
        <v>2016</v>
      </c>
      <c r="AD9" s="4"/>
      <c r="AE9" s="35" t="s">
        <v>484</v>
      </c>
      <c r="AF9" s="4"/>
      <c r="AG9" s="35" t="s">
        <v>2020</v>
      </c>
      <c r="AH9" s="35" t="s">
        <v>2021</v>
      </c>
      <c r="AI9" s="67">
        <v>134</v>
      </c>
      <c r="AJ9" s="67">
        <v>223</v>
      </c>
      <c r="AK9" s="67">
        <v>1308</v>
      </c>
      <c r="AL9" s="67">
        <v>1779</v>
      </c>
      <c r="AM9" s="67">
        <v>1918</v>
      </c>
      <c r="AN9" s="67">
        <v>0</v>
      </c>
      <c r="AO9" s="4">
        <f t="shared" si="0"/>
        <v>5362</v>
      </c>
      <c r="AP9" s="68">
        <f t="shared" si="9"/>
        <v>5362</v>
      </c>
      <c r="AQ9" s="4" t="str">
        <f>AQ3</f>
        <v>W-3.6</v>
      </c>
      <c r="AR9" s="4" t="s">
        <v>1959</v>
      </c>
      <c r="AS9" s="4"/>
      <c r="AT9" s="4">
        <v>4416</v>
      </c>
      <c r="AU9" s="4">
        <v>6</v>
      </c>
      <c r="AV9" s="4">
        <v>100</v>
      </c>
      <c r="AW9" s="4">
        <v>0</v>
      </c>
      <c r="AX9" s="12">
        <f t="shared" si="1"/>
        <v>5362</v>
      </c>
      <c r="AY9" s="12">
        <f t="shared" si="2"/>
        <v>0</v>
      </c>
      <c r="AZ9" s="70">
        <f t="shared" si="12"/>
        <v>0</v>
      </c>
      <c r="BA9" s="72">
        <f>BA8</f>
        <v>0</v>
      </c>
      <c r="BB9" s="36">
        <f t="shared" si="3"/>
        <v>0</v>
      </c>
      <c r="BC9" s="36">
        <f t="shared" si="3"/>
        <v>0</v>
      </c>
      <c r="BD9" s="36">
        <f t="shared" si="4"/>
        <v>0</v>
      </c>
      <c r="BE9" s="4">
        <f>BE3</f>
        <v>0</v>
      </c>
      <c r="BF9" s="10">
        <f t="shared" si="5"/>
        <v>0</v>
      </c>
      <c r="BG9" s="4">
        <f>BG3</f>
        <v>0</v>
      </c>
      <c r="BH9" s="10">
        <f t="shared" si="6"/>
        <v>0</v>
      </c>
      <c r="BI9" s="4"/>
      <c r="BJ9" s="10">
        <f t="shared" si="10"/>
        <v>0</v>
      </c>
      <c r="BK9" s="4">
        <f>BK3</f>
        <v>39.75</v>
      </c>
      <c r="BL9" s="10">
        <f t="shared" si="7"/>
        <v>238.5</v>
      </c>
      <c r="BM9" s="4">
        <f>BM3</f>
        <v>4.2619999999999998E-2</v>
      </c>
      <c r="BN9" s="10">
        <f t="shared" si="8"/>
        <v>228.52843999999999</v>
      </c>
      <c r="BO9" s="5">
        <f t="shared" si="11"/>
        <v>467.02843999999999</v>
      </c>
    </row>
    <row r="10" spans="1:68">
      <c r="A10" s="4">
        <v>8</v>
      </c>
      <c r="B10" s="4">
        <v>201</v>
      </c>
      <c r="C10" s="4" t="s">
        <v>0</v>
      </c>
      <c r="D10" s="4" t="s">
        <v>2023</v>
      </c>
      <c r="E10" s="35" t="s">
        <v>2024</v>
      </c>
      <c r="F10" s="4"/>
      <c r="G10" s="4" t="s">
        <v>2025</v>
      </c>
      <c r="H10" s="4" t="s">
        <v>2026</v>
      </c>
      <c r="I10" s="35" t="s">
        <v>549</v>
      </c>
      <c r="J10" s="4"/>
      <c r="K10" s="35" t="s">
        <v>2027</v>
      </c>
      <c r="L10" s="4" t="s">
        <v>2023</v>
      </c>
      <c r="M10" s="35" t="s">
        <v>2024</v>
      </c>
      <c r="N10" s="4" t="s">
        <v>2025</v>
      </c>
      <c r="O10" s="4" t="s">
        <v>2025</v>
      </c>
      <c r="P10" s="4" t="s">
        <v>2026</v>
      </c>
      <c r="Q10" s="35" t="s">
        <v>549</v>
      </c>
      <c r="R10" s="4"/>
      <c r="S10" s="4" t="s">
        <v>12</v>
      </c>
      <c r="T10" s="4" t="s">
        <v>13</v>
      </c>
      <c r="U10" s="4" t="s">
        <v>11</v>
      </c>
      <c r="V10" s="4" t="s">
        <v>14</v>
      </c>
      <c r="W10" s="35" t="s">
        <v>991</v>
      </c>
      <c r="X10" s="35"/>
      <c r="Y10" s="4" t="s">
        <v>15</v>
      </c>
      <c r="Z10" s="4" t="s">
        <v>2028</v>
      </c>
      <c r="AA10" s="35" t="s">
        <v>2024</v>
      </c>
      <c r="AB10" s="4" t="s">
        <v>2025</v>
      </c>
      <c r="AC10" s="4" t="s">
        <v>2025</v>
      </c>
      <c r="AD10" s="4" t="s">
        <v>2026</v>
      </c>
      <c r="AE10" s="35" t="s">
        <v>549</v>
      </c>
      <c r="AF10" s="4"/>
      <c r="AG10" s="35" t="s">
        <v>2029</v>
      </c>
      <c r="AH10" s="35" t="s">
        <v>2030</v>
      </c>
      <c r="AI10" s="67">
        <v>1544</v>
      </c>
      <c r="AJ10" s="67">
        <v>1446</v>
      </c>
      <c r="AK10" s="67">
        <v>1213</v>
      </c>
      <c r="AL10" s="67">
        <v>15551</v>
      </c>
      <c r="AM10" s="67">
        <v>19829</v>
      </c>
      <c r="AN10" s="67">
        <v>25703</v>
      </c>
      <c r="AO10" s="4">
        <f t="shared" si="0"/>
        <v>65286</v>
      </c>
      <c r="AP10" s="68">
        <f t="shared" si="9"/>
        <v>65286</v>
      </c>
      <c r="AQ10" s="4" t="str">
        <f>AQ6</f>
        <v>W-4</v>
      </c>
      <c r="AR10" s="4" t="s">
        <v>1959</v>
      </c>
      <c r="AS10" s="4"/>
      <c r="AT10" s="4">
        <v>4416</v>
      </c>
      <c r="AU10" s="4">
        <v>6</v>
      </c>
      <c r="AV10" s="4">
        <v>100</v>
      </c>
      <c r="AW10" s="4">
        <v>0</v>
      </c>
      <c r="AX10" s="12">
        <f t="shared" si="1"/>
        <v>65286</v>
      </c>
      <c r="AY10" s="12">
        <f t="shared" si="2"/>
        <v>0</v>
      </c>
      <c r="AZ10" s="70">
        <f t="shared" si="12"/>
        <v>0</v>
      </c>
      <c r="BA10" s="72">
        <f t="shared" si="12"/>
        <v>0</v>
      </c>
      <c r="BB10" s="36">
        <f t="shared" si="3"/>
        <v>0</v>
      </c>
      <c r="BC10" s="36">
        <f t="shared" si="3"/>
        <v>0</v>
      </c>
      <c r="BD10" s="36">
        <f t="shared" si="4"/>
        <v>0</v>
      </c>
      <c r="BE10" s="4">
        <f>BE6</f>
        <v>0</v>
      </c>
      <c r="BF10" s="10">
        <f t="shared" si="5"/>
        <v>0</v>
      </c>
      <c r="BG10" s="4">
        <f>BG6</f>
        <v>0</v>
      </c>
      <c r="BH10" s="10">
        <f t="shared" si="6"/>
        <v>0</v>
      </c>
      <c r="BI10" s="4"/>
      <c r="BJ10" s="10">
        <f t="shared" si="10"/>
        <v>0</v>
      </c>
      <c r="BK10" s="4">
        <f>BK6</f>
        <v>191.92</v>
      </c>
      <c r="BL10" s="10">
        <f t="shared" si="7"/>
        <v>1151.52</v>
      </c>
      <c r="BM10" s="4">
        <f>BM6</f>
        <v>4.2500000000000003E-2</v>
      </c>
      <c r="BN10" s="10">
        <f t="shared" si="8"/>
        <v>2774.6550000000002</v>
      </c>
      <c r="BO10" s="5">
        <f t="shared" si="11"/>
        <v>3926.1750000000002</v>
      </c>
    </row>
    <row r="11" spans="1:68">
      <c r="A11" s="4">
        <v>9</v>
      </c>
      <c r="B11" s="4">
        <v>203</v>
      </c>
      <c r="C11" s="4" t="s">
        <v>0</v>
      </c>
      <c r="D11" s="4" t="s">
        <v>2038</v>
      </c>
      <c r="E11" s="35" t="s">
        <v>2039</v>
      </c>
      <c r="F11" s="4"/>
      <c r="G11" s="4" t="s">
        <v>2040</v>
      </c>
      <c r="H11" s="4" t="s">
        <v>1881</v>
      </c>
      <c r="I11" s="35" t="s">
        <v>187</v>
      </c>
      <c r="J11" s="4"/>
      <c r="K11" s="35" t="s">
        <v>2041</v>
      </c>
      <c r="L11" s="4" t="s">
        <v>2038</v>
      </c>
      <c r="M11" s="35" t="s">
        <v>2039</v>
      </c>
      <c r="N11" s="4"/>
      <c r="O11" s="4" t="s">
        <v>2040</v>
      </c>
      <c r="P11" s="4" t="s">
        <v>1881</v>
      </c>
      <c r="Q11" s="35" t="s">
        <v>187</v>
      </c>
      <c r="R11" s="4"/>
      <c r="S11" s="4" t="s">
        <v>12</v>
      </c>
      <c r="T11" s="4" t="s">
        <v>13</v>
      </c>
      <c r="U11" s="4" t="s">
        <v>11</v>
      </c>
      <c r="V11" s="4" t="s">
        <v>14</v>
      </c>
      <c r="W11" s="35" t="s">
        <v>991</v>
      </c>
      <c r="X11" s="35"/>
      <c r="Y11" s="4" t="s">
        <v>15</v>
      </c>
      <c r="Z11" s="4"/>
      <c r="AA11" s="35" t="s">
        <v>2039</v>
      </c>
      <c r="AB11" s="4" t="s">
        <v>2040</v>
      </c>
      <c r="AC11" s="4" t="s">
        <v>2040</v>
      </c>
      <c r="AD11" s="4" t="s">
        <v>1881</v>
      </c>
      <c r="AE11" s="35" t="s">
        <v>187</v>
      </c>
      <c r="AF11" s="4"/>
      <c r="AG11" s="35" t="s">
        <v>2042</v>
      </c>
      <c r="AH11" s="35" t="s">
        <v>2043</v>
      </c>
      <c r="AI11" s="67">
        <v>492</v>
      </c>
      <c r="AJ11" s="67">
        <v>589</v>
      </c>
      <c r="AK11" s="67">
        <v>3584</v>
      </c>
      <c r="AL11" s="67">
        <v>8780</v>
      </c>
      <c r="AM11" s="67">
        <v>13585</v>
      </c>
      <c r="AN11" s="67">
        <v>18761</v>
      </c>
      <c r="AO11" s="4">
        <f t="shared" si="0"/>
        <v>45791</v>
      </c>
      <c r="AP11" s="68">
        <f t="shared" si="9"/>
        <v>45791</v>
      </c>
      <c r="AQ11" s="4" t="str">
        <f>AQ6</f>
        <v>W-4</v>
      </c>
      <c r="AR11" s="4" t="s">
        <v>1959</v>
      </c>
      <c r="AS11" s="4"/>
      <c r="AT11" s="4">
        <v>4416</v>
      </c>
      <c r="AU11" s="4">
        <v>6</v>
      </c>
      <c r="AV11" s="4">
        <v>100</v>
      </c>
      <c r="AW11" s="4">
        <v>0</v>
      </c>
      <c r="AX11" s="12">
        <f t="shared" si="1"/>
        <v>45791</v>
      </c>
      <c r="AY11" s="12">
        <f t="shared" si="2"/>
        <v>0</v>
      </c>
      <c r="AZ11" s="70">
        <f>AZ10</f>
        <v>0</v>
      </c>
      <c r="BA11" s="72">
        <f>BA10</f>
        <v>0</v>
      </c>
      <c r="BB11" s="36">
        <f t="shared" si="3"/>
        <v>0</v>
      </c>
      <c r="BC11" s="36">
        <f t="shared" si="3"/>
        <v>0</v>
      </c>
      <c r="BD11" s="36">
        <f t="shared" si="4"/>
        <v>0</v>
      </c>
      <c r="BE11" s="4">
        <f>BE6</f>
        <v>0</v>
      </c>
      <c r="BF11" s="10">
        <f t="shared" si="5"/>
        <v>0</v>
      </c>
      <c r="BG11" s="4">
        <f>BG6</f>
        <v>0</v>
      </c>
      <c r="BH11" s="10">
        <f t="shared" si="6"/>
        <v>0</v>
      </c>
      <c r="BI11" s="4"/>
      <c r="BJ11" s="10">
        <f t="shared" si="10"/>
        <v>0</v>
      </c>
      <c r="BK11" s="4">
        <f>BK6</f>
        <v>191.92</v>
      </c>
      <c r="BL11" s="10">
        <f t="shared" si="7"/>
        <v>1151.52</v>
      </c>
      <c r="BM11" s="4">
        <f>BM6</f>
        <v>4.2500000000000003E-2</v>
      </c>
      <c r="BN11" s="10">
        <f t="shared" si="8"/>
        <v>1946.1175000000001</v>
      </c>
      <c r="BO11" s="5">
        <f t="shared" si="11"/>
        <v>3097.6374999999998</v>
      </c>
    </row>
    <row r="12" spans="1:68">
      <c r="A12" s="4">
        <v>10</v>
      </c>
      <c r="B12" s="4">
        <v>203</v>
      </c>
      <c r="C12" s="4" t="s">
        <v>32</v>
      </c>
      <c r="D12" s="4" t="s">
        <v>2038</v>
      </c>
      <c r="E12" s="35" t="s">
        <v>2039</v>
      </c>
      <c r="F12" s="4"/>
      <c r="G12" s="4" t="s">
        <v>2040</v>
      </c>
      <c r="H12" s="4" t="s">
        <v>1881</v>
      </c>
      <c r="I12" s="35" t="s">
        <v>187</v>
      </c>
      <c r="J12" s="4"/>
      <c r="K12" s="35" t="s">
        <v>2041</v>
      </c>
      <c r="L12" s="4" t="s">
        <v>2038</v>
      </c>
      <c r="M12" s="35" t="s">
        <v>2039</v>
      </c>
      <c r="N12" s="4"/>
      <c r="O12" s="4" t="s">
        <v>2040</v>
      </c>
      <c r="P12" s="4" t="s">
        <v>1881</v>
      </c>
      <c r="Q12" s="35" t="s">
        <v>187</v>
      </c>
      <c r="R12" s="4"/>
      <c r="S12" s="4" t="s">
        <v>12</v>
      </c>
      <c r="T12" s="4" t="s">
        <v>13</v>
      </c>
      <c r="U12" s="4" t="s">
        <v>11</v>
      </c>
      <c r="V12" s="4" t="s">
        <v>14</v>
      </c>
      <c r="W12" s="35" t="s">
        <v>991</v>
      </c>
      <c r="X12" s="35"/>
      <c r="Y12" s="4" t="s">
        <v>15</v>
      </c>
      <c r="Z12" s="4"/>
      <c r="AA12" s="35" t="s">
        <v>2039</v>
      </c>
      <c r="AB12" s="4"/>
      <c r="AC12" s="4" t="s">
        <v>2040</v>
      </c>
      <c r="AD12" s="4" t="s">
        <v>1881</v>
      </c>
      <c r="AE12" s="35" t="s">
        <v>187</v>
      </c>
      <c r="AF12" s="35" t="s">
        <v>59</v>
      </c>
      <c r="AG12" s="35" t="s">
        <v>2044</v>
      </c>
      <c r="AH12" s="35" t="s">
        <v>2045</v>
      </c>
      <c r="AI12" s="67">
        <v>2334</v>
      </c>
      <c r="AJ12" s="67">
        <v>0</v>
      </c>
      <c r="AK12" s="67">
        <v>2929</v>
      </c>
      <c r="AL12" s="67">
        <v>0</v>
      </c>
      <c r="AM12" s="67">
        <v>8110</v>
      </c>
      <c r="AN12" s="67">
        <v>0</v>
      </c>
      <c r="AO12" s="4">
        <f t="shared" si="0"/>
        <v>13373</v>
      </c>
      <c r="AP12" s="68">
        <f t="shared" si="9"/>
        <v>13373</v>
      </c>
      <c r="AQ12" s="4" t="str">
        <f>AQ6</f>
        <v>W-4</v>
      </c>
      <c r="AR12" s="4" t="s">
        <v>1959</v>
      </c>
      <c r="AS12" s="4"/>
      <c r="AT12" s="4">
        <v>4416</v>
      </c>
      <c r="AU12" s="4">
        <v>6</v>
      </c>
      <c r="AV12" s="4">
        <v>100</v>
      </c>
      <c r="AW12" s="4">
        <v>0</v>
      </c>
      <c r="AX12" s="12">
        <f t="shared" si="1"/>
        <v>13373</v>
      </c>
      <c r="AY12" s="12">
        <f t="shared" si="2"/>
        <v>0</v>
      </c>
      <c r="AZ12" s="70">
        <f t="shared" si="12"/>
        <v>0</v>
      </c>
      <c r="BA12" s="72">
        <f t="shared" si="12"/>
        <v>0</v>
      </c>
      <c r="BB12" s="36">
        <f t="shared" si="3"/>
        <v>0</v>
      </c>
      <c r="BC12" s="36">
        <f t="shared" si="3"/>
        <v>0</v>
      </c>
      <c r="BD12" s="36">
        <f t="shared" si="4"/>
        <v>0</v>
      </c>
      <c r="BE12" s="4">
        <f>BE6</f>
        <v>0</v>
      </c>
      <c r="BF12" s="10">
        <f t="shared" si="5"/>
        <v>0</v>
      </c>
      <c r="BG12" s="4">
        <f>BG6</f>
        <v>0</v>
      </c>
      <c r="BH12" s="10">
        <f t="shared" si="6"/>
        <v>0</v>
      </c>
      <c r="BI12" s="4"/>
      <c r="BJ12" s="10">
        <f t="shared" si="10"/>
        <v>0</v>
      </c>
      <c r="BK12" s="4">
        <f>BK6</f>
        <v>191.92</v>
      </c>
      <c r="BL12" s="10">
        <f t="shared" si="7"/>
        <v>1151.52</v>
      </c>
      <c r="BM12" s="4">
        <f>BM6</f>
        <v>4.2500000000000003E-2</v>
      </c>
      <c r="BN12" s="10">
        <f t="shared" si="8"/>
        <v>568.35250000000008</v>
      </c>
      <c r="BO12" s="5">
        <f t="shared" si="11"/>
        <v>1719.8724999999999</v>
      </c>
    </row>
    <row r="13" spans="1:68">
      <c r="A13" s="4">
        <v>11</v>
      </c>
      <c r="B13" s="4">
        <v>203</v>
      </c>
      <c r="C13" s="4" t="s">
        <v>62</v>
      </c>
      <c r="D13" s="4" t="s">
        <v>2038</v>
      </c>
      <c r="E13" s="35" t="s">
        <v>2039</v>
      </c>
      <c r="F13" s="4"/>
      <c r="G13" s="4" t="s">
        <v>2040</v>
      </c>
      <c r="H13" s="4" t="s">
        <v>1881</v>
      </c>
      <c r="I13" s="35" t="s">
        <v>187</v>
      </c>
      <c r="J13" s="4"/>
      <c r="K13" s="35" t="s">
        <v>2041</v>
      </c>
      <c r="L13" s="4" t="s">
        <v>2038</v>
      </c>
      <c r="M13" s="35" t="s">
        <v>2039</v>
      </c>
      <c r="N13" s="4"/>
      <c r="O13" s="4" t="s">
        <v>2040</v>
      </c>
      <c r="P13" s="4" t="s">
        <v>1881</v>
      </c>
      <c r="Q13" s="35" t="s">
        <v>187</v>
      </c>
      <c r="R13" s="4"/>
      <c r="S13" s="4" t="s">
        <v>12</v>
      </c>
      <c r="T13" s="4" t="s">
        <v>13</v>
      </c>
      <c r="U13" s="4" t="s">
        <v>11</v>
      </c>
      <c r="V13" s="4" t="s">
        <v>14</v>
      </c>
      <c r="W13" s="35" t="s">
        <v>991</v>
      </c>
      <c r="X13" s="35"/>
      <c r="Y13" s="4" t="s">
        <v>15</v>
      </c>
      <c r="Z13" s="4"/>
      <c r="AA13" s="35" t="s">
        <v>2039</v>
      </c>
      <c r="AB13" s="4"/>
      <c r="AC13" s="4" t="s">
        <v>2040</v>
      </c>
      <c r="AD13" s="4" t="s">
        <v>1881</v>
      </c>
      <c r="AE13" s="35" t="s">
        <v>187</v>
      </c>
      <c r="AF13" s="35" t="s">
        <v>549</v>
      </c>
      <c r="AG13" s="35" t="s">
        <v>2046</v>
      </c>
      <c r="AH13" s="35" t="s">
        <v>2047</v>
      </c>
      <c r="AI13" s="67">
        <v>22</v>
      </c>
      <c r="AJ13" s="67">
        <v>0</v>
      </c>
      <c r="AK13" s="67">
        <v>22</v>
      </c>
      <c r="AL13" s="67">
        <v>0</v>
      </c>
      <c r="AM13" s="67">
        <v>34</v>
      </c>
      <c r="AN13" s="67">
        <v>5170</v>
      </c>
      <c r="AO13" s="4">
        <f t="shared" si="0"/>
        <v>5248</v>
      </c>
      <c r="AP13" s="68">
        <f t="shared" si="9"/>
        <v>5248</v>
      </c>
      <c r="AQ13" s="4" t="str">
        <f>AQ3</f>
        <v>W-3.6</v>
      </c>
      <c r="AR13" s="4" t="s">
        <v>1959</v>
      </c>
      <c r="AS13" s="4"/>
      <c r="AT13" s="4">
        <v>4416</v>
      </c>
      <c r="AU13" s="4">
        <v>6</v>
      </c>
      <c r="AV13" s="4">
        <v>100</v>
      </c>
      <c r="AW13" s="4">
        <v>0</v>
      </c>
      <c r="AX13" s="12">
        <f t="shared" si="1"/>
        <v>5248</v>
      </c>
      <c r="AY13" s="12">
        <f t="shared" si="2"/>
        <v>0</v>
      </c>
      <c r="AZ13" s="70">
        <f t="shared" si="12"/>
        <v>0</v>
      </c>
      <c r="BA13" s="72">
        <f t="shared" si="12"/>
        <v>0</v>
      </c>
      <c r="BB13" s="36">
        <f t="shared" si="3"/>
        <v>0</v>
      </c>
      <c r="BC13" s="36">
        <f t="shared" si="3"/>
        <v>0</v>
      </c>
      <c r="BD13" s="36">
        <f t="shared" si="4"/>
        <v>0</v>
      </c>
      <c r="BE13" s="4">
        <f>BE3</f>
        <v>0</v>
      </c>
      <c r="BF13" s="10">
        <f t="shared" si="5"/>
        <v>0</v>
      </c>
      <c r="BG13" s="4">
        <f>BG3</f>
        <v>0</v>
      </c>
      <c r="BH13" s="10">
        <f t="shared" si="6"/>
        <v>0</v>
      </c>
      <c r="BI13" s="4"/>
      <c r="BJ13" s="10">
        <f t="shared" si="10"/>
        <v>0</v>
      </c>
      <c r="BK13" s="4">
        <f>BK3</f>
        <v>39.75</v>
      </c>
      <c r="BL13" s="10">
        <f t="shared" si="7"/>
        <v>238.5</v>
      </c>
      <c r="BM13" s="4">
        <f>BM3</f>
        <v>4.2619999999999998E-2</v>
      </c>
      <c r="BN13" s="10">
        <f t="shared" si="8"/>
        <v>223.66976</v>
      </c>
      <c r="BO13" s="5">
        <f t="shared" si="11"/>
        <v>462.16976</v>
      </c>
    </row>
    <row r="14" spans="1:68">
      <c r="A14" s="4">
        <v>12</v>
      </c>
      <c r="B14" s="4">
        <v>204</v>
      </c>
      <c r="C14" s="4" t="s">
        <v>0</v>
      </c>
      <c r="D14" s="4" t="s">
        <v>2048</v>
      </c>
      <c r="E14" s="35" t="s">
        <v>2049</v>
      </c>
      <c r="F14" s="4"/>
      <c r="G14" s="4" t="s">
        <v>2050</v>
      </c>
      <c r="H14" s="4" t="s">
        <v>2051</v>
      </c>
      <c r="I14" s="35" t="s">
        <v>187</v>
      </c>
      <c r="J14" s="4"/>
      <c r="K14" s="35" t="s">
        <v>2052</v>
      </c>
      <c r="L14" s="4" t="s">
        <v>2048</v>
      </c>
      <c r="M14" s="35" t="s">
        <v>2049</v>
      </c>
      <c r="N14" s="4" t="s">
        <v>2050</v>
      </c>
      <c r="O14" s="4" t="s">
        <v>2050</v>
      </c>
      <c r="P14" s="4" t="s">
        <v>2051</v>
      </c>
      <c r="Q14" s="35" t="s">
        <v>187</v>
      </c>
      <c r="R14" s="4"/>
      <c r="S14" s="4" t="s">
        <v>12</v>
      </c>
      <c r="T14" s="4" t="s">
        <v>13</v>
      </c>
      <c r="U14" s="4" t="s">
        <v>28</v>
      </c>
      <c r="V14" s="4" t="s">
        <v>14</v>
      </c>
      <c r="W14" s="35" t="s">
        <v>991</v>
      </c>
      <c r="X14" s="35"/>
      <c r="Y14" s="4" t="s">
        <v>15</v>
      </c>
      <c r="Z14" s="4" t="s">
        <v>2053</v>
      </c>
      <c r="AA14" s="35" t="s">
        <v>2049</v>
      </c>
      <c r="AB14" s="4" t="s">
        <v>2054</v>
      </c>
      <c r="AC14" s="4" t="s">
        <v>2050</v>
      </c>
      <c r="AD14" s="4" t="s">
        <v>2051</v>
      </c>
      <c r="AE14" s="35" t="s">
        <v>187</v>
      </c>
      <c r="AF14" s="4"/>
      <c r="AG14" s="35" t="s">
        <v>2055</v>
      </c>
      <c r="AH14" s="35" t="s">
        <v>2056</v>
      </c>
      <c r="AI14" s="67">
        <v>67</v>
      </c>
      <c r="AJ14" s="67">
        <v>323</v>
      </c>
      <c r="AK14" s="67">
        <v>3236</v>
      </c>
      <c r="AL14" s="67">
        <v>7708</v>
      </c>
      <c r="AM14" s="67">
        <v>13731</v>
      </c>
      <c r="AN14" s="67">
        <v>15487</v>
      </c>
      <c r="AO14" s="4">
        <f t="shared" si="0"/>
        <v>40552</v>
      </c>
      <c r="AP14" s="68">
        <f t="shared" si="9"/>
        <v>40552</v>
      </c>
      <c r="AQ14" s="4" t="str">
        <f>AQ6</f>
        <v>W-4</v>
      </c>
      <c r="AR14" s="4" t="s">
        <v>1959</v>
      </c>
      <c r="AS14" s="4"/>
      <c r="AT14" s="4">
        <v>4416</v>
      </c>
      <c r="AU14" s="4">
        <v>6</v>
      </c>
      <c r="AV14" s="4">
        <v>100</v>
      </c>
      <c r="AW14" s="4">
        <v>0</v>
      </c>
      <c r="AX14" s="12">
        <f t="shared" si="1"/>
        <v>40552</v>
      </c>
      <c r="AY14" s="12">
        <f t="shared" si="2"/>
        <v>0</v>
      </c>
      <c r="AZ14" s="70">
        <f t="shared" si="12"/>
        <v>0</v>
      </c>
      <c r="BA14" s="72">
        <f t="shared" si="12"/>
        <v>0</v>
      </c>
      <c r="BB14" s="36">
        <f t="shared" si="3"/>
        <v>0</v>
      </c>
      <c r="BC14" s="36">
        <f t="shared" si="3"/>
        <v>0</v>
      </c>
      <c r="BD14" s="36">
        <f t="shared" si="4"/>
        <v>0</v>
      </c>
      <c r="BE14" s="4">
        <f>BE6</f>
        <v>0</v>
      </c>
      <c r="BF14" s="10">
        <f t="shared" si="5"/>
        <v>0</v>
      </c>
      <c r="BG14" s="4">
        <f>BG6</f>
        <v>0</v>
      </c>
      <c r="BH14" s="10">
        <f t="shared" si="6"/>
        <v>0</v>
      </c>
      <c r="BI14" s="4">
        <f>BI4</f>
        <v>3.8999999999999998E-3</v>
      </c>
      <c r="BJ14" s="10">
        <f t="shared" si="10"/>
        <v>158.15279999999998</v>
      </c>
      <c r="BK14" s="4">
        <f>BK6</f>
        <v>191.92</v>
      </c>
      <c r="BL14" s="10">
        <f t="shared" si="7"/>
        <v>1151.52</v>
      </c>
      <c r="BM14" s="4">
        <f>BM6</f>
        <v>4.2500000000000003E-2</v>
      </c>
      <c r="BN14" s="10">
        <f t="shared" si="8"/>
        <v>1723.46</v>
      </c>
      <c r="BO14" s="5">
        <f t="shared" si="11"/>
        <v>3033.1327999999999</v>
      </c>
    </row>
    <row r="15" spans="1:68">
      <c r="A15" s="4">
        <v>13</v>
      </c>
      <c r="B15" s="4">
        <v>204</v>
      </c>
      <c r="C15" s="4" t="s">
        <v>32</v>
      </c>
      <c r="D15" s="4" t="s">
        <v>2048</v>
      </c>
      <c r="E15" s="35" t="s">
        <v>2049</v>
      </c>
      <c r="F15" s="4"/>
      <c r="G15" s="4" t="s">
        <v>2050</v>
      </c>
      <c r="H15" s="4" t="s">
        <v>2051</v>
      </c>
      <c r="I15" s="35" t="s">
        <v>187</v>
      </c>
      <c r="J15" s="4"/>
      <c r="K15" s="35" t="s">
        <v>2052</v>
      </c>
      <c r="L15" s="4" t="s">
        <v>2048</v>
      </c>
      <c r="M15" s="35" t="s">
        <v>2049</v>
      </c>
      <c r="N15" s="4" t="s">
        <v>2050</v>
      </c>
      <c r="O15" s="4" t="s">
        <v>2050</v>
      </c>
      <c r="P15" s="4" t="s">
        <v>2051</v>
      </c>
      <c r="Q15" s="35" t="s">
        <v>187</v>
      </c>
      <c r="R15" s="4"/>
      <c r="S15" s="4" t="s">
        <v>12</v>
      </c>
      <c r="T15" s="4" t="s">
        <v>13</v>
      </c>
      <c r="U15" s="4" t="s">
        <v>28</v>
      </c>
      <c r="V15" s="4" t="s">
        <v>14</v>
      </c>
      <c r="W15" s="35" t="s">
        <v>991</v>
      </c>
      <c r="X15" s="35"/>
      <c r="Y15" s="4" t="s">
        <v>15</v>
      </c>
      <c r="Z15" s="4" t="s">
        <v>2057</v>
      </c>
      <c r="AA15" s="35" t="s">
        <v>2049</v>
      </c>
      <c r="AB15" s="4" t="s">
        <v>2050</v>
      </c>
      <c r="AC15" s="4" t="s">
        <v>2050</v>
      </c>
      <c r="AD15" s="4" t="s">
        <v>2051</v>
      </c>
      <c r="AE15" s="35" t="s">
        <v>187</v>
      </c>
      <c r="AF15" s="4"/>
      <c r="AG15" s="35" t="s">
        <v>2058</v>
      </c>
      <c r="AH15" s="35" t="s">
        <v>2059</v>
      </c>
      <c r="AI15" s="67">
        <v>0</v>
      </c>
      <c r="AJ15" s="67">
        <v>636</v>
      </c>
      <c r="AK15" s="67">
        <v>0</v>
      </c>
      <c r="AL15" s="67">
        <v>1430</v>
      </c>
      <c r="AM15" s="67">
        <v>1285</v>
      </c>
      <c r="AN15" s="67">
        <v>4165</v>
      </c>
      <c r="AO15" s="4">
        <f t="shared" si="0"/>
        <v>7516</v>
      </c>
      <c r="AP15" s="68">
        <f t="shared" si="9"/>
        <v>7516</v>
      </c>
      <c r="AQ15" s="4" t="s">
        <v>942</v>
      </c>
      <c r="AR15" s="4" t="s">
        <v>1959</v>
      </c>
      <c r="AS15" s="4"/>
      <c r="AT15" s="4">
        <v>4416</v>
      </c>
      <c r="AU15" s="4">
        <v>6</v>
      </c>
      <c r="AV15" s="4">
        <v>100</v>
      </c>
      <c r="AW15" s="4">
        <v>0</v>
      </c>
      <c r="AX15" s="12">
        <f t="shared" si="1"/>
        <v>7516</v>
      </c>
      <c r="AY15" s="12">
        <f t="shared" si="2"/>
        <v>0</v>
      </c>
      <c r="AZ15" s="70">
        <f t="shared" si="12"/>
        <v>0</v>
      </c>
      <c r="BA15" s="72">
        <f t="shared" si="12"/>
        <v>0</v>
      </c>
      <c r="BB15" s="36">
        <f t="shared" si="3"/>
        <v>0</v>
      </c>
      <c r="BC15" s="36">
        <f t="shared" si="3"/>
        <v>0</v>
      </c>
      <c r="BD15" s="36">
        <f t="shared" si="4"/>
        <v>0</v>
      </c>
      <c r="BE15" s="5">
        <f>'dane do formularza ofertowego'!F6</f>
        <v>0</v>
      </c>
      <c r="BF15" s="10">
        <f t="shared" si="5"/>
        <v>0</v>
      </c>
      <c r="BG15" s="5">
        <f>'dane do formularza ofertowego'!F7</f>
        <v>0</v>
      </c>
      <c r="BH15" s="10">
        <f t="shared" si="6"/>
        <v>0</v>
      </c>
      <c r="BI15" s="4">
        <f>BI4</f>
        <v>3.8999999999999998E-3</v>
      </c>
      <c r="BJ15" s="10">
        <f t="shared" si="10"/>
        <v>29.3124</v>
      </c>
      <c r="BK15" s="4">
        <v>42.75</v>
      </c>
      <c r="BL15" s="10">
        <f t="shared" si="7"/>
        <v>256.5</v>
      </c>
      <c r="BM15" s="4">
        <v>4.2619999999999998E-2</v>
      </c>
      <c r="BN15" s="10">
        <f t="shared" si="8"/>
        <v>320.33191999999997</v>
      </c>
      <c r="BO15" s="5">
        <f t="shared" si="11"/>
        <v>606.14431999999999</v>
      </c>
    </row>
    <row r="16" spans="1:68">
      <c r="A16" s="4">
        <v>14</v>
      </c>
      <c r="B16" s="4">
        <v>206</v>
      </c>
      <c r="C16" s="4" t="s">
        <v>0</v>
      </c>
      <c r="D16" s="4" t="s">
        <v>2060</v>
      </c>
      <c r="E16" s="35" t="s">
        <v>2061</v>
      </c>
      <c r="F16" s="4"/>
      <c r="G16" s="4" t="s">
        <v>2062</v>
      </c>
      <c r="H16" s="4" t="s">
        <v>1320</v>
      </c>
      <c r="I16" s="35" t="s">
        <v>5</v>
      </c>
      <c r="J16" s="4"/>
      <c r="K16" s="35" t="s">
        <v>2063</v>
      </c>
      <c r="L16" s="4" t="s">
        <v>2064</v>
      </c>
      <c r="M16" s="35" t="s">
        <v>2061</v>
      </c>
      <c r="N16" s="4"/>
      <c r="O16" s="4" t="s">
        <v>2065</v>
      </c>
      <c r="P16" s="4" t="s">
        <v>1320</v>
      </c>
      <c r="Q16" s="35" t="s">
        <v>5</v>
      </c>
      <c r="R16" s="4"/>
      <c r="S16" s="4" t="s">
        <v>12</v>
      </c>
      <c r="T16" s="4" t="s">
        <v>13</v>
      </c>
      <c r="U16" s="4" t="s">
        <v>11</v>
      </c>
      <c r="V16" s="4" t="s">
        <v>29</v>
      </c>
      <c r="W16" s="35" t="s">
        <v>991</v>
      </c>
      <c r="X16" s="35"/>
      <c r="Y16" s="4" t="s">
        <v>15</v>
      </c>
      <c r="Z16" s="4" t="s">
        <v>2066</v>
      </c>
      <c r="AA16" s="35" t="s">
        <v>2061</v>
      </c>
      <c r="AB16" s="4"/>
      <c r="AC16" s="4" t="s">
        <v>2065</v>
      </c>
      <c r="AD16" s="4" t="s">
        <v>1320</v>
      </c>
      <c r="AE16" s="35" t="s">
        <v>5</v>
      </c>
      <c r="AF16" s="4"/>
      <c r="AG16" s="35" t="s">
        <v>2067</v>
      </c>
      <c r="AH16" s="35" t="s">
        <v>2068</v>
      </c>
      <c r="AI16" s="67">
        <v>536</v>
      </c>
      <c r="AJ16" s="67">
        <v>0</v>
      </c>
      <c r="AK16" s="67">
        <v>559</v>
      </c>
      <c r="AL16" s="67">
        <v>0</v>
      </c>
      <c r="AM16" s="67">
        <v>2109</v>
      </c>
      <c r="AN16" s="67">
        <v>3478</v>
      </c>
      <c r="AO16" s="4">
        <f t="shared" si="0"/>
        <v>6682</v>
      </c>
      <c r="AP16" s="68">
        <f t="shared" si="9"/>
        <v>6682</v>
      </c>
      <c r="AQ16" s="4" t="str">
        <f>AQ3</f>
        <v>W-3.6</v>
      </c>
      <c r="AR16" s="4" t="s">
        <v>1959</v>
      </c>
      <c r="AS16" s="4"/>
      <c r="AT16" s="4">
        <v>4416</v>
      </c>
      <c r="AU16" s="4">
        <v>6</v>
      </c>
      <c r="AV16" s="4">
        <v>100</v>
      </c>
      <c r="AW16" s="4">
        <v>0</v>
      </c>
      <c r="AX16" s="12">
        <f t="shared" si="1"/>
        <v>6682</v>
      </c>
      <c r="AY16" s="12">
        <f t="shared" si="2"/>
        <v>0</v>
      </c>
      <c r="AZ16" s="70">
        <f>AZ15</f>
        <v>0</v>
      </c>
      <c r="BA16" s="72">
        <f>BA15</f>
        <v>0</v>
      </c>
      <c r="BB16" s="36">
        <f t="shared" si="3"/>
        <v>0</v>
      </c>
      <c r="BC16" s="36">
        <f t="shared" si="3"/>
        <v>0</v>
      </c>
      <c r="BD16" s="36">
        <f t="shared" si="4"/>
        <v>0</v>
      </c>
      <c r="BE16" s="4">
        <f>BE3</f>
        <v>0</v>
      </c>
      <c r="BF16" s="10">
        <f t="shared" si="5"/>
        <v>0</v>
      </c>
      <c r="BG16" s="4">
        <f>BG3</f>
        <v>0</v>
      </c>
      <c r="BH16" s="10">
        <f t="shared" si="6"/>
        <v>0</v>
      </c>
      <c r="BI16" s="4"/>
      <c r="BJ16" s="10">
        <f t="shared" si="10"/>
        <v>0</v>
      </c>
      <c r="BK16" s="4">
        <f>BK3</f>
        <v>39.75</v>
      </c>
      <c r="BL16" s="10">
        <f t="shared" si="7"/>
        <v>238.5</v>
      </c>
      <c r="BM16" s="4">
        <f>BM3</f>
        <v>4.2619999999999998E-2</v>
      </c>
      <c r="BN16" s="10">
        <f t="shared" si="8"/>
        <v>284.78683999999998</v>
      </c>
      <c r="BO16" s="5">
        <f t="shared" si="11"/>
        <v>523.28683999999998</v>
      </c>
    </row>
    <row r="17" spans="1:67">
      <c r="A17" s="4">
        <v>15</v>
      </c>
      <c r="B17" s="4">
        <v>206</v>
      </c>
      <c r="C17" s="4" t="s">
        <v>32</v>
      </c>
      <c r="D17" s="4" t="s">
        <v>2060</v>
      </c>
      <c r="E17" s="35" t="s">
        <v>2061</v>
      </c>
      <c r="F17" s="4"/>
      <c r="G17" s="4" t="s">
        <v>2062</v>
      </c>
      <c r="H17" s="4" t="s">
        <v>1320</v>
      </c>
      <c r="I17" s="35" t="s">
        <v>5</v>
      </c>
      <c r="J17" s="4"/>
      <c r="K17" s="35" t="s">
        <v>2063</v>
      </c>
      <c r="L17" s="4" t="s">
        <v>2064</v>
      </c>
      <c r="M17" s="35" t="s">
        <v>2061</v>
      </c>
      <c r="N17" s="4"/>
      <c r="O17" s="4" t="s">
        <v>2065</v>
      </c>
      <c r="P17" s="4" t="s">
        <v>1320</v>
      </c>
      <c r="Q17" s="35" t="s">
        <v>5</v>
      </c>
      <c r="R17" s="4"/>
      <c r="S17" s="4" t="s">
        <v>12</v>
      </c>
      <c r="T17" s="4" t="s">
        <v>13</v>
      </c>
      <c r="U17" s="4" t="s">
        <v>11</v>
      </c>
      <c r="V17" s="4" t="s">
        <v>29</v>
      </c>
      <c r="W17" s="35" t="s">
        <v>991</v>
      </c>
      <c r="X17" s="35"/>
      <c r="Y17" s="4" t="s">
        <v>15</v>
      </c>
      <c r="Z17" s="4" t="s">
        <v>2069</v>
      </c>
      <c r="AA17" s="35" t="s">
        <v>2061</v>
      </c>
      <c r="AB17" s="4"/>
      <c r="AC17" s="4" t="s">
        <v>2065</v>
      </c>
      <c r="AD17" s="4" t="s">
        <v>1320</v>
      </c>
      <c r="AE17" s="35" t="s">
        <v>5</v>
      </c>
      <c r="AF17" s="4"/>
      <c r="AG17" s="35" t="s">
        <v>2070</v>
      </c>
      <c r="AH17" s="35" t="s">
        <v>2071</v>
      </c>
      <c r="AI17" s="67">
        <v>491</v>
      </c>
      <c r="AJ17" s="67">
        <v>0</v>
      </c>
      <c r="AK17" s="67">
        <v>704</v>
      </c>
      <c r="AL17" s="67">
        <v>0</v>
      </c>
      <c r="AM17" s="67">
        <v>4602</v>
      </c>
      <c r="AN17" s="67">
        <v>0</v>
      </c>
      <c r="AO17" s="4">
        <f t="shared" si="0"/>
        <v>5797</v>
      </c>
      <c r="AP17" s="68">
        <f t="shared" si="9"/>
        <v>5797</v>
      </c>
      <c r="AQ17" s="4" t="str">
        <f>AQ3</f>
        <v>W-3.6</v>
      </c>
      <c r="AR17" s="4" t="s">
        <v>1959</v>
      </c>
      <c r="AS17" s="4"/>
      <c r="AT17" s="4">
        <v>4416</v>
      </c>
      <c r="AU17" s="4">
        <v>6</v>
      </c>
      <c r="AV17" s="4">
        <v>100</v>
      </c>
      <c r="AW17" s="4">
        <v>0</v>
      </c>
      <c r="AX17" s="12">
        <f t="shared" si="1"/>
        <v>5797</v>
      </c>
      <c r="AY17" s="12">
        <f t="shared" si="2"/>
        <v>0</v>
      </c>
      <c r="AZ17" s="70">
        <f t="shared" si="12"/>
        <v>0</v>
      </c>
      <c r="BA17" s="72">
        <f t="shared" si="12"/>
        <v>0</v>
      </c>
      <c r="BB17" s="36">
        <f t="shared" si="3"/>
        <v>0</v>
      </c>
      <c r="BC17" s="36">
        <f t="shared" si="3"/>
        <v>0</v>
      </c>
      <c r="BD17" s="36">
        <f t="shared" si="4"/>
        <v>0</v>
      </c>
      <c r="BE17" s="4">
        <f>BE3</f>
        <v>0</v>
      </c>
      <c r="BF17" s="10">
        <f t="shared" si="5"/>
        <v>0</v>
      </c>
      <c r="BG17" s="4">
        <f>BG3</f>
        <v>0</v>
      </c>
      <c r="BH17" s="10">
        <f t="shared" si="6"/>
        <v>0</v>
      </c>
      <c r="BI17" s="4"/>
      <c r="BJ17" s="10">
        <f t="shared" si="10"/>
        <v>0</v>
      </c>
      <c r="BK17" s="4">
        <f>BK3</f>
        <v>39.75</v>
      </c>
      <c r="BL17" s="10">
        <f t="shared" si="7"/>
        <v>238.5</v>
      </c>
      <c r="BM17" s="4">
        <f>BM3</f>
        <v>4.2619999999999998E-2</v>
      </c>
      <c r="BN17" s="10">
        <f t="shared" si="8"/>
        <v>247.06814</v>
      </c>
      <c r="BO17" s="5">
        <f t="shared" si="11"/>
        <v>485.56813999999997</v>
      </c>
    </row>
    <row r="18" spans="1:67">
      <c r="A18" s="4">
        <v>16</v>
      </c>
      <c r="B18" s="4">
        <v>206</v>
      </c>
      <c r="C18" s="4" t="s">
        <v>62</v>
      </c>
      <c r="D18" s="4" t="s">
        <v>2060</v>
      </c>
      <c r="E18" s="35" t="s">
        <v>2061</v>
      </c>
      <c r="F18" s="4"/>
      <c r="G18" s="4" t="s">
        <v>2062</v>
      </c>
      <c r="H18" s="4" t="s">
        <v>1320</v>
      </c>
      <c r="I18" s="35" t="s">
        <v>5</v>
      </c>
      <c r="J18" s="4"/>
      <c r="K18" s="35" t="s">
        <v>2063</v>
      </c>
      <c r="L18" s="4" t="s">
        <v>2064</v>
      </c>
      <c r="M18" s="35" t="s">
        <v>2061</v>
      </c>
      <c r="N18" s="4"/>
      <c r="O18" s="4" t="s">
        <v>2065</v>
      </c>
      <c r="P18" s="4" t="s">
        <v>1320</v>
      </c>
      <c r="Q18" s="35" t="s">
        <v>5</v>
      </c>
      <c r="R18" s="4"/>
      <c r="S18" s="4" t="s">
        <v>12</v>
      </c>
      <c r="T18" s="4" t="s">
        <v>13</v>
      </c>
      <c r="U18" s="4" t="s">
        <v>11</v>
      </c>
      <c r="V18" s="4" t="s">
        <v>29</v>
      </c>
      <c r="W18" s="35" t="s">
        <v>991</v>
      </c>
      <c r="X18" s="35"/>
      <c r="Y18" s="4" t="s">
        <v>15</v>
      </c>
      <c r="Z18" s="4" t="s">
        <v>2072</v>
      </c>
      <c r="AA18" s="35" t="s">
        <v>2061</v>
      </c>
      <c r="AB18" s="4"/>
      <c r="AC18" s="4" t="s">
        <v>2065</v>
      </c>
      <c r="AD18" s="4" t="s">
        <v>1320</v>
      </c>
      <c r="AE18" s="35" t="s">
        <v>5</v>
      </c>
      <c r="AF18" s="4"/>
      <c r="AG18" s="35" t="s">
        <v>2073</v>
      </c>
      <c r="AH18" s="35" t="s">
        <v>2074</v>
      </c>
      <c r="AI18" s="67">
        <v>0</v>
      </c>
      <c r="AJ18" s="67">
        <v>234</v>
      </c>
      <c r="AK18" s="67">
        <v>3505</v>
      </c>
      <c r="AL18" s="67">
        <v>9242</v>
      </c>
      <c r="AM18" s="67">
        <v>14046</v>
      </c>
      <c r="AN18" s="67">
        <v>18998</v>
      </c>
      <c r="AO18" s="4">
        <f t="shared" si="0"/>
        <v>46025</v>
      </c>
      <c r="AP18" s="68">
        <f t="shared" si="9"/>
        <v>46025</v>
      </c>
      <c r="AQ18" s="4" t="str">
        <f>AQ6</f>
        <v>W-4</v>
      </c>
      <c r="AR18" s="4" t="s">
        <v>1959</v>
      </c>
      <c r="AS18" s="4"/>
      <c r="AT18" s="4">
        <v>4416</v>
      </c>
      <c r="AU18" s="4">
        <v>6</v>
      </c>
      <c r="AV18" s="4">
        <v>100</v>
      </c>
      <c r="AW18" s="4">
        <v>0</v>
      </c>
      <c r="AX18" s="12">
        <f t="shared" si="1"/>
        <v>46025</v>
      </c>
      <c r="AY18" s="12">
        <f t="shared" si="2"/>
        <v>0</v>
      </c>
      <c r="AZ18" s="70">
        <f t="shared" si="12"/>
        <v>0</v>
      </c>
      <c r="BA18" s="72">
        <f t="shared" si="12"/>
        <v>0</v>
      </c>
      <c r="BB18" s="36">
        <f t="shared" si="3"/>
        <v>0</v>
      </c>
      <c r="BC18" s="36">
        <f t="shared" si="3"/>
        <v>0</v>
      </c>
      <c r="BD18" s="36">
        <f t="shared" si="4"/>
        <v>0</v>
      </c>
      <c r="BE18" s="4">
        <f>BE6</f>
        <v>0</v>
      </c>
      <c r="BF18" s="10">
        <f t="shared" si="5"/>
        <v>0</v>
      </c>
      <c r="BG18" s="4">
        <f>BG6</f>
        <v>0</v>
      </c>
      <c r="BH18" s="10">
        <f t="shared" si="6"/>
        <v>0</v>
      </c>
      <c r="BI18" s="4"/>
      <c r="BJ18" s="10">
        <f t="shared" si="10"/>
        <v>0</v>
      </c>
      <c r="BK18" s="4">
        <f>BK6</f>
        <v>191.92</v>
      </c>
      <c r="BL18" s="10">
        <f t="shared" si="7"/>
        <v>1151.52</v>
      </c>
      <c r="BM18" s="4">
        <f>BM6</f>
        <v>4.2500000000000003E-2</v>
      </c>
      <c r="BN18" s="10">
        <f t="shared" si="8"/>
        <v>1956.0625000000002</v>
      </c>
      <c r="BO18" s="5">
        <f t="shared" si="11"/>
        <v>3107.5825000000004</v>
      </c>
    </row>
    <row r="19" spans="1:67">
      <c r="A19" s="4">
        <v>17</v>
      </c>
      <c r="B19" s="4">
        <v>207</v>
      </c>
      <c r="C19" s="4" t="s">
        <v>32</v>
      </c>
      <c r="D19" s="4" t="s">
        <v>2075</v>
      </c>
      <c r="E19" s="35" t="s">
        <v>2076</v>
      </c>
      <c r="F19" s="4"/>
      <c r="G19" s="4" t="s">
        <v>2077</v>
      </c>
      <c r="H19" s="4" t="s">
        <v>2078</v>
      </c>
      <c r="I19" s="35" t="s">
        <v>231</v>
      </c>
      <c r="J19" s="4"/>
      <c r="K19" s="35" t="s">
        <v>2079</v>
      </c>
      <c r="L19" s="4" t="s">
        <v>2075</v>
      </c>
      <c r="M19" s="35" t="s">
        <v>2076</v>
      </c>
      <c r="N19" s="4"/>
      <c r="O19" s="4" t="s">
        <v>2077</v>
      </c>
      <c r="P19" s="4" t="s">
        <v>2078</v>
      </c>
      <c r="Q19" s="35" t="s">
        <v>231</v>
      </c>
      <c r="R19" s="4"/>
      <c r="S19" s="4" t="s">
        <v>12</v>
      </c>
      <c r="T19" s="4" t="s">
        <v>13</v>
      </c>
      <c r="U19" s="4" t="s">
        <v>11</v>
      </c>
      <c r="V19" s="4" t="s">
        <v>14</v>
      </c>
      <c r="W19" s="35" t="s">
        <v>991</v>
      </c>
      <c r="X19" s="35"/>
      <c r="Y19" s="4" t="s">
        <v>15</v>
      </c>
      <c r="Z19" s="4"/>
      <c r="AA19" s="35" t="s">
        <v>2076</v>
      </c>
      <c r="AB19" s="4" t="s">
        <v>2077</v>
      </c>
      <c r="AC19" s="4" t="s">
        <v>2077</v>
      </c>
      <c r="AD19" s="4" t="s">
        <v>2078</v>
      </c>
      <c r="AE19" s="35" t="s">
        <v>231</v>
      </c>
      <c r="AF19" s="4"/>
      <c r="AG19" s="35" t="s">
        <v>2080</v>
      </c>
      <c r="AH19" s="35" t="s">
        <v>2081</v>
      </c>
      <c r="AI19" s="67">
        <v>7762</v>
      </c>
      <c r="AJ19" s="67">
        <v>0</v>
      </c>
      <c r="AK19" s="67">
        <v>10608</v>
      </c>
      <c r="AL19" s="67">
        <v>10935</v>
      </c>
      <c r="AM19" s="67">
        <v>15038</v>
      </c>
      <c r="AN19" s="67">
        <v>20194</v>
      </c>
      <c r="AO19" s="4">
        <f t="shared" si="0"/>
        <v>64537</v>
      </c>
      <c r="AP19" s="68">
        <f t="shared" si="9"/>
        <v>64537</v>
      </c>
      <c r="AQ19" s="4" t="str">
        <f>AQ6</f>
        <v>W-4</v>
      </c>
      <c r="AR19" s="4" t="s">
        <v>1959</v>
      </c>
      <c r="AS19" s="4"/>
      <c r="AT19" s="4">
        <v>4416</v>
      </c>
      <c r="AU19" s="4">
        <v>6</v>
      </c>
      <c r="AV19" s="4">
        <v>100</v>
      </c>
      <c r="AW19" s="4">
        <v>0</v>
      </c>
      <c r="AX19" s="12">
        <f t="shared" si="1"/>
        <v>64537</v>
      </c>
      <c r="AY19" s="12">
        <f t="shared" si="2"/>
        <v>0</v>
      </c>
      <c r="AZ19" s="70">
        <f t="shared" si="12"/>
        <v>0</v>
      </c>
      <c r="BA19" s="72">
        <f t="shared" si="12"/>
        <v>0</v>
      </c>
      <c r="BB19" s="36">
        <f t="shared" si="3"/>
        <v>0</v>
      </c>
      <c r="BC19" s="36">
        <f t="shared" si="3"/>
        <v>0</v>
      </c>
      <c r="BD19" s="36">
        <f t="shared" si="4"/>
        <v>0</v>
      </c>
      <c r="BE19" s="4">
        <f>BE6</f>
        <v>0</v>
      </c>
      <c r="BF19" s="10">
        <f t="shared" si="5"/>
        <v>0</v>
      </c>
      <c r="BG19" s="4">
        <f>BG6</f>
        <v>0</v>
      </c>
      <c r="BH19" s="10">
        <f t="shared" si="6"/>
        <v>0</v>
      </c>
      <c r="BI19" s="4"/>
      <c r="BJ19" s="10">
        <f t="shared" si="10"/>
        <v>0</v>
      </c>
      <c r="BK19" s="4">
        <f>BK6</f>
        <v>191.92</v>
      </c>
      <c r="BL19" s="10">
        <f t="shared" si="7"/>
        <v>1151.52</v>
      </c>
      <c r="BM19" s="4">
        <f>BM6</f>
        <v>4.2500000000000003E-2</v>
      </c>
      <c r="BN19" s="10">
        <f t="shared" si="8"/>
        <v>2742.8225000000002</v>
      </c>
      <c r="BO19" s="5">
        <f t="shared" si="11"/>
        <v>3894.3425000000002</v>
      </c>
    </row>
    <row r="20" spans="1:67">
      <c r="A20" s="4">
        <v>18</v>
      </c>
      <c r="B20" s="4">
        <v>208</v>
      </c>
      <c r="C20" s="4" t="s">
        <v>0</v>
      </c>
      <c r="D20" s="4" t="s">
        <v>2082</v>
      </c>
      <c r="E20" s="35" t="s">
        <v>2083</v>
      </c>
      <c r="F20" s="4"/>
      <c r="G20" s="4" t="s">
        <v>2084</v>
      </c>
      <c r="H20" s="4" t="s">
        <v>2085</v>
      </c>
      <c r="I20" s="35" t="s">
        <v>187</v>
      </c>
      <c r="J20" s="4"/>
      <c r="K20" s="35" t="s">
        <v>2086</v>
      </c>
      <c r="L20" s="4" t="s">
        <v>2082</v>
      </c>
      <c r="M20" s="35" t="s">
        <v>2083</v>
      </c>
      <c r="N20" s="4" t="s">
        <v>2084</v>
      </c>
      <c r="O20" s="4" t="s">
        <v>2084</v>
      </c>
      <c r="P20" s="4" t="s">
        <v>2085</v>
      </c>
      <c r="Q20" s="35" t="s">
        <v>187</v>
      </c>
      <c r="R20" s="4"/>
      <c r="S20" s="4" t="s">
        <v>12</v>
      </c>
      <c r="T20" s="4" t="s">
        <v>13</v>
      </c>
      <c r="U20" s="4" t="s">
        <v>28</v>
      </c>
      <c r="V20" s="4" t="s">
        <v>14</v>
      </c>
      <c r="W20" s="35" t="s">
        <v>991</v>
      </c>
      <c r="X20" s="35"/>
      <c r="Y20" s="4" t="s">
        <v>15</v>
      </c>
      <c r="Z20" s="4" t="s">
        <v>2087</v>
      </c>
      <c r="AA20" s="35" t="s">
        <v>2083</v>
      </c>
      <c r="AB20" s="4"/>
      <c r="AC20" s="4" t="s">
        <v>2084</v>
      </c>
      <c r="AD20" s="4" t="s">
        <v>2085</v>
      </c>
      <c r="AE20" s="35" t="s">
        <v>187</v>
      </c>
      <c r="AF20" s="4"/>
      <c r="AG20" s="35" t="s">
        <v>2088</v>
      </c>
      <c r="AH20" s="35" t="s">
        <v>2089</v>
      </c>
      <c r="AI20" s="67">
        <v>0</v>
      </c>
      <c r="AJ20" s="67">
        <v>413</v>
      </c>
      <c r="AK20" s="67">
        <v>0</v>
      </c>
      <c r="AL20" s="67">
        <v>6812</v>
      </c>
      <c r="AM20" s="67">
        <v>8071</v>
      </c>
      <c r="AN20" s="67">
        <v>9911</v>
      </c>
      <c r="AO20" s="4">
        <f t="shared" si="0"/>
        <v>25207</v>
      </c>
      <c r="AP20" s="68">
        <f t="shared" si="9"/>
        <v>25207</v>
      </c>
      <c r="AQ20" s="4" t="str">
        <f>AQ15</f>
        <v>W-3.9</v>
      </c>
      <c r="AR20" s="4" t="s">
        <v>1959</v>
      </c>
      <c r="AS20" s="4"/>
      <c r="AT20" s="4">
        <v>4416</v>
      </c>
      <c r="AU20" s="4">
        <v>6</v>
      </c>
      <c r="AV20" s="4">
        <v>100</v>
      </c>
      <c r="AW20" s="4">
        <v>0</v>
      </c>
      <c r="AX20" s="12">
        <f t="shared" si="1"/>
        <v>25207</v>
      </c>
      <c r="AY20" s="12">
        <f t="shared" si="2"/>
        <v>0</v>
      </c>
      <c r="AZ20" s="70">
        <f t="shared" si="12"/>
        <v>0</v>
      </c>
      <c r="BA20" s="72">
        <f t="shared" si="12"/>
        <v>0</v>
      </c>
      <c r="BB20" s="36">
        <f t="shared" si="3"/>
        <v>0</v>
      </c>
      <c r="BC20" s="36">
        <f t="shared" si="3"/>
        <v>0</v>
      </c>
      <c r="BD20" s="36">
        <f t="shared" si="4"/>
        <v>0</v>
      </c>
      <c r="BE20" s="4">
        <f>BE15</f>
        <v>0</v>
      </c>
      <c r="BF20" s="10">
        <f t="shared" si="5"/>
        <v>0</v>
      </c>
      <c r="BG20" s="4">
        <f>BG15</f>
        <v>0</v>
      </c>
      <c r="BH20" s="10">
        <f t="shared" si="6"/>
        <v>0</v>
      </c>
      <c r="BI20" s="4">
        <f>BI4</f>
        <v>3.8999999999999998E-3</v>
      </c>
      <c r="BJ20" s="10">
        <f t="shared" si="10"/>
        <v>98.307299999999998</v>
      </c>
      <c r="BK20" s="4">
        <f>BK15</f>
        <v>42.75</v>
      </c>
      <c r="BL20" s="10">
        <f t="shared" si="7"/>
        <v>256.5</v>
      </c>
      <c r="BM20" s="4">
        <f>BM15</f>
        <v>4.2619999999999998E-2</v>
      </c>
      <c r="BN20" s="10">
        <f t="shared" si="8"/>
        <v>1074.3223399999999</v>
      </c>
      <c r="BO20" s="5">
        <f t="shared" si="11"/>
        <v>1429.1296399999999</v>
      </c>
    </row>
    <row r="21" spans="1:67">
      <c r="A21" s="4">
        <v>19</v>
      </c>
      <c r="B21" s="4">
        <v>208</v>
      </c>
      <c r="C21" s="4" t="s">
        <v>32</v>
      </c>
      <c r="D21" s="4" t="s">
        <v>2082</v>
      </c>
      <c r="E21" s="35" t="s">
        <v>2083</v>
      </c>
      <c r="F21" s="4"/>
      <c r="G21" s="4" t="s">
        <v>2084</v>
      </c>
      <c r="H21" s="4" t="s">
        <v>2085</v>
      </c>
      <c r="I21" s="35" t="s">
        <v>187</v>
      </c>
      <c r="J21" s="4"/>
      <c r="K21" s="35" t="s">
        <v>2086</v>
      </c>
      <c r="L21" s="4" t="s">
        <v>2082</v>
      </c>
      <c r="M21" s="35" t="s">
        <v>2083</v>
      </c>
      <c r="N21" s="4" t="s">
        <v>2084</v>
      </c>
      <c r="O21" s="4" t="s">
        <v>2084</v>
      </c>
      <c r="P21" s="4" t="s">
        <v>2085</v>
      </c>
      <c r="Q21" s="35" t="s">
        <v>187</v>
      </c>
      <c r="R21" s="4"/>
      <c r="S21" s="4" t="s">
        <v>12</v>
      </c>
      <c r="T21" s="4" t="s">
        <v>13</v>
      </c>
      <c r="U21" s="4" t="s">
        <v>28</v>
      </c>
      <c r="V21" s="4" t="s">
        <v>14</v>
      </c>
      <c r="W21" s="35" t="s">
        <v>991</v>
      </c>
      <c r="X21" s="35"/>
      <c r="Y21" s="4" t="s">
        <v>15</v>
      </c>
      <c r="Z21" s="4" t="s">
        <v>992</v>
      </c>
      <c r="AA21" s="35" t="s">
        <v>2083</v>
      </c>
      <c r="AB21" s="4"/>
      <c r="AC21" s="4" t="s">
        <v>2084</v>
      </c>
      <c r="AD21" s="4" t="s">
        <v>2085</v>
      </c>
      <c r="AE21" s="35" t="s">
        <v>2090</v>
      </c>
      <c r="AF21" s="4"/>
      <c r="AG21" s="35" t="s">
        <v>2091</v>
      </c>
      <c r="AH21" s="35" t="s">
        <v>2092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10046</v>
      </c>
      <c r="AO21" s="4">
        <f t="shared" si="0"/>
        <v>10046</v>
      </c>
      <c r="AP21" s="68">
        <f t="shared" si="9"/>
        <v>10046</v>
      </c>
      <c r="AQ21" s="4" t="str">
        <f>AQ15</f>
        <v>W-3.9</v>
      </c>
      <c r="AR21" s="4" t="s">
        <v>1959</v>
      </c>
      <c r="AS21" s="4"/>
      <c r="AT21" s="4">
        <v>4416</v>
      </c>
      <c r="AU21" s="4">
        <v>6</v>
      </c>
      <c r="AV21" s="4">
        <v>100</v>
      </c>
      <c r="AW21" s="4">
        <v>0</v>
      </c>
      <c r="AX21" s="12">
        <f t="shared" si="1"/>
        <v>10046</v>
      </c>
      <c r="AY21" s="12">
        <f t="shared" si="2"/>
        <v>0</v>
      </c>
      <c r="AZ21" s="70">
        <f t="shared" ref="AZ21:BA29" si="13">AZ20</f>
        <v>0</v>
      </c>
      <c r="BA21" s="72">
        <f t="shared" si="13"/>
        <v>0</v>
      </c>
      <c r="BB21" s="36">
        <f t="shared" si="3"/>
        <v>0</v>
      </c>
      <c r="BC21" s="36">
        <f t="shared" si="3"/>
        <v>0</v>
      </c>
      <c r="BD21" s="36">
        <f t="shared" si="4"/>
        <v>0</v>
      </c>
      <c r="BE21" s="4">
        <f>BE15</f>
        <v>0</v>
      </c>
      <c r="BF21" s="10">
        <f t="shared" si="5"/>
        <v>0</v>
      </c>
      <c r="BG21" s="4">
        <f>BG15</f>
        <v>0</v>
      </c>
      <c r="BH21" s="10">
        <f t="shared" si="6"/>
        <v>0</v>
      </c>
      <c r="BI21" s="4">
        <f>BI4</f>
        <v>3.8999999999999998E-3</v>
      </c>
      <c r="BJ21" s="10">
        <f t="shared" si="10"/>
        <v>39.179400000000001</v>
      </c>
      <c r="BK21" s="4">
        <f>BK15</f>
        <v>42.75</v>
      </c>
      <c r="BL21" s="10">
        <f t="shared" si="7"/>
        <v>256.5</v>
      </c>
      <c r="BM21" s="4">
        <f>BM15</f>
        <v>4.2619999999999998E-2</v>
      </c>
      <c r="BN21" s="10">
        <f t="shared" si="8"/>
        <v>428.16051999999996</v>
      </c>
      <c r="BO21" s="5">
        <f t="shared" si="11"/>
        <v>723.83991999999989</v>
      </c>
    </row>
    <row r="22" spans="1:67">
      <c r="A22" s="4">
        <v>20</v>
      </c>
      <c r="B22" s="4">
        <v>209</v>
      </c>
      <c r="C22" s="4" t="s">
        <v>0</v>
      </c>
      <c r="D22" s="4" t="s">
        <v>2093</v>
      </c>
      <c r="E22" s="35" t="s">
        <v>2094</v>
      </c>
      <c r="F22" s="4"/>
      <c r="G22" s="4" t="s">
        <v>2095</v>
      </c>
      <c r="H22" s="4" t="s">
        <v>2096</v>
      </c>
      <c r="I22" s="35" t="s">
        <v>518</v>
      </c>
      <c r="J22" s="4"/>
      <c r="K22" s="35" t="s">
        <v>2097</v>
      </c>
      <c r="L22" s="4" t="s">
        <v>2093</v>
      </c>
      <c r="M22" s="35" t="s">
        <v>2094</v>
      </c>
      <c r="N22" s="4" t="s">
        <v>2095</v>
      </c>
      <c r="O22" s="4" t="s">
        <v>2095</v>
      </c>
      <c r="P22" s="4" t="s">
        <v>2098</v>
      </c>
      <c r="Q22" s="35" t="s">
        <v>231</v>
      </c>
      <c r="R22" s="4"/>
      <c r="S22" s="4" t="s">
        <v>12</v>
      </c>
      <c r="T22" s="4" t="s">
        <v>13</v>
      </c>
      <c r="U22" s="4" t="s">
        <v>11</v>
      </c>
      <c r="V22" s="4" t="s">
        <v>14</v>
      </c>
      <c r="W22" s="35" t="s">
        <v>991</v>
      </c>
      <c r="X22" s="35"/>
      <c r="Y22" s="4" t="s">
        <v>15</v>
      </c>
      <c r="Z22" s="4" t="s">
        <v>158</v>
      </c>
      <c r="AA22" s="35" t="s">
        <v>2094</v>
      </c>
      <c r="AB22" s="4" t="s">
        <v>2095</v>
      </c>
      <c r="AC22" s="4" t="s">
        <v>2095</v>
      </c>
      <c r="AD22" s="4" t="s">
        <v>2098</v>
      </c>
      <c r="AE22" s="35" t="s">
        <v>231</v>
      </c>
      <c r="AF22" s="4"/>
      <c r="AG22" s="35" t="s">
        <v>2099</v>
      </c>
      <c r="AH22" s="35" t="s">
        <v>2100</v>
      </c>
      <c r="AI22" s="67">
        <v>2428</v>
      </c>
      <c r="AJ22" s="67">
        <v>567</v>
      </c>
      <c r="AK22" s="67">
        <v>10516</v>
      </c>
      <c r="AL22" s="67">
        <v>14840</v>
      </c>
      <c r="AM22" s="67">
        <v>20709</v>
      </c>
      <c r="AN22" s="67">
        <v>28299</v>
      </c>
      <c r="AO22" s="4">
        <f t="shared" si="0"/>
        <v>77359</v>
      </c>
      <c r="AP22" s="68">
        <f t="shared" si="9"/>
        <v>77359</v>
      </c>
      <c r="AQ22" s="4" t="str">
        <f>AQ6</f>
        <v>W-4</v>
      </c>
      <c r="AR22" s="4" t="s">
        <v>1959</v>
      </c>
      <c r="AS22" s="4"/>
      <c r="AT22" s="4">
        <v>4416</v>
      </c>
      <c r="AU22" s="4">
        <v>6</v>
      </c>
      <c r="AV22" s="4">
        <v>100</v>
      </c>
      <c r="AW22" s="4">
        <v>0</v>
      </c>
      <c r="AX22" s="12">
        <f t="shared" si="1"/>
        <v>77359</v>
      </c>
      <c r="AY22" s="12">
        <f t="shared" si="2"/>
        <v>0</v>
      </c>
      <c r="AZ22" s="70">
        <f t="shared" si="13"/>
        <v>0</v>
      </c>
      <c r="BA22" s="72">
        <f t="shared" si="13"/>
        <v>0</v>
      </c>
      <c r="BB22" s="36">
        <f t="shared" si="3"/>
        <v>0</v>
      </c>
      <c r="BC22" s="36">
        <f t="shared" si="3"/>
        <v>0</v>
      </c>
      <c r="BD22" s="36">
        <f t="shared" si="4"/>
        <v>0</v>
      </c>
      <c r="BE22" s="4">
        <f>BE6</f>
        <v>0</v>
      </c>
      <c r="BF22" s="10">
        <f t="shared" si="5"/>
        <v>0</v>
      </c>
      <c r="BG22" s="4">
        <f>BG6</f>
        <v>0</v>
      </c>
      <c r="BH22" s="10">
        <f t="shared" si="6"/>
        <v>0</v>
      </c>
      <c r="BI22" s="4"/>
      <c r="BJ22" s="10">
        <f t="shared" si="10"/>
        <v>0</v>
      </c>
      <c r="BK22" s="4">
        <f>BK6</f>
        <v>191.92</v>
      </c>
      <c r="BL22" s="10">
        <f t="shared" si="7"/>
        <v>1151.52</v>
      </c>
      <c r="BM22" s="4">
        <f>BM6</f>
        <v>4.2500000000000003E-2</v>
      </c>
      <c r="BN22" s="10">
        <f t="shared" si="8"/>
        <v>3287.7575000000002</v>
      </c>
      <c r="BO22" s="5">
        <f t="shared" si="11"/>
        <v>4439.2775000000001</v>
      </c>
    </row>
    <row r="23" spans="1:67">
      <c r="A23" s="4">
        <v>21</v>
      </c>
      <c r="B23" s="4">
        <v>210</v>
      </c>
      <c r="C23" s="4" t="s">
        <v>0</v>
      </c>
      <c r="D23" s="4" t="s">
        <v>2101</v>
      </c>
      <c r="E23" s="35" t="s">
        <v>2102</v>
      </c>
      <c r="F23" s="4"/>
      <c r="G23" s="4" t="s">
        <v>829</v>
      </c>
      <c r="H23" s="4" t="s">
        <v>195</v>
      </c>
      <c r="I23" s="35" t="s">
        <v>2103</v>
      </c>
      <c r="J23" s="4"/>
      <c r="K23" s="35" t="s">
        <v>2104</v>
      </c>
      <c r="L23" s="4" t="s">
        <v>2101</v>
      </c>
      <c r="M23" s="35" t="s">
        <v>2102</v>
      </c>
      <c r="N23" s="4"/>
      <c r="O23" s="4" t="s">
        <v>829</v>
      </c>
      <c r="P23" s="4" t="s">
        <v>195</v>
      </c>
      <c r="Q23" s="35" t="s">
        <v>2103</v>
      </c>
      <c r="R23" s="4"/>
      <c r="S23" s="4" t="s">
        <v>12</v>
      </c>
      <c r="T23" s="4" t="s">
        <v>13</v>
      </c>
      <c r="U23" s="4" t="s">
        <v>28</v>
      </c>
      <c r="V23" s="4" t="s">
        <v>14</v>
      </c>
      <c r="W23" s="35" t="s">
        <v>991</v>
      </c>
      <c r="X23" s="35"/>
      <c r="Y23" s="4" t="s">
        <v>15</v>
      </c>
      <c r="Z23" s="4" t="s">
        <v>2105</v>
      </c>
      <c r="AA23" s="35" t="s">
        <v>2102</v>
      </c>
      <c r="AB23" s="4" t="s">
        <v>829</v>
      </c>
      <c r="AC23" s="4" t="s">
        <v>829</v>
      </c>
      <c r="AD23" s="4" t="s">
        <v>195</v>
      </c>
      <c r="AE23" s="35" t="s">
        <v>2103</v>
      </c>
      <c r="AF23" s="4"/>
      <c r="AG23" s="35" t="s">
        <v>2106</v>
      </c>
      <c r="AH23" s="35" t="s">
        <v>2107</v>
      </c>
      <c r="AI23" s="67">
        <v>3872</v>
      </c>
      <c r="AJ23" s="67">
        <v>2126</v>
      </c>
      <c r="AK23" s="67">
        <v>4505</v>
      </c>
      <c r="AL23" s="67">
        <v>10269</v>
      </c>
      <c r="AM23" s="67">
        <v>13483</v>
      </c>
      <c r="AN23" s="67">
        <v>20578</v>
      </c>
      <c r="AO23" s="4">
        <f t="shared" si="0"/>
        <v>54833</v>
      </c>
      <c r="AP23" s="68">
        <f t="shared" si="9"/>
        <v>54833</v>
      </c>
      <c r="AQ23" s="4" t="str">
        <f>AQ6</f>
        <v>W-4</v>
      </c>
      <c r="AR23" s="4" t="s">
        <v>1959</v>
      </c>
      <c r="AS23" s="4"/>
      <c r="AT23" s="4">
        <v>4416</v>
      </c>
      <c r="AU23" s="4">
        <v>6</v>
      </c>
      <c r="AV23" s="4">
        <v>100</v>
      </c>
      <c r="AW23" s="4">
        <v>0</v>
      </c>
      <c r="AX23" s="12">
        <f t="shared" si="1"/>
        <v>54833</v>
      </c>
      <c r="AY23" s="12">
        <f t="shared" si="2"/>
        <v>0</v>
      </c>
      <c r="AZ23" s="70">
        <f t="shared" si="13"/>
        <v>0</v>
      </c>
      <c r="BA23" s="72">
        <f t="shared" si="13"/>
        <v>0</v>
      </c>
      <c r="BB23" s="36">
        <f t="shared" si="3"/>
        <v>0</v>
      </c>
      <c r="BC23" s="36">
        <f t="shared" si="3"/>
        <v>0</v>
      </c>
      <c r="BD23" s="36">
        <f t="shared" si="4"/>
        <v>0</v>
      </c>
      <c r="BE23" s="4">
        <f>BE6</f>
        <v>0</v>
      </c>
      <c r="BF23" s="10">
        <f t="shared" si="5"/>
        <v>0</v>
      </c>
      <c r="BG23" s="4">
        <f>BG6</f>
        <v>0</v>
      </c>
      <c r="BH23" s="10">
        <f t="shared" si="6"/>
        <v>0</v>
      </c>
      <c r="BI23" s="4">
        <f>BI4</f>
        <v>3.8999999999999998E-3</v>
      </c>
      <c r="BJ23" s="10">
        <f t="shared" si="10"/>
        <v>213.84869999999998</v>
      </c>
      <c r="BK23" s="4">
        <f>BK6</f>
        <v>191.92</v>
      </c>
      <c r="BL23" s="10">
        <f t="shared" si="7"/>
        <v>1151.52</v>
      </c>
      <c r="BM23" s="4">
        <f>BM6</f>
        <v>4.2500000000000003E-2</v>
      </c>
      <c r="BN23" s="10">
        <f t="shared" si="8"/>
        <v>2330.4025000000001</v>
      </c>
      <c r="BO23" s="5">
        <f t="shared" si="11"/>
        <v>3695.7712000000001</v>
      </c>
    </row>
    <row r="24" spans="1:67">
      <c r="A24" s="4">
        <v>22</v>
      </c>
      <c r="B24" s="4">
        <v>211</v>
      </c>
      <c r="C24" s="4" t="s">
        <v>32</v>
      </c>
      <c r="D24" s="4" t="s">
        <v>2108</v>
      </c>
      <c r="E24" s="35" t="s">
        <v>2109</v>
      </c>
      <c r="F24" s="4"/>
      <c r="G24" s="4" t="s">
        <v>2110</v>
      </c>
      <c r="H24" s="4" t="s">
        <v>1987</v>
      </c>
      <c r="I24" s="35" t="s">
        <v>785</v>
      </c>
      <c r="J24" s="4"/>
      <c r="K24" s="35" t="s">
        <v>2111</v>
      </c>
      <c r="L24" s="4" t="s">
        <v>2108</v>
      </c>
      <c r="M24" s="35" t="s">
        <v>2109</v>
      </c>
      <c r="N24" s="4"/>
      <c r="O24" s="4" t="s">
        <v>2110</v>
      </c>
      <c r="P24" s="4" t="s">
        <v>1987</v>
      </c>
      <c r="Q24" s="35" t="s">
        <v>785</v>
      </c>
      <c r="R24" s="4"/>
      <c r="S24" s="4" t="s">
        <v>12</v>
      </c>
      <c r="T24" s="4" t="s">
        <v>13</v>
      </c>
      <c r="U24" s="4" t="s">
        <v>28</v>
      </c>
      <c r="V24" s="4" t="s">
        <v>14</v>
      </c>
      <c r="W24" s="35" t="s">
        <v>991</v>
      </c>
      <c r="X24" s="35"/>
      <c r="Y24" s="4" t="s">
        <v>15</v>
      </c>
      <c r="Z24" s="4" t="s">
        <v>2112</v>
      </c>
      <c r="AA24" s="35" t="s">
        <v>2109</v>
      </c>
      <c r="AB24" s="4"/>
      <c r="AC24" s="4" t="s">
        <v>2110</v>
      </c>
      <c r="AD24" s="4" t="s">
        <v>1987</v>
      </c>
      <c r="AE24" s="35" t="s">
        <v>785</v>
      </c>
      <c r="AF24" s="4"/>
      <c r="AG24" s="35" t="s">
        <v>2113</v>
      </c>
      <c r="AH24" s="4"/>
      <c r="AI24" s="67">
        <v>0</v>
      </c>
      <c r="AJ24" s="67">
        <v>0</v>
      </c>
      <c r="AK24" s="67">
        <v>0</v>
      </c>
      <c r="AL24" s="67">
        <v>0</v>
      </c>
      <c r="AM24" s="67">
        <v>0</v>
      </c>
      <c r="AN24" s="67">
        <v>0</v>
      </c>
      <c r="AO24" s="4">
        <f t="shared" si="0"/>
        <v>0</v>
      </c>
      <c r="AP24" s="68">
        <f t="shared" si="9"/>
        <v>0</v>
      </c>
      <c r="AQ24" s="4" t="s">
        <v>37</v>
      </c>
      <c r="AR24" s="4" t="s">
        <v>1959</v>
      </c>
      <c r="AS24" s="4"/>
      <c r="AT24" s="4">
        <v>4416</v>
      </c>
      <c r="AU24" s="4">
        <v>6</v>
      </c>
      <c r="AV24" s="4">
        <v>100</v>
      </c>
      <c r="AW24" s="4">
        <v>0</v>
      </c>
      <c r="AX24" s="12">
        <f t="shared" si="1"/>
        <v>0</v>
      </c>
      <c r="AY24" s="12">
        <f t="shared" si="2"/>
        <v>0</v>
      </c>
      <c r="AZ24" s="70">
        <f>AZ23</f>
        <v>0</v>
      </c>
      <c r="BA24" s="72">
        <f>BA23</f>
        <v>0</v>
      </c>
      <c r="BB24" s="36">
        <f t="shared" si="3"/>
        <v>0</v>
      </c>
      <c r="BC24" s="36">
        <f t="shared" si="3"/>
        <v>0</v>
      </c>
      <c r="BD24" s="36">
        <f t="shared" si="4"/>
        <v>0</v>
      </c>
      <c r="BE24" s="5">
        <f>'dane do formularza ofertowego'!C6</f>
        <v>0</v>
      </c>
      <c r="BF24" s="10">
        <f t="shared" si="5"/>
        <v>0</v>
      </c>
      <c r="BG24" s="5">
        <f>'dane do formularza ofertowego'!C7</f>
        <v>0</v>
      </c>
      <c r="BH24" s="10">
        <f t="shared" si="6"/>
        <v>0</v>
      </c>
      <c r="BI24" s="4">
        <f>BI4</f>
        <v>3.8999999999999998E-3</v>
      </c>
      <c r="BJ24" s="10">
        <f t="shared" si="10"/>
        <v>0</v>
      </c>
      <c r="BK24" s="4">
        <v>5.63</v>
      </c>
      <c r="BL24" s="10">
        <f t="shared" si="7"/>
        <v>33.78</v>
      </c>
      <c r="BM24" s="4">
        <v>5.5030000000000003E-2</v>
      </c>
      <c r="BN24" s="10">
        <f t="shared" si="8"/>
        <v>0</v>
      </c>
      <c r="BO24" s="5">
        <f t="shared" si="11"/>
        <v>33.78</v>
      </c>
    </row>
    <row r="25" spans="1:67">
      <c r="A25" s="4">
        <v>23</v>
      </c>
      <c r="B25" s="4">
        <v>211</v>
      </c>
      <c r="C25" s="4" t="s">
        <v>62</v>
      </c>
      <c r="D25" s="4" t="s">
        <v>2108</v>
      </c>
      <c r="E25" s="35" t="s">
        <v>2109</v>
      </c>
      <c r="F25" s="4"/>
      <c r="G25" s="4" t="s">
        <v>2110</v>
      </c>
      <c r="H25" s="4" t="s">
        <v>1987</v>
      </c>
      <c r="I25" s="35" t="s">
        <v>785</v>
      </c>
      <c r="J25" s="4"/>
      <c r="K25" s="35" t="s">
        <v>2111</v>
      </c>
      <c r="L25" s="4" t="s">
        <v>2108</v>
      </c>
      <c r="M25" s="35" t="s">
        <v>2109</v>
      </c>
      <c r="N25" s="4"/>
      <c r="O25" s="4" t="s">
        <v>2110</v>
      </c>
      <c r="P25" s="4" t="s">
        <v>1987</v>
      </c>
      <c r="Q25" s="35" t="s">
        <v>785</v>
      </c>
      <c r="R25" s="4"/>
      <c r="S25" s="4" t="s">
        <v>177</v>
      </c>
      <c r="T25" s="4" t="s">
        <v>13</v>
      </c>
      <c r="U25" s="4" t="s">
        <v>28</v>
      </c>
      <c r="V25" s="4" t="s">
        <v>29</v>
      </c>
      <c r="W25" s="35" t="s">
        <v>991</v>
      </c>
      <c r="X25" s="35"/>
      <c r="Y25" s="4" t="s">
        <v>15</v>
      </c>
      <c r="Z25" s="4" t="s">
        <v>2114</v>
      </c>
      <c r="AA25" s="35" t="s">
        <v>2109</v>
      </c>
      <c r="AB25" s="4" t="s">
        <v>2110</v>
      </c>
      <c r="AC25" s="4" t="s">
        <v>2110</v>
      </c>
      <c r="AD25" s="4" t="s">
        <v>2115</v>
      </c>
      <c r="AE25" s="35" t="s">
        <v>785</v>
      </c>
      <c r="AF25" s="4"/>
      <c r="AG25" s="35" t="s">
        <v>2116</v>
      </c>
      <c r="AH25" s="4"/>
      <c r="AI25" s="67">
        <v>439</v>
      </c>
      <c r="AJ25" s="67">
        <v>2416</v>
      </c>
      <c r="AK25" s="67">
        <v>2957</v>
      </c>
      <c r="AL25" s="67">
        <v>3698</v>
      </c>
      <c r="AM25" s="67">
        <v>25691</v>
      </c>
      <c r="AN25" s="67">
        <v>39273</v>
      </c>
      <c r="AO25" s="4">
        <f t="shared" si="0"/>
        <v>74474</v>
      </c>
      <c r="AP25" s="68">
        <f t="shared" si="9"/>
        <v>74474</v>
      </c>
      <c r="AQ25" s="4" t="str">
        <f>AQ7</f>
        <v>W-5.1</v>
      </c>
      <c r="AR25" s="4" t="s">
        <v>1959</v>
      </c>
      <c r="AS25" s="4">
        <v>274</v>
      </c>
      <c r="AT25" s="4">
        <v>4416</v>
      </c>
      <c r="AU25" s="4">
        <v>6</v>
      </c>
      <c r="AV25" s="4">
        <v>100</v>
      </c>
      <c r="AW25" s="4">
        <v>0</v>
      </c>
      <c r="AX25" s="12">
        <f t="shared" si="1"/>
        <v>74474</v>
      </c>
      <c r="AY25" s="12">
        <f t="shared" si="2"/>
        <v>0</v>
      </c>
      <c r="AZ25" s="70">
        <f t="shared" si="13"/>
        <v>0</v>
      </c>
      <c r="BA25" s="72">
        <f>BA7</f>
        <v>0</v>
      </c>
      <c r="BB25" s="36">
        <f t="shared" si="3"/>
        <v>0</v>
      </c>
      <c r="BC25" s="36">
        <f t="shared" si="3"/>
        <v>0</v>
      </c>
      <c r="BD25" s="36">
        <f t="shared" si="4"/>
        <v>0</v>
      </c>
      <c r="BE25" s="4">
        <f>BE7</f>
        <v>0</v>
      </c>
      <c r="BF25" s="10">
        <f t="shared" si="5"/>
        <v>0</v>
      </c>
      <c r="BG25" s="4">
        <f>BG7</f>
        <v>0</v>
      </c>
      <c r="BH25" s="10">
        <f t="shared" si="6"/>
        <v>0</v>
      </c>
      <c r="BI25" s="4">
        <f>BI4</f>
        <v>3.8999999999999998E-3</v>
      </c>
      <c r="BJ25" s="10">
        <f t="shared" si="10"/>
        <v>290.4486</v>
      </c>
      <c r="BK25" s="4">
        <f>BK7</f>
        <v>6.0200000000000002E-3</v>
      </c>
      <c r="BL25" s="10">
        <f>BK25*AS25*AT25</f>
        <v>7284.1036800000002</v>
      </c>
      <c r="BM25" s="4">
        <f>BM7</f>
        <v>2.2239999999999999E-2</v>
      </c>
      <c r="BN25" s="10">
        <f t="shared" si="8"/>
        <v>1656.3017600000001</v>
      </c>
      <c r="BO25" s="5">
        <f t="shared" si="11"/>
        <v>9230.8540400000002</v>
      </c>
    </row>
    <row r="26" spans="1:67">
      <c r="A26" s="4">
        <v>24</v>
      </c>
      <c r="B26" s="4">
        <v>213</v>
      </c>
      <c r="C26" s="4" t="s">
        <v>0</v>
      </c>
      <c r="D26" s="4" t="s">
        <v>2117</v>
      </c>
      <c r="E26" s="35" t="s">
        <v>2118</v>
      </c>
      <c r="F26" s="4"/>
      <c r="G26" s="4" t="s">
        <v>2119</v>
      </c>
      <c r="H26" s="4" t="s">
        <v>2120</v>
      </c>
      <c r="I26" s="35" t="s">
        <v>187</v>
      </c>
      <c r="J26" s="4"/>
      <c r="K26" s="35" t="s">
        <v>2121</v>
      </c>
      <c r="L26" s="4" t="s">
        <v>2117</v>
      </c>
      <c r="M26" s="35" t="s">
        <v>2118</v>
      </c>
      <c r="N26" s="4"/>
      <c r="O26" s="4" t="s">
        <v>2119</v>
      </c>
      <c r="P26" s="4" t="s">
        <v>2120</v>
      </c>
      <c r="Q26" s="35" t="s">
        <v>187</v>
      </c>
      <c r="R26" s="4"/>
      <c r="S26" s="4" t="s">
        <v>12</v>
      </c>
      <c r="T26" s="4" t="s">
        <v>13</v>
      </c>
      <c r="U26" s="4" t="s">
        <v>28</v>
      </c>
      <c r="V26" s="4" t="s">
        <v>14</v>
      </c>
      <c r="W26" s="35" t="s">
        <v>991</v>
      </c>
      <c r="X26" s="35"/>
      <c r="Y26" s="4" t="s">
        <v>15</v>
      </c>
      <c r="Z26" s="4" t="s">
        <v>2122</v>
      </c>
      <c r="AA26" s="4" t="s">
        <v>2399</v>
      </c>
      <c r="AB26" s="4"/>
      <c r="AC26" s="4" t="s">
        <v>2123</v>
      </c>
      <c r="AD26" s="4" t="s">
        <v>2124</v>
      </c>
      <c r="AE26" s="35" t="s">
        <v>2125</v>
      </c>
      <c r="AF26" s="35" t="s">
        <v>74</v>
      </c>
      <c r="AG26" s="35" t="s">
        <v>2126</v>
      </c>
      <c r="AH26" s="35" t="s">
        <v>2127</v>
      </c>
      <c r="AI26" s="67">
        <v>0</v>
      </c>
      <c r="AJ26" s="67">
        <v>0</v>
      </c>
      <c r="AK26" s="67">
        <v>0</v>
      </c>
      <c r="AL26" s="67">
        <v>0</v>
      </c>
      <c r="AM26" s="67">
        <v>0</v>
      </c>
      <c r="AN26" s="67">
        <v>11906</v>
      </c>
      <c r="AO26" s="4">
        <f t="shared" si="0"/>
        <v>11906</v>
      </c>
      <c r="AP26" s="68">
        <f t="shared" si="9"/>
        <v>11906</v>
      </c>
      <c r="AQ26" s="4" t="str">
        <f>AQ4</f>
        <v>W-2.1</v>
      </c>
      <c r="AR26" s="4" t="s">
        <v>1959</v>
      </c>
      <c r="AS26" s="4"/>
      <c r="AT26" s="4">
        <v>4416</v>
      </c>
      <c r="AU26" s="4">
        <v>6</v>
      </c>
      <c r="AV26" s="4">
        <v>100</v>
      </c>
      <c r="AW26" s="4">
        <v>0</v>
      </c>
      <c r="AX26" s="12">
        <f t="shared" si="1"/>
        <v>11906</v>
      </c>
      <c r="AY26" s="12">
        <f t="shared" si="2"/>
        <v>0</v>
      </c>
      <c r="AZ26" s="70">
        <f t="shared" si="13"/>
        <v>0</v>
      </c>
      <c r="BA26" s="72">
        <f>BA24</f>
        <v>0</v>
      </c>
      <c r="BB26" s="36">
        <f t="shared" si="3"/>
        <v>0</v>
      </c>
      <c r="BC26" s="36">
        <f t="shared" si="3"/>
        <v>0</v>
      </c>
      <c r="BD26" s="36">
        <f t="shared" si="4"/>
        <v>0</v>
      </c>
      <c r="BE26" s="4">
        <f>BE4</f>
        <v>0</v>
      </c>
      <c r="BF26" s="10">
        <f t="shared" si="5"/>
        <v>0</v>
      </c>
      <c r="BG26" s="4">
        <f>BG4</f>
        <v>0</v>
      </c>
      <c r="BH26" s="10">
        <f t="shared" si="6"/>
        <v>0</v>
      </c>
      <c r="BI26" s="4">
        <f>BI4</f>
        <v>3.8999999999999998E-3</v>
      </c>
      <c r="BJ26" s="10">
        <f t="shared" si="10"/>
        <v>46.433399999999999</v>
      </c>
      <c r="BK26" s="4">
        <f>BK4</f>
        <v>12.22</v>
      </c>
      <c r="BL26" s="10">
        <f t="shared" si="7"/>
        <v>73.320000000000007</v>
      </c>
      <c r="BM26" s="4">
        <f>BM4</f>
        <v>4.5859999999999998E-2</v>
      </c>
      <c r="BN26" s="10">
        <f t="shared" si="8"/>
        <v>546.00915999999995</v>
      </c>
      <c r="BO26" s="5">
        <f t="shared" si="11"/>
        <v>665.76256000000001</v>
      </c>
    </row>
    <row r="27" spans="1:67">
      <c r="A27" s="4">
        <v>25</v>
      </c>
      <c r="B27" s="4">
        <v>215</v>
      </c>
      <c r="C27" s="4" t="s">
        <v>0</v>
      </c>
      <c r="D27" s="4" t="s">
        <v>2128</v>
      </c>
      <c r="E27" s="35" t="s">
        <v>2129</v>
      </c>
      <c r="F27" s="4"/>
      <c r="G27" s="4" t="s">
        <v>2130</v>
      </c>
      <c r="H27" s="4" t="s">
        <v>2131</v>
      </c>
      <c r="I27" s="35" t="s">
        <v>1648</v>
      </c>
      <c r="J27" s="4"/>
      <c r="K27" s="35" t="s">
        <v>2132</v>
      </c>
      <c r="L27" s="4" t="s">
        <v>2133</v>
      </c>
      <c r="M27" s="35" t="s">
        <v>2129</v>
      </c>
      <c r="N27" s="4" t="s">
        <v>2130</v>
      </c>
      <c r="O27" s="4" t="s">
        <v>2130</v>
      </c>
      <c r="P27" s="4" t="s">
        <v>2134</v>
      </c>
      <c r="Q27" s="35" t="s">
        <v>1648</v>
      </c>
      <c r="R27" s="4"/>
      <c r="S27" s="4" t="s">
        <v>12</v>
      </c>
      <c r="T27" s="4" t="s">
        <v>13</v>
      </c>
      <c r="U27" s="4" t="s">
        <v>11</v>
      </c>
      <c r="V27" s="4" t="s">
        <v>14</v>
      </c>
      <c r="W27" s="35" t="s">
        <v>991</v>
      </c>
      <c r="X27" s="35"/>
      <c r="Y27" s="4" t="s">
        <v>15</v>
      </c>
      <c r="Z27" s="4" t="s">
        <v>2135</v>
      </c>
      <c r="AA27" s="35" t="s">
        <v>2129</v>
      </c>
      <c r="AB27" s="4" t="s">
        <v>2130</v>
      </c>
      <c r="AC27" s="4" t="s">
        <v>2130</v>
      </c>
      <c r="AD27" s="4" t="s">
        <v>2136</v>
      </c>
      <c r="AE27" s="35" t="s">
        <v>1648</v>
      </c>
      <c r="AF27" s="4"/>
      <c r="AG27" s="35" t="s">
        <v>2137</v>
      </c>
      <c r="AH27" s="35" t="s">
        <v>2138</v>
      </c>
      <c r="AI27" s="67">
        <v>0</v>
      </c>
      <c r="AJ27" s="67">
        <v>0</v>
      </c>
      <c r="AK27" s="67">
        <v>0</v>
      </c>
      <c r="AL27" s="67">
        <v>5108</v>
      </c>
      <c r="AM27" s="67">
        <v>15800</v>
      </c>
      <c r="AN27" s="67">
        <v>15815</v>
      </c>
      <c r="AO27" s="4">
        <f t="shared" si="0"/>
        <v>36723</v>
      </c>
      <c r="AP27" s="68">
        <f t="shared" si="9"/>
        <v>36723</v>
      </c>
      <c r="AQ27" s="4" t="str">
        <f>AQ6</f>
        <v>W-4</v>
      </c>
      <c r="AR27" s="4" t="s">
        <v>1959</v>
      </c>
      <c r="AS27" s="4"/>
      <c r="AT27" s="4">
        <v>4416</v>
      </c>
      <c r="AU27" s="4">
        <v>6</v>
      </c>
      <c r="AV27" s="4">
        <v>100</v>
      </c>
      <c r="AW27" s="4">
        <v>0</v>
      </c>
      <c r="AX27" s="12">
        <f t="shared" si="1"/>
        <v>36723</v>
      </c>
      <c r="AY27" s="12">
        <f t="shared" si="2"/>
        <v>0</v>
      </c>
      <c r="AZ27" s="70">
        <f t="shared" si="13"/>
        <v>0</v>
      </c>
      <c r="BA27" s="72">
        <f>BA26</f>
        <v>0</v>
      </c>
      <c r="BB27" s="36">
        <f t="shared" si="3"/>
        <v>0</v>
      </c>
      <c r="BC27" s="36">
        <f t="shared" si="3"/>
        <v>0</v>
      </c>
      <c r="BD27" s="36">
        <f t="shared" si="4"/>
        <v>0</v>
      </c>
      <c r="BE27" s="4">
        <f>BE6</f>
        <v>0</v>
      </c>
      <c r="BF27" s="10">
        <f t="shared" si="5"/>
        <v>0</v>
      </c>
      <c r="BG27" s="4">
        <f>BG6</f>
        <v>0</v>
      </c>
      <c r="BH27" s="10">
        <f t="shared" si="6"/>
        <v>0</v>
      </c>
      <c r="BI27" s="4"/>
      <c r="BJ27" s="10">
        <f t="shared" si="10"/>
        <v>0</v>
      </c>
      <c r="BK27" s="4">
        <f>BK6</f>
        <v>191.92</v>
      </c>
      <c r="BL27" s="10">
        <f t="shared" si="7"/>
        <v>1151.52</v>
      </c>
      <c r="BM27" s="4">
        <f>BM6</f>
        <v>4.2500000000000003E-2</v>
      </c>
      <c r="BN27" s="10">
        <f t="shared" si="8"/>
        <v>1560.7275000000002</v>
      </c>
      <c r="BO27" s="5">
        <f t="shared" si="11"/>
        <v>2712.2475000000004</v>
      </c>
    </row>
    <row r="28" spans="1:67">
      <c r="A28" s="4">
        <v>26</v>
      </c>
      <c r="B28" s="4">
        <v>65</v>
      </c>
      <c r="C28" s="4" t="s">
        <v>0</v>
      </c>
      <c r="D28" s="4" t="s">
        <v>827</v>
      </c>
      <c r="E28" s="35" t="s">
        <v>828</v>
      </c>
      <c r="F28" s="4" t="s">
        <v>829</v>
      </c>
      <c r="G28" s="4" t="s">
        <v>830</v>
      </c>
      <c r="H28" s="4"/>
      <c r="I28" s="35" t="s">
        <v>831</v>
      </c>
      <c r="J28" s="4"/>
      <c r="K28" s="35" t="s">
        <v>832</v>
      </c>
      <c r="L28" s="4" t="s">
        <v>827</v>
      </c>
      <c r="M28" s="35" t="s">
        <v>828</v>
      </c>
      <c r="N28" s="4" t="s">
        <v>829</v>
      </c>
      <c r="O28" s="4" t="s">
        <v>830</v>
      </c>
      <c r="P28" s="4"/>
      <c r="Q28" s="35" t="s">
        <v>831</v>
      </c>
      <c r="R28" s="4"/>
      <c r="S28" s="4" t="s">
        <v>12</v>
      </c>
      <c r="T28" s="4" t="s">
        <v>13</v>
      </c>
      <c r="U28" s="4" t="s">
        <v>11</v>
      </c>
      <c r="V28" s="4" t="s">
        <v>29</v>
      </c>
      <c r="W28" s="35" t="s">
        <v>991</v>
      </c>
      <c r="X28" s="35"/>
      <c r="Y28" s="4" t="s">
        <v>15</v>
      </c>
      <c r="Z28" s="4"/>
      <c r="AA28" s="35" t="s">
        <v>828</v>
      </c>
      <c r="AB28" s="4" t="s">
        <v>829</v>
      </c>
      <c r="AC28" s="4" t="s">
        <v>830</v>
      </c>
      <c r="AD28" s="4"/>
      <c r="AE28" s="35" t="s">
        <v>831</v>
      </c>
      <c r="AF28" s="4"/>
      <c r="AG28" s="35" t="s">
        <v>833</v>
      </c>
      <c r="AH28" s="35" t="s">
        <v>834</v>
      </c>
      <c r="AI28" s="67">
        <v>36131</v>
      </c>
      <c r="AJ28" s="67">
        <v>36446</v>
      </c>
      <c r="AK28" s="67">
        <v>39249</v>
      </c>
      <c r="AL28" s="67">
        <v>59792</v>
      </c>
      <c r="AM28" s="67">
        <v>102202</v>
      </c>
      <c r="AN28" s="67">
        <v>137807</v>
      </c>
      <c r="AO28" s="4">
        <f t="shared" si="0"/>
        <v>411627</v>
      </c>
      <c r="AP28" s="68">
        <f t="shared" si="9"/>
        <v>411627</v>
      </c>
      <c r="AQ28" s="74" t="s">
        <v>2372</v>
      </c>
      <c r="AR28" s="74" t="s">
        <v>1959</v>
      </c>
      <c r="AS28" s="4">
        <v>370</v>
      </c>
      <c r="AT28" s="4">
        <v>4416</v>
      </c>
      <c r="AU28" s="4">
        <v>6</v>
      </c>
      <c r="AV28" s="4">
        <v>100</v>
      </c>
      <c r="AW28" s="4">
        <v>0</v>
      </c>
      <c r="AX28" s="12">
        <f>AV28*AP28/100</f>
        <v>411627</v>
      </c>
      <c r="AY28" s="12">
        <f>AW28*AP28/100</f>
        <v>0</v>
      </c>
      <c r="AZ28" s="70">
        <f t="shared" si="13"/>
        <v>0</v>
      </c>
      <c r="BA28" s="72">
        <f>BA25</f>
        <v>0</v>
      </c>
      <c r="BB28" s="36">
        <f>AX28*AZ28</f>
        <v>0</v>
      </c>
      <c r="BC28" s="36">
        <f>AY28*BA28</f>
        <v>0</v>
      </c>
      <c r="BD28" s="36">
        <f>SUM(BB28:BC28)</f>
        <v>0</v>
      </c>
      <c r="BE28" s="86">
        <f>'dane do formularza ofertowego'!I6</f>
        <v>0</v>
      </c>
      <c r="BF28" s="10">
        <f t="shared" si="5"/>
        <v>0</v>
      </c>
      <c r="BG28" s="86">
        <f>'dane do formularza ofertowego'!I7</f>
        <v>0</v>
      </c>
      <c r="BH28" s="10">
        <f t="shared" si="6"/>
        <v>0</v>
      </c>
      <c r="BI28" s="4"/>
      <c r="BJ28" s="10">
        <f t="shared" si="10"/>
        <v>0</v>
      </c>
      <c r="BK28" s="74">
        <v>5.4099999999999999E-3</v>
      </c>
      <c r="BL28" s="10">
        <f>BK28*AS28*AT28</f>
        <v>8839.5072</v>
      </c>
      <c r="BM28" s="74">
        <v>1.0529999999999999E-2</v>
      </c>
      <c r="BN28" s="10">
        <f t="shared" si="8"/>
        <v>4334.4323100000001</v>
      </c>
      <c r="BO28" s="5">
        <f t="shared" si="11"/>
        <v>13173.93951</v>
      </c>
    </row>
    <row r="29" spans="1:67">
      <c r="A29" s="4">
        <v>27</v>
      </c>
      <c r="B29" s="4">
        <v>220</v>
      </c>
      <c r="C29" s="4" t="s">
        <v>0</v>
      </c>
      <c r="D29" s="4" t="s">
        <v>2159</v>
      </c>
      <c r="E29" s="35" t="s">
        <v>2160</v>
      </c>
      <c r="F29" s="4"/>
      <c r="G29" s="4" t="s">
        <v>2161</v>
      </c>
      <c r="H29" s="4" t="s">
        <v>2162</v>
      </c>
      <c r="I29" s="35" t="s">
        <v>245</v>
      </c>
      <c r="J29" s="4"/>
      <c r="K29" s="35" t="s">
        <v>2163</v>
      </c>
      <c r="L29" s="4" t="s">
        <v>2159</v>
      </c>
      <c r="M29" s="35" t="s">
        <v>2160</v>
      </c>
      <c r="N29" s="4"/>
      <c r="O29" s="4" t="s">
        <v>2161</v>
      </c>
      <c r="P29" s="4" t="s">
        <v>2162</v>
      </c>
      <c r="Q29" s="35" t="s">
        <v>245</v>
      </c>
      <c r="R29" s="4"/>
      <c r="S29" s="4" t="s">
        <v>12</v>
      </c>
      <c r="T29" s="4" t="s">
        <v>13</v>
      </c>
      <c r="U29" s="4" t="s">
        <v>28</v>
      </c>
      <c r="V29" s="4" t="s">
        <v>14</v>
      </c>
      <c r="W29" s="35" t="s">
        <v>991</v>
      </c>
      <c r="X29" s="35"/>
      <c r="Y29" s="4" t="s">
        <v>15</v>
      </c>
      <c r="Z29" s="4" t="s">
        <v>2164</v>
      </c>
      <c r="AA29" s="35" t="s">
        <v>2160</v>
      </c>
      <c r="AB29" s="4" t="s">
        <v>2161</v>
      </c>
      <c r="AC29" s="4" t="s">
        <v>2161</v>
      </c>
      <c r="AD29" s="4" t="s">
        <v>2162</v>
      </c>
      <c r="AE29" s="35" t="s">
        <v>245</v>
      </c>
      <c r="AF29" s="4"/>
      <c r="AG29" s="35" t="s">
        <v>2165</v>
      </c>
      <c r="AH29" s="35" t="s">
        <v>2166</v>
      </c>
      <c r="AI29" s="67">
        <v>0</v>
      </c>
      <c r="AJ29" s="67">
        <v>0</v>
      </c>
      <c r="AK29" s="67">
        <v>3104</v>
      </c>
      <c r="AL29" s="67">
        <v>15892</v>
      </c>
      <c r="AM29" s="67">
        <v>21852</v>
      </c>
      <c r="AN29" s="67">
        <v>29886</v>
      </c>
      <c r="AO29" s="4">
        <f t="shared" si="0"/>
        <v>70734</v>
      </c>
      <c r="AP29" s="68">
        <f t="shared" si="9"/>
        <v>70734</v>
      </c>
      <c r="AQ29" s="4" t="str">
        <f>AQ7</f>
        <v>W-5.1</v>
      </c>
      <c r="AR29" s="4" t="s">
        <v>1959</v>
      </c>
      <c r="AS29" s="4">
        <v>121</v>
      </c>
      <c r="AT29" s="4">
        <v>4416</v>
      </c>
      <c r="AU29" s="4">
        <v>6</v>
      </c>
      <c r="AV29" s="4">
        <v>100</v>
      </c>
      <c r="AW29" s="4">
        <v>0</v>
      </c>
      <c r="AX29" s="12">
        <f>AV29*AP29/100</f>
        <v>70734</v>
      </c>
      <c r="AY29" s="12">
        <f>AW29*AP29/100</f>
        <v>0</v>
      </c>
      <c r="AZ29" s="70">
        <f t="shared" si="13"/>
        <v>0</v>
      </c>
      <c r="BA29" s="72">
        <f>BA28</f>
        <v>0</v>
      </c>
      <c r="BB29" s="36">
        <f>AX29*AZ29</f>
        <v>0</v>
      </c>
      <c r="BC29" s="36">
        <f>AY29*BA29</f>
        <v>0</v>
      </c>
      <c r="BD29" s="36">
        <f>SUM(BB29:BC29)</f>
        <v>0</v>
      </c>
      <c r="BE29" s="4">
        <f>BE7</f>
        <v>0</v>
      </c>
      <c r="BF29" s="10">
        <f t="shared" si="5"/>
        <v>0</v>
      </c>
      <c r="BG29" s="4">
        <f>BG7</f>
        <v>0</v>
      </c>
      <c r="BH29" s="10">
        <f t="shared" si="6"/>
        <v>0</v>
      </c>
      <c r="BI29" s="4">
        <f>BI4</f>
        <v>3.8999999999999998E-3</v>
      </c>
      <c r="BJ29" s="10">
        <f t="shared" si="10"/>
        <v>275.86259999999999</v>
      </c>
      <c r="BK29" s="4">
        <f>BK7</f>
        <v>6.0200000000000002E-3</v>
      </c>
      <c r="BL29" s="10">
        <f>BK29*AS29*AT29</f>
        <v>3216.7027200000002</v>
      </c>
      <c r="BM29" s="4">
        <f>BM7</f>
        <v>2.2239999999999999E-2</v>
      </c>
      <c r="BN29" s="10">
        <f>BM29*AP29</f>
        <v>1573.1241599999998</v>
      </c>
      <c r="BO29" s="5">
        <f t="shared" si="11"/>
        <v>5065.6894800000009</v>
      </c>
    </row>
    <row r="30" spans="1:67">
      <c r="A30" s="4">
        <v>28</v>
      </c>
      <c r="B30" s="4">
        <v>300</v>
      </c>
      <c r="C30" s="4" t="s">
        <v>2482</v>
      </c>
      <c r="D30" s="4" t="s">
        <v>2446</v>
      </c>
      <c r="E30" s="4" t="s">
        <v>2447</v>
      </c>
      <c r="F30" s="4"/>
      <c r="G30" s="4" t="s">
        <v>2448</v>
      </c>
      <c r="H30" s="4" t="s">
        <v>195</v>
      </c>
      <c r="I30" s="35">
        <v>37</v>
      </c>
      <c r="J30" s="4"/>
      <c r="K30" s="35">
        <v>9170002818</v>
      </c>
      <c r="L30" s="4" t="s">
        <v>2446</v>
      </c>
      <c r="M30" s="4" t="s">
        <v>2447</v>
      </c>
      <c r="N30" s="4"/>
      <c r="O30" s="4" t="s">
        <v>2448</v>
      </c>
      <c r="P30" s="4" t="s">
        <v>195</v>
      </c>
      <c r="Q30" s="35">
        <v>37</v>
      </c>
      <c r="R30" s="4"/>
      <c r="S30" s="4" t="s">
        <v>12</v>
      </c>
      <c r="T30" s="4" t="s">
        <v>13</v>
      </c>
      <c r="U30" s="4" t="s">
        <v>28</v>
      </c>
      <c r="V30" s="4" t="s">
        <v>14</v>
      </c>
      <c r="W30" s="4"/>
      <c r="X30" s="4"/>
      <c r="Y30" s="4"/>
      <c r="Z30" s="4"/>
      <c r="AA30" s="4" t="s">
        <v>2447</v>
      </c>
      <c r="AB30" s="4"/>
      <c r="AC30" s="4" t="s">
        <v>2448</v>
      </c>
      <c r="AD30" s="4" t="s">
        <v>195</v>
      </c>
      <c r="AE30" s="35">
        <v>37</v>
      </c>
      <c r="AF30" s="4"/>
      <c r="AG30" s="35" t="s">
        <v>2449</v>
      </c>
      <c r="AH30" s="4" t="s">
        <v>2450</v>
      </c>
      <c r="AI30" s="4">
        <v>2612</v>
      </c>
      <c r="AJ30" s="4">
        <v>2612</v>
      </c>
      <c r="AK30" s="4">
        <v>2612</v>
      </c>
      <c r="AL30" s="4">
        <v>2612</v>
      </c>
      <c r="AM30" s="4">
        <v>2612</v>
      </c>
      <c r="AN30" s="4">
        <v>2612</v>
      </c>
      <c r="AO30" s="4">
        <f t="shared" si="0"/>
        <v>15672</v>
      </c>
      <c r="AP30" s="68">
        <f t="shared" si="9"/>
        <v>15672</v>
      </c>
      <c r="AQ30" s="4" t="str">
        <f>AQ6</f>
        <v>W-4</v>
      </c>
      <c r="AR30" s="4" t="s">
        <v>1959</v>
      </c>
      <c r="AS30" s="4"/>
      <c r="AT30" s="4">
        <v>4416</v>
      </c>
      <c r="AU30" s="4">
        <v>6</v>
      </c>
      <c r="AV30" s="4">
        <v>100</v>
      </c>
      <c r="AW30" s="4">
        <v>0</v>
      </c>
      <c r="AX30" s="12">
        <f t="shared" ref="AX30:AX31" si="14">AV30*AP30/100</f>
        <v>15672</v>
      </c>
      <c r="AY30" s="4">
        <f>SUM(AY3:AY29)</f>
        <v>0</v>
      </c>
      <c r="AZ30" s="70">
        <f t="shared" ref="AZ30" si="15">AZ29</f>
        <v>0</v>
      </c>
      <c r="BA30" s="72">
        <f>BA27</f>
        <v>0</v>
      </c>
      <c r="BB30" s="36">
        <f t="shared" ref="BB30:BB31" si="16">AX30*AZ30</f>
        <v>0</v>
      </c>
      <c r="BC30" s="36">
        <f t="shared" ref="BC30:BC31" si="17">AY30*BA30</f>
        <v>0</v>
      </c>
      <c r="BD30" s="36">
        <f t="shared" ref="BD30:BD31" si="18">SUM(BB30:BC30)</f>
        <v>0</v>
      </c>
      <c r="BE30" s="4">
        <f>BE6</f>
        <v>0</v>
      </c>
      <c r="BF30" s="10">
        <f t="shared" si="5"/>
        <v>0</v>
      </c>
      <c r="BG30" s="4">
        <f>BG6</f>
        <v>0</v>
      </c>
      <c r="BH30" s="10">
        <f t="shared" si="6"/>
        <v>0</v>
      </c>
      <c r="BI30" s="4"/>
      <c r="BJ30" s="10">
        <f t="shared" si="10"/>
        <v>0</v>
      </c>
      <c r="BK30" s="4">
        <f>BK6</f>
        <v>191.92</v>
      </c>
      <c r="BL30" s="10">
        <f t="shared" ref="BL30:BL31" si="19">BK30*AU30</f>
        <v>1151.52</v>
      </c>
      <c r="BM30" s="4">
        <f>BM6</f>
        <v>4.2500000000000003E-2</v>
      </c>
      <c r="BN30" s="10">
        <f t="shared" si="8"/>
        <v>666.06000000000006</v>
      </c>
      <c r="BO30" s="5">
        <f t="shared" si="11"/>
        <v>1817.58</v>
      </c>
    </row>
    <row r="31" spans="1:67">
      <c r="A31" s="4">
        <v>29</v>
      </c>
      <c r="B31" s="4">
        <v>300</v>
      </c>
      <c r="C31" s="4" t="s">
        <v>2483</v>
      </c>
      <c r="D31" s="4" t="s">
        <v>2446</v>
      </c>
      <c r="E31" s="4" t="s">
        <v>2447</v>
      </c>
      <c r="F31" s="4"/>
      <c r="G31" s="4" t="s">
        <v>2448</v>
      </c>
      <c r="H31" s="4" t="s">
        <v>195</v>
      </c>
      <c r="I31" s="35">
        <v>37</v>
      </c>
      <c r="J31" s="4"/>
      <c r="K31" s="35">
        <v>9170002818</v>
      </c>
      <c r="L31" s="4" t="s">
        <v>2446</v>
      </c>
      <c r="M31" s="4" t="s">
        <v>2447</v>
      </c>
      <c r="N31" s="4"/>
      <c r="O31" s="4" t="s">
        <v>2448</v>
      </c>
      <c r="P31" s="4" t="s">
        <v>195</v>
      </c>
      <c r="Q31" s="35">
        <v>37</v>
      </c>
      <c r="R31" s="4"/>
      <c r="S31" s="4" t="s">
        <v>12</v>
      </c>
      <c r="T31" s="4" t="s">
        <v>13</v>
      </c>
      <c r="U31" s="4" t="s">
        <v>28</v>
      </c>
      <c r="V31" s="4" t="s">
        <v>14</v>
      </c>
      <c r="W31" s="4"/>
      <c r="X31" s="4"/>
      <c r="Y31" s="4"/>
      <c r="Z31" s="4"/>
      <c r="AA31" s="4" t="s">
        <v>2447</v>
      </c>
      <c r="AB31" s="4"/>
      <c r="AC31" s="4" t="s">
        <v>2448</v>
      </c>
      <c r="AD31" s="4" t="s">
        <v>195</v>
      </c>
      <c r="AE31" s="35">
        <v>37</v>
      </c>
      <c r="AF31" s="4"/>
      <c r="AG31" s="35" t="s">
        <v>2451</v>
      </c>
      <c r="AH31" s="4" t="s">
        <v>2452</v>
      </c>
      <c r="AI31" s="4">
        <v>2612</v>
      </c>
      <c r="AJ31" s="4">
        <v>2612</v>
      </c>
      <c r="AK31" s="4">
        <v>2612</v>
      </c>
      <c r="AL31" s="4">
        <v>2612</v>
      </c>
      <c r="AM31" s="4">
        <v>2612</v>
      </c>
      <c r="AN31" s="4">
        <v>2612</v>
      </c>
      <c r="AO31" s="4">
        <f t="shared" si="0"/>
        <v>15672</v>
      </c>
      <c r="AP31" s="68">
        <f t="shared" si="9"/>
        <v>15672</v>
      </c>
      <c r="AQ31" s="4" t="str">
        <f>AQ6</f>
        <v>W-4</v>
      </c>
      <c r="AR31" s="4" t="s">
        <v>1959</v>
      </c>
      <c r="AS31" s="4"/>
      <c r="AT31" s="4">
        <v>4416</v>
      </c>
      <c r="AU31" s="4">
        <v>6</v>
      </c>
      <c r="AV31" s="4">
        <v>100</v>
      </c>
      <c r="AW31" s="4">
        <v>0</v>
      </c>
      <c r="AX31" s="12">
        <f t="shared" si="14"/>
        <v>15672</v>
      </c>
      <c r="AY31" s="4">
        <f>SUM(AY4:AY30)</f>
        <v>0</v>
      </c>
      <c r="AZ31" s="70">
        <f t="shared" ref="AZ31" si="20">AZ30</f>
        <v>0</v>
      </c>
      <c r="BA31" s="72">
        <f>BA30</f>
        <v>0</v>
      </c>
      <c r="BB31" s="36">
        <f t="shared" si="16"/>
        <v>0</v>
      </c>
      <c r="BC31" s="36">
        <f t="shared" si="17"/>
        <v>0</v>
      </c>
      <c r="BD31" s="36">
        <f t="shared" si="18"/>
        <v>0</v>
      </c>
      <c r="BE31" s="4">
        <f>BE6</f>
        <v>0</v>
      </c>
      <c r="BF31" s="10">
        <f t="shared" si="5"/>
        <v>0</v>
      </c>
      <c r="BG31" s="4">
        <f>BG6</f>
        <v>0</v>
      </c>
      <c r="BH31" s="10">
        <f t="shared" si="6"/>
        <v>0</v>
      </c>
      <c r="BI31" s="4"/>
      <c r="BJ31" s="10">
        <f t="shared" si="10"/>
        <v>0</v>
      </c>
      <c r="BK31" s="4">
        <f>BK6</f>
        <v>191.92</v>
      </c>
      <c r="BL31" s="10">
        <f t="shared" si="19"/>
        <v>1151.52</v>
      </c>
      <c r="BM31" s="4">
        <f>BM6</f>
        <v>4.2500000000000003E-2</v>
      </c>
      <c r="BN31" s="10">
        <f t="shared" si="8"/>
        <v>666.06000000000006</v>
      </c>
      <c r="BO31" s="5">
        <f t="shared" si="11"/>
        <v>1817.58</v>
      </c>
    </row>
    <row r="32" spans="1:67">
      <c r="AP32" s="45">
        <f>SUM(AP3:AP31)</f>
        <v>1286768</v>
      </c>
      <c r="AX32" s="1">
        <f>SUM(AX3:AX31)</f>
        <v>1286768</v>
      </c>
      <c r="BJ32" s="1">
        <f t="shared" si="10"/>
        <v>0</v>
      </c>
      <c r="BO32" s="56">
        <f>SUM(BO3:BO31)</f>
        <v>78475.471750000012</v>
      </c>
    </row>
  </sheetData>
  <mergeCells count="6">
    <mergeCell ref="AI1:AN1"/>
    <mergeCell ref="AO1:BO1"/>
    <mergeCell ref="C1:K1"/>
    <mergeCell ref="L1:R1"/>
    <mergeCell ref="S1:Y1"/>
    <mergeCell ref="Z1:AH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V29"/>
  <sheetViews>
    <sheetView topLeftCell="AF1" zoomScale="55" zoomScaleNormal="55" workbookViewId="0">
      <selection activeCell="BI9" sqref="BI9"/>
    </sheetView>
  </sheetViews>
  <sheetFormatPr defaultColWidth="17.625" defaultRowHeight="12.75"/>
  <cols>
    <col min="1" max="1" width="5.375" style="1" customWidth="1"/>
    <col min="2" max="2" width="7.5" style="1" customWidth="1"/>
    <col min="3" max="3" width="5.875" style="1" customWidth="1"/>
    <col min="4" max="4" width="17.625" style="1"/>
    <col min="5" max="5" width="6.625" style="1" customWidth="1"/>
    <col min="6" max="6" width="8.625" style="1" customWidth="1"/>
    <col min="7" max="8" width="17.625" style="1"/>
    <col min="9" max="9" width="6.875" style="1" customWidth="1"/>
    <col min="10" max="10" width="6.375" style="1" customWidth="1"/>
    <col min="11" max="11" width="9.875" style="1" customWidth="1"/>
    <col min="12" max="16" width="17.625" style="1"/>
    <col min="17" max="18" width="7.5" style="1" customWidth="1"/>
    <col min="19" max="21" width="17.625" style="1"/>
    <col min="22" max="22" width="10.125" style="1" customWidth="1"/>
    <col min="23" max="23" width="10.875" style="1" customWidth="1"/>
    <col min="24" max="24" width="8.625" style="1" customWidth="1"/>
    <col min="25" max="26" width="17.625" style="1"/>
    <col min="27" max="27" width="8" style="1" customWidth="1"/>
    <col min="28" max="30" width="17.625" style="1"/>
    <col min="31" max="32" width="7.125" style="1" customWidth="1"/>
    <col min="33" max="34" width="17.625" style="1"/>
    <col min="35" max="42" width="11.375" style="1" customWidth="1"/>
    <col min="43" max="43" width="7.875" style="1" customWidth="1"/>
    <col min="44" max="53" width="9.625" style="1" customWidth="1"/>
    <col min="54" max="54" width="12.875" style="1" customWidth="1"/>
    <col min="55" max="16384" width="17.625" style="1"/>
  </cols>
  <sheetData>
    <row r="1" spans="1:100" s="18" customFormat="1">
      <c r="A1" s="12"/>
      <c r="B1" s="12"/>
      <c r="C1" s="122" t="s">
        <v>2322</v>
      </c>
      <c r="D1" s="122"/>
      <c r="E1" s="122"/>
      <c r="F1" s="122"/>
      <c r="G1" s="122"/>
      <c r="H1" s="122"/>
      <c r="I1" s="122"/>
      <c r="J1" s="122"/>
      <c r="K1" s="122"/>
      <c r="L1" s="120" t="s">
        <v>2323</v>
      </c>
      <c r="M1" s="120"/>
      <c r="N1" s="120"/>
      <c r="O1" s="120"/>
      <c r="P1" s="120"/>
      <c r="Q1" s="120"/>
      <c r="R1" s="120"/>
      <c r="S1" s="122" t="s">
        <v>2324</v>
      </c>
      <c r="T1" s="122"/>
      <c r="U1" s="122"/>
      <c r="V1" s="122"/>
      <c r="W1" s="122"/>
      <c r="X1" s="122"/>
      <c r="Y1" s="122"/>
      <c r="Z1" s="120" t="s">
        <v>2325</v>
      </c>
      <c r="AA1" s="120"/>
      <c r="AB1" s="120"/>
      <c r="AC1" s="120"/>
      <c r="AD1" s="120"/>
      <c r="AE1" s="120"/>
      <c r="AF1" s="120"/>
      <c r="AG1" s="120"/>
      <c r="AH1" s="120"/>
      <c r="AI1" s="120" t="s">
        <v>2409</v>
      </c>
      <c r="AJ1" s="120"/>
      <c r="AK1" s="120"/>
      <c r="AL1" s="120"/>
      <c r="AM1" s="120"/>
      <c r="AN1" s="120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</row>
    <row r="2" spans="1:100" s="18" customFormat="1" ht="90.75" customHeight="1">
      <c r="A2" s="12" t="s">
        <v>2326</v>
      </c>
      <c r="B2" s="12" t="s">
        <v>2368</v>
      </c>
      <c r="C2" s="12" t="s">
        <v>2369</v>
      </c>
      <c r="D2" s="12" t="s">
        <v>2370</v>
      </c>
      <c r="E2" s="12" t="s">
        <v>2327</v>
      </c>
      <c r="F2" s="12" t="s">
        <v>2328</v>
      </c>
      <c r="G2" s="12" t="s">
        <v>2329</v>
      </c>
      <c r="H2" s="12" t="s">
        <v>2330</v>
      </c>
      <c r="I2" s="19" t="s">
        <v>2331</v>
      </c>
      <c r="J2" s="20" t="s">
        <v>2332</v>
      </c>
      <c r="K2" s="20" t="s">
        <v>2333</v>
      </c>
      <c r="L2" s="21" t="s">
        <v>2334</v>
      </c>
      <c r="M2" s="21" t="s">
        <v>2327</v>
      </c>
      <c r="N2" s="21" t="s">
        <v>2328</v>
      </c>
      <c r="O2" s="21" t="s">
        <v>2329</v>
      </c>
      <c r="P2" s="21" t="s">
        <v>2330</v>
      </c>
      <c r="Q2" s="22" t="s">
        <v>2331</v>
      </c>
      <c r="R2" s="23" t="s">
        <v>2332</v>
      </c>
      <c r="S2" s="24" t="s">
        <v>2335</v>
      </c>
      <c r="T2" s="25" t="s">
        <v>2336</v>
      </c>
      <c r="U2" s="25" t="s">
        <v>2337</v>
      </c>
      <c r="V2" s="25" t="s">
        <v>2338</v>
      </c>
      <c r="W2" s="24" t="s">
        <v>2339</v>
      </c>
      <c r="X2" s="24" t="s">
        <v>2340</v>
      </c>
      <c r="Y2" s="24" t="s">
        <v>2341</v>
      </c>
      <c r="Z2" s="26" t="s">
        <v>2342</v>
      </c>
      <c r="AA2" s="26" t="s">
        <v>2327</v>
      </c>
      <c r="AB2" s="26" t="s">
        <v>2328</v>
      </c>
      <c r="AC2" s="26" t="s">
        <v>2329</v>
      </c>
      <c r="AD2" s="26" t="s">
        <v>2330</v>
      </c>
      <c r="AE2" s="27" t="s">
        <v>2331</v>
      </c>
      <c r="AF2" s="28" t="s">
        <v>2332</v>
      </c>
      <c r="AG2" s="26" t="s">
        <v>2343</v>
      </c>
      <c r="AH2" s="26" t="s">
        <v>2344</v>
      </c>
      <c r="AI2" s="29" t="s">
        <v>2410</v>
      </c>
      <c r="AJ2" s="29" t="s">
        <v>2411</v>
      </c>
      <c r="AK2" s="29" t="s">
        <v>2412</v>
      </c>
      <c r="AL2" s="29" t="s">
        <v>2413</v>
      </c>
      <c r="AM2" s="29" t="s">
        <v>2414</v>
      </c>
      <c r="AN2" s="29" t="s">
        <v>2415</v>
      </c>
      <c r="AO2" s="29" t="s">
        <v>2345</v>
      </c>
      <c r="AP2" s="29" t="s">
        <v>2345</v>
      </c>
      <c r="AQ2" s="28" t="s">
        <v>2346</v>
      </c>
      <c r="AR2" s="28" t="s">
        <v>2371</v>
      </c>
      <c r="AS2" s="30" t="s">
        <v>2347</v>
      </c>
      <c r="AT2" s="2" t="s">
        <v>2348</v>
      </c>
      <c r="AU2" s="2" t="s">
        <v>2349</v>
      </c>
      <c r="AV2" s="2" t="s">
        <v>2350</v>
      </c>
      <c r="AW2" s="2" t="s">
        <v>2351</v>
      </c>
      <c r="AX2" s="31" t="s">
        <v>2352</v>
      </c>
      <c r="AY2" s="31" t="s">
        <v>2353</v>
      </c>
      <c r="AZ2" s="2" t="s">
        <v>2354</v>
      </c>
      <c r="BA2" s="2" t="s">
        <v>2355</v>
      </c>
      <c r="BB2" s="32" t="s">
        <v>2356</v>
      </c>
      <c r="BC2" s="32" t="s">
        <v>2357</v>
      </c>
      <c r="BD2" s="32" t="s">
        <v>2358</v>
      </c>
      <c r="BE2" s="2" t="s">
        <v>2359</v>
      </c>
      <c r="BF2" s="32" t="s">
        <v>2360</v>
      </c>
      <c r="BG2" s="2" t="s">
        <v>2361</v>
      </c>
      <c r="BH2" s="32" t="s">
        <v>2362</v>
      </c>
      <c r="BI2" s="2" t="s">
        <v>2395</v>
      </c>
      <c r="BJ2" s="32" t="s">
        <v>2396</v>
      </c>
      <c r="BK2" s="2" t="s">
        <v>2363</v>
      </c>
      <c r="BL2" s="40" t="s">
        <v>2364</v>
      </c>
      <c r="BM2" s="2" t="s">
        <v>2365</v>
      </c>
      <c r="BN2" s="41" t="s">
        <v>2366</v>
      </c>
      <c r="BO2" s="2" t="s">
        <v>2367</v>
      </c>
    </row>
    <row r="3" spans="1:100" s="114" customFormat="1" ht="13.5">
      <c r="A3" s="104">
        <v>1</v>
      </c>
      <c r="B3" s="104">
        <v>195</v>
      </c>
      <c r="C3" s="104" t="s">
        <v>0</v>
      </c>
      <c r="D3" s="104" t="s">
        <v>1971</v>
      </c>
      <c r="E3" s="105" t="s">
        <v>1972</v>
      </c>
      <c r="F3" s="104"/>
      <c r="G3" s="104" t="s">
        <v>1973</v>
      </c>
      <c r="H3" s="104" t="s">
        <v>211</v>
      </c>
      <c r="I3" s="105" t="s">
        <v>1974</v>
      </c>
      <c r="J3" s="104"/>
      <c r="K3" s="105" t="s">
        <v>1975</v>
      </c>
      <c r="L3" s="104" t="s">
        <v>1971</v>
      </c>
      <c r="M3" s="105" t="s">
        <v>1972</v>
      </c>
      <c r="N3" s="104" t="s">
        <v>1973</v>
      </c>
      <c r="O3" s="104" t="s">
        <v>1973</v>
      </c>
      <c r="P3" s="104" t="s">
        <v>211</v>
      </c>
      <c r="Q3" s="105" t="s">
        <v>1974</v>
      </c>
      <c r="R3" s="104"/>
      <c r="S3" s="104" t="s">
        <v>12</v>
      </c>
      <c r="T3" s="104" t="s">
        <v>13</v>
      </c>
      <c r="U3" s="104" t="s">
        <v>28</v>
      </c>
      <c r="V3" s="104" t="s">
        <v>29</v>
      </c>
      <c r="W3" s="105" t="s">
        <v>991</v>
      </c>
      <c r="X3" s="105"/>
      <c r="Y3" s="104" t="s">
        <v>15</v>
      </c>
      <c r="Z3" s="104" t="s">
        <v>1976</v>
      </c>
      <c r="AA3" s="105" t="s">
        <v>1972</v>
      </c>
      <c r="AB3" s="104" t="s">
        <v>1973</v>
      </c>
      <c r="AC3" s="104" t="s">
        <v>1973</v>
      </c>
      <c r="AD3" s="104" t="s">
        <v>211</v>
      </c>
      <c r="AE3" s="105" t="s">
        <v>1974</v>
      </c>
      <c r="AF3" s="104"/>
      <c r="AG3" s="105" t="s">
        <v>1977</v>
      </c>
      <c r="AH3" s="105" t="s">
        <v>1978</v>
      </c>
      <c r="AI3" s="106">
        <v>35</v>
      </c>
      <c r="AJ3" s="106">
        <v>911</v>
      </c>
      <c r="AK3" s="106">
        <v>8056</v>
      </c>
      <c r="AL3" s="106">
        <v>16866</v>
      </c>
      <c r="AM3" s="106">
        <v>20704</v>
      </c>
      <c r="AN3" s="106">
        <v>28410</v>
      </c>
      <c r="AO3" s="104">
        <f t="shared" ref="AO3:AO27" si="0">SUM(AI3:AN3)</f>
        <v>74982</v>
      </c>
      <c r="AP3" s="107">
        <f>AO3</f>
        <v>74982</v>
      </c>
      <c r="AQ3" s="104" t="s">
        <v>1385</v>
      </c>
      <c r="AR3" s="104" t="s">
        <v>1959</v>
      </c>
      <c r="AS3" s="104"/>
      <c r="AT3" s="104">
        <v>4416</v>
      </c>
      <c r="AU3" s="104">
        <v>6</v>
      </c>
      <c r="AV3" s="104">
        <v>100</v>
      </c>
      <c r="AW3" s="104">
        <v>0</v>
      </c>
      <c r="AX3" s="26">
        <f t="shared" ref="AX3:AX27" si="1">AV3*AP3/100</f>
        <v>74982</v>
      </c>
      <c r="AY3" s="26">
        <f t="shared" ref="AY3:AY27" si="2">AW3*AP3/100</f>
        <v>0</v>
      </c>
      <c r="AZ3" s="108">
        <f>'dane do formularza ofertowego'!I13</f>
        <v>0</v>
      </c>
      <c r="BA3" s="109">
        <f>'dane do formularza ofertowego'!I14</f>
        <v>0</v>
      </c>
      <c r="BB3" s="110">
        <f t="shared" ref="BB3:BC26" si="3">AX3*AZ3</f>
        <v>0</v>
      </c>
      <c r="BC3" s="110">
        <f t="shared" si="3"/>
        <v>0</v>
      </c>
      <c r="BD3" s="110">
        <f t="shared" ref="BD3:BD27" si="4">SUM(BB3:BC3)</f>
        <v>0</v>
      </c>
      <c r="BE3" s="111">
        <f>'dane do formularza ofertowego'!F9</f>
        <v>0</v>
      </c>
      <c r="BF3" s="112">
        <f t="shared" ref="BF3:BF27" si="5">BE3*AU3*AV3/100</f>
        <v>0</v>
      </c>
      <c r="BG3" s="111">
        <f>'dane do formularza ofertowego'!F10</f>
        <v>0</v>
      </c>
      <c r="BH3" s="112">
        <f t="shared" ref="BH3:BH27" si="6">BG3*AU3*AW3/100</f>
        <v>0</v>
      </c>
      <c r="BI3" s="113">
        <v>4.0899999999999999E-3</v>
      </c>
      <c r="BJ3" s="112">
        <f>AP3*BI3</f>
        <v>306.67637999999999</v>
      </c>
      <c r="BK3" s="104">
        <v>159.47999999999999</v>
      </c>
      <c r="BL3" s="112">
        <f t="shared" ref="BL3:BL23" si="7">BK3*AU3</f>
        <v>956.87999999999988</v>
      </c>
      <c r="BM3" s="104">
        <v>2.9149999999999999E-2</v>
      </c>
      <c r="BN3" s="112">
        <f t="shared" ref="BN3:BN27" si="8">BM3*AP3</f>
        <v>2185.7253000000001</v>
      </c>
      <c r="BO3" s="111">
        <f>BN3+BL3+BH3+BF3+BD3+BJ3</f>
        <v>3449.2816800000001</v>
      </c>
    </row>
    <row r="4" spans="1:100" s="114" customFormat="1">
      <c r="A4" s="104">
        <f>A3+1</f>
        <v>2</v>
      </c>
      <c r="B4" s="104">
        <v>195</v>
      </c>
      <c r="C4" s="104" t="s">
        <v>32</v>
      </c>
      <c r="D4" s="104" t="s">
        <v>1971</v>
      </c>
      <c r="E4" s="105" t="s">
        <v>1972</v>
      </c>
      <c r="F4" s="104"/>
      <c r="G4" s="104" t="s">
        <v>1973</v>
      </c>
      <c r="H4" s="104" t="s">
        <v>211</v>
      </c>
      <c r="I4" s="105" t="s">
        <v>1974</v>
      </c>
      <c r="J4" s="104"/>
      <c r="K4" s="105" t="s">
        <v>1975</v>
      </c>
      <c r="L4" s="104" t="s">
        <v>1971</v>
      </c>
      <c r="M4" s="105" t="s">
        <v>1972</v>
      </c>
      <c r="N4" s="104" t="s">
        <v>1973</v>
      </c>
      <c r="O4" s="104" t="s">
        <v>1973</v>
      </c>
      <c r="P4" s="104" t="s">
        <v>211</v>
      </c>
      <c r="Q4" s="105" t="s">
        <v>1974</v>
      </c>
      <c r="R4" s="104"/>
      <c r="S4" s="104" t="s">
        <v>12</v>
      </c>
      <c r="T4" s="104" t="s">
        <v>13</v>
      </c>
      <c r="U4" s="104" t="s">
        <v>11</v>
      </c>
      <c r="V4" s="104" t="s">
        <v>29</v>
      </c>
      <c r="W4" s="105" t="s">
        <v>991</v>
      </c>
      <c r="X4" s="105"/>
      <c r="Y4" s="104" t="s">
        <v>15</v>
      </c>
      <c r="Z4" s="104" t="s">
        <v>1979</v>
      </c>
      <c r="AA4" s="105" t="s">
        <v>1972</v>
      </c>
      <c r="AB4" s="104" t="s">
        <v>1973</v>
      </c>
      <c r="AC4" s="104" t="s">
        <v>1973</v>
      </c>
      <c r="AD4" s="104" t="s">
        <v>1980</v>
      </c>
      <c r="AE4" s="105" t="s">
        <v>1981</v>
      </c>
      <c r="AF4" s="104"/>
      <c r="AG4" s="105" t="s">
        <v>1982</v>
      </c>
      <c r="AH4" s="105" t="s">
        <v>1983</v>
      </c>
      <c r="AI4" s="106">
        <v>0</v>
      </c>
      <c r="AJ4" s="106">
        <v>0</v>
      </c>
      <c r="AK4" s="106">
        <v>0</v>
      </c>
      <c r="AL4" s="106">
        <v>0</v>
      </c>
      <c r="AM4" s="106">
        <v>0</v>
      </c>
      <c r="AN4" s="106">
        <v>13000</v>
      </c>
      <c r="AO4" s="104">
        <f t="shared" si="0"/>
        <v>13000</v>
      </c>
      <c r="AP4" s="107">
        <f t="shared" ref="AP4:AP27" si="9">AO4</f>
        <v>13000</v>
      </c>
      <c r="AQ4" s="104" t="s">
        <v>1984</v>
      </c>
      <c r="AR4" s="104" t="s">
        <v>1959</v>
      </c>
      <c r="AS4" s="104"/>
      <c r="AT4" s="104">
        <v>4416</v>
      </c>
      <c r="AU4" s="104">
        <v>6</v>
      </c>
      <c r="AV4" s="104">
        <v>100</v>
      </c>
      <c r="AW4" s="104">
        <v>0</v>
      </c>
      <c r="AX4" s="26">
        <f t="shared" si="1"/>
        <v>13000</v>
      </c>
      <c r="AY4" s="26">
        <f t="shared" si="2"/>
        <v>0</v>
      </c>
      <c r="AZ4" s="108">
        <f>AZ3</f>
        <v>0</v>
      </c>
      <c r="BA4" s="109">
        <f>BA3</f>
        <v>0</v>
      </c>
      <c r="BB4" s="110">
        <f t="shared" si="3"/>
        <v>0</v>
      </c>
      <c r="BC4" s="110">
        <f t="shared" si="3"/>
        <v>0</v>
      </c>
      <c r="BD4" s="110">
        <f t="shared" si="4"/>
        <v>0</v>
      </c>
      <c r="BE4" s="111">
        <f>'dane do formularza ofertowego'!G9</f>
        <v>0</v>
      </c>
      <c r="BF4" s="112">
        <f t="shared" si="5"/>
        <v>0</v>
      </c>
      <c r="BG4" s="111">
        <f>'dane do formularza ofertowego'!G10</f>
        <v>0</v>
      </c>
      <c r="BH4" s="112">
        <f t="shared" si="6"/>
        <v>0</v>
      </c>
      <c r="BI4" s="104"/>
      <c r="BJ4" s="112">
        <f t="shared" ref="BJ4:BJ26" si="10">AP4*BI4</f>
        <v>0</v>
      </c>
      <c r="BK4" s="104">
        <v>35.6</v>
      </c>
      <c r="BL4" s="112">
        <f t="shared" si="7"/>
        <v>213.60000000000002</v>
      </c>
      <c r="BM4" s="104">
        <v>3.1870000000000002E-2</v>
      </c>
      <c r="BN4" s="112">
        <f t="shared" si="8"/>
        <v>414.31000000000006</v>
      </c>
      <c r="BO4" s="111">
        <f t="shared" ref="BO4:BO27" si="11">BN4+BL4+BH4+BF4+BD4+BJ4</f>
        <v>627.91000000000008</v>
      </c>
    </row>
    <row r="5" spans="1:100" s="114" customFormat="1">
      <c r="A5" s="104">
        <f t="shared" ref="A5:A26" si="12">A4+1</f>
        <v>3</v>
      </c>
      <c r="B5" s="104">
        <v>196</v>
      </c>
      <c r="C5" s="104" t="s">
        <v>0</v>
      </c>
      <c r="D5" s="104" t="s">
        <v>572</v>
      </c>
      <c r="E5" s="105" t="s">
        <v>1985</v>
      </c>
      <c r="F5" s="104"/>
      <c r="G5" s="104" t="s">
        <v>1986</v>
      </c>
      <c r="H5" s="104" t="s">
        <v>1987</v>
      </c>
      <c r="I5" s="105" t="s">
        <v>1087</v>
      </c>
      <c r="J5" s="104"/>
      <c r="K5" s="105" t="s">
        <v>1988</v>
      </c>
      <c r="L5" s="104" t="s">
        <v>572</v>
      </c>
      <c r="M5" s="105" t="s">
        <v>1985</v>
      </c>
      <c r="N5" s="104"/>
      <c r="O5" s="104" t="s">
        <v>1986</v>
      </c>
      <c r="P5" s="104" t="s">
        <v>1987</v>
      </c>
      <c r="Q5" s="105" t="s">
        <v>1087</v>
      </c>
      <c r="R5" s="104"/>
      <c r="S5" s="104" t="s">
        <v>12</v>
      </c>
      <c r="T5" s="104" t="s">
        <v>13</v>
      </c>
      <c r="U5" s="104" t="s">
        <v>28</v>
      </c>
      <c r="V5" s="104" t="s">
        <v>29</v>
      </c>
      <c r="W5" s="105" t="s">
        <v>991</v>
      </c>
      <c r="X5" s="105"/>
      <c r="Y5" s="104" t="s">
        <v>15</v>
      </c>
      <c r="Z5" s="104" t="s">
        <v>1989</v>
      </c>
      <c r="AA5" s="105" t="s">
        <v>1990</v>
      </c>
      <c r="AB5" s="104" t="s">
        <v>1991</v>
      </c>
      <c r="AC5" s="104" t="s">
        <v>1991</v>
      </c>
      <c r="AD5" s="104" t="s">
        <v>1992</v>
      </c>
      <c r="AE5" s="105" t="s">
        <v>639</v>
      </c>
      <c r="AF5" s="104"/>
      <c r="AG5" s="105" t="s">
        <v>1993</v>
      </c>
      <c r="AH5" s="105" t="s">
        <v>1994</v>
      </c>
      <c r="AI5" s="106">
        <v>491</v>
      </c>
      <c r="AJ5" s="106">
        <v>291</v>
      </c>
      <c r="AK5" s="106">
        <v>345</v>
      </c>
      <c r="AL5" s="106">
        <v>753</v>
      </c>
      <c r="AM5" s="106">
        <v>1205</v>
      </c>
      <c r="AN5" s="106">
        <v>1813</v>
      </c>
      <c r="AO5" s="104">
        <f t="shared" si="0"/>
        <v>4898</v>
      </c>
      <c r="AP5" s="107">
        <f t="shared" si="9"/>
        <v>4898</v>
      </c>
      <c r="AQ5" s="104" t="s">
        <v>1413</v>
      </c>
      <c r="AR5" s="104" t="s">
        <v>1959</v>
      </c>
      <c r="AS5" s="104"/>
      <c r="AT5" s="104">
        <v>4416</v>
      </c>
      <c r="AU5" s="104">
        <v>6</v>
      </c>
      <c r="AV5" s="104">
        <v>100</v>
      </c>
      <c r="AW5" s="104">
        <v>0</v>
      </c>
      <c r="AX5" s="26">
        <f t="shared" si="1"/>
        <v>4898</v>
      </c>
      <c r="AY5" s="26">
        <f t="shared" si="2"/>
        <v>0</v>
      </c>
      <c r="AZ5" s="108">
        <f t="shared" ref="AZ5:BA20" si="13">AZ4</f>
        <v>0</v>
      </c>
      <c r="BA5" s="109">
        <f t="shared" si="13"/>
        <v>0</v>
      </c>
      <c r="BB5" s="110">
        <f t="shared" si="3"/>
        <v>0</v>
      </c>
      <c r="BC5" s="110">
        <f t="shared" si="3"/>
        <v>0</v>
      </c>
      <c r="BD5" s="110">
        <f t="shared" si="4"/>
        <v>0</v>
      </c>
      <c r="BE5" s="111">
        <f>'dane do formularza ofertowego'!D9</f>
        <v>0</v>
      </c>
      <c r="BF5" s="112">
        <f t="shared" si="5"/>
        <v>0</v>
      </c>
      <c r="BG5" s="111">
        <f>'dane do formularza ofertowego'!D10</f>
        <v>0</v>
      </c>
      <c r="BH5" s="112">
        <f t="shared" si="6"/>
        <v>0</v>
      </c>
      <c r="BI5" s="104">
        <f>BI3</f>
        <v>4.0899999999999999E-3</v>
      </c>
      <c r="BJ5" s="112">
        <f t="shared" si="10"/>
        <v>20.032820000000001</v>
      </c>
      <c r="BK5" s="104">
        <v>12.15</v>
      </c>
      <c r="BL5" s="112">
        <f t="shared" si="7"/>
        <v>72.900000000000006</v>
      </c>
      <c r="BM5" s="104">
        <v>3.3090000000000001E-2</v>
      </c>
      <c r="BN5" s="112">
        <f t="shared" si="8"/>
        <v>162.07482000000002</v>
      </c>
      <c r="BO5" s="111">
        <f t="shared" si="11"/>
        <v>255.00764000000004</v>
      </c>
    </row>
    <row r="6" spans="1:100" s="37" customFormat="1">
      <c r="A6" s="4">
        <f t="shared" si="12"/>
        <v>4</v>
      </c>
      <c r="B6" s="4">
        <v>216</v>
      </c>
      <c r="C6" s="4" t="s">
        <v>0</v>
      </c>
      <c r="D6" s="4" t="s">
        <v>2139</v>
      </c>
      <c r="E6" s="35" t="s">
        <v>2140</v>
      </c>
      <c r="F6" s="4"/>
      <c r="G6" s="4" t="s">
        <v>2141</v>
      </c>
      <c r="H6" s="4" t="s">
        <v>252</v>
      </c>
      <c r="I6" s="35" t="s">
        <v>1870</v>
      </c>
      <c r="J6" s="4"/>
      <c r="K6" s="35" t="s">
        <v>2142</v>
      </c>
      <c r="L6" s="4" t="s">
        <v>2139</v>
      </c>
      <c r="M6" s="35" t="s">
        <v>2140</v>
      </c>
      <c r="N6" s="4"/>
      <c r="O6" s="4" t="s">
        <v>2141</v>
      </c>
      <c r="P6" s="4" t="s">
        <v>252</v>
      </c>
      <c r="Q6" s="35" t="s">
        <v>1870</v>
      </c>
      <c r="R6" s="4"/>
      <c r="S6" s="4" t="s">
        <v>12</v>
      </c>
      <c r="T6" s="4" t="s">
        <v>13</v>
      </c>
      <c r="U6" s="4" t="s">
        <v>28</v>
      </c>
      <c r="V6" s="4" t="s">
        <v>29</v>
      </c>
      <c r="W6" s="35" t="s">
        <v>991</v>
      </c>
      <c r="X6" s="35"/>
      <c r="Y6" s="4" t="s">
        <v>15</v>
      </c>
      <c r="Z6" s="4" t="s">
        <v>25</v>
      </c>
      <c r="AA6" s="35" t="s">
        <v>2140</v>
      </c>
      <c r="AB6" s="4" t="s">
        <v>2141</v>
      </c>
      <c r="AC6" s="4" t="s">
        <v>2141</v>
      </c>
      <c r="AD6" s="4" t="s">
        <v>252</v>
      </c>
      <c r="AE6" s="35" t="s">
        <v>1870</v>
      </c>
      <c r="AF6" s="4"/>
      <c r="AG6" s="35" t="s">
        <v>2143</v>
      </c>
      <c r="AH6" s="35" t="s">
        <v>2144</v>
      </c>
      <c r="AI6" s="67">
        <v>3986</v>
      </c>
      <c r="AJ6" s="67">
        <v>0</v>
      </c>
      <c r="AK6" s="67">
        <v>2761</v>
      </c>
      <c r="AL6" s="67">
        <v>0</v>
      </c>
      <c r="AM6" s="67">
        <v>10289</v>
      </c>
      <c r="AN6" s="67">
        <v>0</v>
      </c>
      <c r="AO6" s="4">
        <f t="shared" si="0"/>
        <v>17036</v>
      </c>
      <c r="AP6" s="68">
        <f t="shared" si="9"/>
        <v>17036</v>
      </c>
      <c r="AQ6" s="4" t="s">
        <v>2145</v>
      </c>
      <c r="AR6" s="4" t="s">
        <v>1959</v>
      </c>
      <c r="AS6" s="4"/>
      <c r="AT6" s="4">
        <v>4416</v>
      </c>
      <c r="AU6" s="4">
        <v>6</v>
      </c>
      <c r="AV6" s="4">
        <v>100</v>
      </c>
      <c r="AW6" s="4">
        <v>0</v>
      </c>
      <c r="AX6" s="12">
        <f t="shared" si="1"/>
        <v>17036</v>
      </c>
      <c r="AY6" s="12">
        <f t="shared" si="2"/>
        <v>0</v>
      </c>
      <c r="AZ6" s="70">
        <f t="shared" si="13"/>
        <v>0</v>
      </c>
      <c r="BA6" s="72">
        <f t="shared" si="13"/>
        <v>0</v>
      </c>
      <c r="BB6" s="36">
        <f t="shared" si="3"/>
        <v>0</v>
      </c>
      <c r="BC6" s="36">
        <f t="shared" si="3"/>
        <v>0</v>
      </c>
      <c r="BD6" s="36">
        <f t="shared" si="4"/>
        <v>0</v>
      </c>
      <c r="BE6" s="5">
        <f>'dane do formularza ofertowego'!I9</f>
        <v>0</v>
      </c>
      <c r="BF6" s="10">
        <f t="shared" si="5"/>
        <v>0</v>
      </c>
      <c r="BG6" s="5">
        <f>'dane do formularza ofertowego'!I10</f>
        <v>0</v>
      </c>
      <c r="BH6" s="10">
        <f t="shared" si="6"/>
        <v>0</v>
      </c>
      <c r="BI6" s="4">
        <v>4.1399999999999996E-3</v>
      </c>
      <c r="BJ6" s="10">
        <f t="shared" si="10"/>
        <v>70.529039999999995</v>
      </c>
      <c r="BK6" s="4">
        <v>32.72</v>
      </c>
      <c r="BL6" s="10">
        <f t="shared" si="7"/>
        <v>196.32</v>
      </c>
      <c r="BM6" s="4">
        <v>3.6319999999999998E-2</v>
      </c>
      <c r="BN6" s="10">
        <f t="shared" si="8"/>
        <v>618.74752000000001</v>
      </c>
      <c r="BO6" s="5">
        <f t="shared" si="11"/>
        <v>885.59656000000007</v>
      </c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</row>
    <row r="7" spans="1:100" s="37" customFormat="1">
      <c r="A7" s="4">
        <f t="shared" si="12"/>
        <v>5</v>
      </c>
      <c r="B7" s="4">
        <v>216</v>
      </c>
      <c r="C7" s="4" t="s">
        <v>32</v>
      </c>
      <c r="D7" s="4" t="s">
        <v>2139</v>
      </c>
      <c r="E7" s="35" t="s">
        <v>2140</v>
      </c>
      <c r="F7" s="4"/>
      <c r="G7" s="4" t="s">
        <v>2141</v>
      </c>
      <c r="H7" s="4" t="s">
        <v>252</v>
      </c>
      <c r="I7" s="35" t="s">
        <v>1870</v>
      </c>
      <c r="J7" s="4"/>
      <c r="K7" s="35" t="s">
        <v>2142</v>
      </c>
      <c r="L7" s="4" t="s">
        <v>2139</v>
      </c>
      <c r="M7" s="35" t="s">
        <v>2140</v>
      </c>
      <c r="N7" s="4"/>
      <c r="O7" s="4" t="s">
        <v>2141</v>
      </c>
      <c r="P7" s="4" t="s">
        <v>252</v>
      </c>
      <c r="Q7" s="35" t="s">
        <v>1870</v>
      </c>
      <c r="R7" s="4"/>
      <c r="S7" s="4" t="s">
        <v>12</v>
      </c>
      <c r="T7" s="4" t="s">
        <v>13</v>
      </c>
      <c r="U7" s="4" t="s">
        <v>28</v>
      </c>
      <c r="V7" s="4" t="s">
        <v>29</v>
      </c>
      <c r="W7" s="35" t="s">
        <v>991</v>
      </c>
      <c r="X7" s="35"/>
      <c r="Y7" s="4" t="s">
        <v>15</v>
      </c>
      <c r="Z7" s="4" t="s">
        <v>2146</v>
      </c>
      <c r="AA7" s="35" t="s">
        <v>2140</v>
      </c>
      <c r="AB7" s="4" t="s">
        <v>2141</v>
      </c>
      <c r="AC7" s="4" t="s">
        <v>2141</v>
      </c>
      <c r="AD7" s="4" t="s">
        <v>252</v>
      </c>
      <c r="AE7" s="35" t="s">
        <v>1870</v>
      </c>
      <c r="AF7" s="4"/>
      <c r="AG7" s="35" t="s">
        <v>2147</v>
      </c>
      <c r="AH7" s="35" t="s">
        <v>2148</v>
      </c>
      <c r="AI7" s="67">
        <v>2088</v>
      </c>
      <c r="AJ7" s="67">
        <v>0</v>
      </c>
      <c r="AK7" s="67">
        <v>79</v>
      </c>
      <c r="AL7" s="67">
        <v>0</v>
      </c>
      <c r="AM7" s="67">
        <v>4114</v>
      </c>
      <c r="AN7" s="67">
        <v>0</v>
      </c>
      <c r="AO7" s="4">
        <f t="shared" si="0"/>
        <v>6281</v>
      </c>
      <c r="AP7" s="68">
        <f t="shared" si="9"/>
        <v>6281</v>
      </c>
      <c r="AQ7" s="4" t="str">
        <f>AQ6</f>
        <v>Ls-3.6</v>
      </c>
      <c r="AR7" s="4" t="s">
        <v>1959</v>
      </c>
      <c r="AS7" s="4"/>
      <c r="AT7" s="4">
        <v>4416</v>
      </c>
      <c r="AU7" s="4">
        <v>6</v>
      </c>
      <c r="AV7" s="4">
        <v>100</v>
      </c>
      <c r="AW7" s="4">
        <v>0</v>
      </c>
      <c r="AX7" s="12">
        <f t="shared" si="1"/>
        <v>6281</v>
      </c>
      <c r="AY7" s="12">
        <f t="shared" si="2"/>
        <v>0</v>
      </c>
      <c r="AZ7" s="70">
        <f t="shared" si="13"/>
        <v>0</v>
      </c>
      <c r="BA7" s="72">
        <f t="shared" si="13"/>
        <v>0</v>
      </c>
      <c r="BB7" s="36">
        <f t="shared" si="3"/>
        <v>0</v>
      </c>
      <c r="BC7" s="36">
        <f t="shared" si="3"/>
        <v>0</v>
      </c>
      <c r="BD7" s="36">
        <f t="shared" si="4"/>
        <v>0</v>
      </c>
      <c r="BE7" s="4">
        <f>BE6</f>
        <v>0</v>
      </c>
      <c r="BF7" s="10">
        <f t="shared" si="5"/>
        <v>0</v>
      </c>
      <c r="BG7" s="4">
        <f>BG6</f>
        <v>0</v>
      </c>
      <c r="BH7" s="10">
        <f t="shared" si="6"/>
        <v>0</v>
      </c>
      <c r="BI7" s="4">
        <f>BI6</f>
        <v>4.1399999999999996E-3</v>
      </c>
      <c r="BJ7" s="10">
        <f t="shared" si="10"/>
        <v>26.003339999999998</v>
      </c>
      <c r="BK7" s="4">
        <f>BK6</f>
        <v>32.72</v>
      </c>
      <c r="BL7" s="10">
        <f t="shared" si="7"/>
        <v>196.32</v>
      </c>
      <c r="BM7" s="4">
        <f>BM6</f>
        <v>3.6319999999999998E-2</v>
      </c>
      <c r="BN7" s="10">
        <f t="shared" si="8"/>
        <v>228.12591999999998</v>
      </c>
      <c r="BO7" s="5">
        <f t="shared" si="11"/>
        <v>450.44925999999998</v>
      </c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</row>
    <row r="8" spans="1:100" s="37" customFormat="1">
      <c r="A8" s="4">
        <f t="shared" si="12"/>
        <v>6</v>
      </c>
      <c r="B8" s="4">
        <v>216</v>
      </c>
      <c r="C8" s="4" t="s">
        <v>62</v>
      </c>
      <c r="D8" s="4" t="s">
        <v>2139</v>
      </c>
      <c r="E8" s="35" t="s">
        <v>2140</v>
      </c>
      <c r="F8" s="4"/>
      <c r="G8" s="4" t="s">
        <v>2141</v>
      </c>
      <c r="H8" s="4" t="s">
        <v>252</v>
      </c>
      <c r="I8" s="35" t="s">
        <v>1870</v>
      </c>
      <c r="J8" s="4"/>
      <c r="K8" s="35" t="s">
        <v>2142</v>
      </c>
      <c r="L8" s="4" t="s">
        <v>2139</v>
      </c>
      <c r="M8" s="35" t="s">
        <v>2140</v>
      </c>
      <c r="N8" s="4"/>
      <c r="O8" s="4" t="s">
        <v>2141</v>
      </c>
      <c r="P8" s="4" t="s">
        <v>252</v>
      </c>
      <c r="Q8" s="35" t="s">
        <v>1870</v>
      </c>
      <c r="R8" s="4"/>
      <c r="S8" s="4" t="s">
        <v>12</v>
      </c>
      <c r="T8" s="4" t="s">
        <v>13</v>
      </c>
      <c r="U8" s="4" t="s">
        <v>28</v>
      </c>
      <c r="V8" s="4" t="s">
        <v>29</v>
      </c>
      <c r="W8" s="35" t="s">
        <v>991</v>
      </c>
      <c r="X8" s="35"/>
      <c r="Y8" s="4" t="s">
        <v>15</v>
      </c>
      <c r="Z8" s="4" t="s">
        <v>2149</v>
      </c>
      <c r="AA8" s="35" t="s">
        <v>2140</v>
      </c>
      <c r="AB8" s="4" t="s">
        <v>2141</v>
      </c>
      <c r="AC8" s="4" t="s">
        <v>2141</v>
      </c>
      <c r="AD8" s="4" t="s">
        <v>252</v>
      </c>
      <c r="AE8" s="35" t="s">
        <v>1870</v>
      </c>
      <c r="AF8" s="4"/>
      <c r="AG8" s="35" t="s">
        <v>2150</v>
      </c>
      <c r="AH8" s="35" t="s">
        <v>2151</v>
      </c>
      <c r="AI8" s="67">
        <v>783</v>
      </c>
      <c r="AJ8" s="67">
        <v>0</v>
      </c>
      <c r="AK8" s="67">
        <v>2643</v>
      </c>
      <c r="AL8" s="67">
        <v>0</v>
      </c>
      <c r="AM8" s="67">
        <v>11107</v>
      </c>
      <c r="AN8" s="67">
        <v>0</v>
      </c>
      <c r="AO8" s="4">
        <f t="shared" si="0"/>
        <v>14533</v>
      </c>
      <c r="AP8" s="68">
        <f t="shared" si="9"/>
        <v>14533</v>
      </c>
      <c r="AQ8" s="4" t="str">
        <f>AQ6</f>
        <v>Ls-3.6</v>
      </c>
      <c r="AR8" s="4" t="s">
        <v>1959</v>
      </c>
      <c r="AS8" s="4"/>
      <c r="AT8" s="4">
        <v>4416</v>
      </c>
      <c r="AU8" s="4">
        <v>6</v>
      </c>
      <c r="AV8" s="4">
        <v>100</v>
      </c>
      <c r="AW8" s="4">
        <v>0</v>
      </c>
      <c r="AX8" s="12">
        <f t="shared" si="1"/>
        <v>14533</v>
      </c>
      <c r="AY8" s="12">
        <f t="shared" si="2"/>
        <v>0</v>
      </c>
      <c r="AZ8" s="70">
        <f t="shared" si="13"/>
        <v>0</v>
      </c>
      <c r="BA8" s="72">
        <f t="shared" si="13"/>
        <v>0</v>
      </c>
      <c r="BB8" s="36">
        <f t="shared" si="3"/>
        <v>0</v>
      </c>
      <c r="BC8" s="36">
        <f t="shared" si="3"/>
        <v>0</v>
      </c>
      <c r="BD8" s="36">
        <f t="shared" si="4"/>
        <v>0</v>
      </c>
      <c r="BE8" s="4">
        <f>BE6</f>
        <v>0</v>
      </c>
      <c r="BF8" s="10">
        <f t="shared" si="5"/>
        <v>0</v>
      </c>
      <c r="BG8" s="4">
        <f>BG6</f>
        <v>0</v>
      </c>
      <c r="BH8" s="10">
        <f t="shared" si="6"/>
        <v>0</v>
      </c>
      <c r="BI8" s="4">
        <f>BI7</f>
        <v>4.1399999999999996E-3</v>
      </c>
      <c r="BJ8" s="10">
        <f t="shared" si="10"/>
        <v>60.166619999999995</v>
      </c>
      <c r="BK8" s="4">
        <f>BK6</f>
        <v>32.72</v>
      </c>
      <c r="BL8" s="10">
        <f t="shared" si="7"/>
        <v>196.32</v>
      </c>
      <c r="BM8" s="4">
        <f>BM6</f>
        <v>3.6319999999999998E-2</v>
      </c>
      <c r="BN8" s="10">
        <f t="shared" si="8"/>
        <v>527.83855999999992</v>
      </c>
      <c r="BO8" s="5">
        <f t="shared" si="11"/>
        <v>784.32517999999982</v>
      </c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</row>
    <row r="9" spans="1:100" s="114" customFormat="1">
      <c r="A9" s="104">
        <f t="shared" si="12"/>
        <v>7</v>
      </c>
      <c r="B9" s="104">
        <v>218</v>
      </c>
      <c r="C9" s="104" t="s">
        <v>0</v>
      </c>
      <c r="D9" s="104" t="s">
        <v>2152</v>
      </c>
      <c r="E9" s="105" t="s">
        <v>2153</v>
      </c>
      <c r="F9" s="104"/>
      <c r="G9" s="104" t="s">
        <v>2154</v>
      </c>
      <c r="H9" s="104" t="s">
        <v>195</v>
      </c>
      <c r="I9" s="105" t="s">
        <v>1077</v>
      </c>
      <c r="J9" s="104"/>
      <c r="K9" s="105" t="s">
        <v>2155</v>
      </c>
      <c r="L9" s="104" t="s">
        <v>2152</v>
      </c>
      <c r="M9" s="105" t="s">
        <v>2153</v>
      </c>
      <c r="N9" s="104"/>
      <c r="O9" s="104" t="s">
        <v>2154</v>
      </c>
      <c r="P9" s="104" t="s">
        <v>195</v>
      </c>
      <c r="Q9" s="105" t="s">
        <v>1077</v>
      </c>
      <c r="R9" s="104"/>
      <c r="S9" s="104" t="s">
        <v>12</v>
      </c>
      <c r="T9" s="104" t="s">
        <v>13</v>
      </c>
      <c r="U9" s="104" t="s">
        <v>11</v>
      </c>
      <c r="V9" s="104" t="s">
        <v>29</v>
      </c>
      <c r="W9" s="105" t="s">
        <v>991</v>
      </c>
      <c r="X9" s="105"/>
      <c r="Y9" s="104" t="s">
        <v>15</v>
      </c>
      <c r="Z9" s="104" t="s">
        <v>2156</v>
      </c>
      <c r="AA9" s="105" t="s">
        <v>2153</v>
      </c>
      <c r="AB9" s="104"/>
      <c r="AC9" s="104" t="s">
        <v>2154</v>
      </c>
      <c r="AD9" s="104" t="s">
        <v>195</v>
      </c>
      <c r="AE9" s="105" t="s">
        <v>1077</v>
      </c>
      <c r="AF9" s="104"/>
      <c r="AG9" s="105" t="s">
        <v>2157</v>
      </c>
      <c r="AH9" s="105" t="s">
        <v>2158</v>
      </c>
      <c r="AI9" s="106">
        <v>709</v>
      </c>
      <c r="AJ9" s="106">
        <v>0</v>
      </c>
      <c r="AK9" s="106">
        <v>259</v>
      </c>
      <c r="AL9" s="106">
        <v>0</v>
      </c>
      <c r="AM9" s="106">
        <v>2914</v>
      </c>
      <c r="AN9" s="106">
        <v>0</v>
      </c>
      <c r="AO9" s="104">
        <f t="shared" si="0"/>
        <v>3882</v>
      </c>
      <c r="AP9" s="107">
        <f t="shared" si="9"/>
        <v>3882</v>
      </c>
      <c r="AQ9" s="104" t="s">
        <v>1364</v>
      </c>
      <c r="AR9" s="104" t="s">
        <v>1959</v>
      </c>
      <c r="AS9" s="104"/>
      <c r="AT9" s="104">
        <v>4416</v>
      </c>
      <c r="AU9" s="104">
        <v>6</v>
      </c>
      <c r="AV9" s="104">
        <v>100</v>
      </c>
      <c r="AW9" s="104">
        <v>0</v>
      </c>
      <c r="AX9" s="26">
        <f t="shared" si="1"/>
        <v>3882</v>
      </c>
      <c r="AY9" s="26">
        <f t="shared" si="2"/>
        <v>0</v>
      </c>
      <c r="AZ9" s="108">
        <f t="shared" si="13"/>
        <v>0</v>
      </c>
      <c r="BA9" s="109">
        <f t="shared" si="13"/>
        <v>0</v>
      </c>
      <c r="BB9" s="110">
        <f t="shared" si="3"/>
        <v>0</v>
      </c>
      <c r="BC9" s="110">
        <f t="shared" si="3"/>
        <v>0</v>
      </c>
      <c r="BD9" s="110">
        <f t="shared" si="4"/>
        <v>0</v>
      </c>
      <c r="BE9" s="111">
        <f>'dane do formularza ofertowego'!E9</f>
        <v>0</v>
      </c>
      <c r="BF9" s="112">
        <f t="shared" si="5"/>
        <v>0</v>
      </c>
      <c r="BG9" s="111">
        <f>'dane do formularza ofertowego'!E10</f>
        <v>0</v>
      </c>
      <c r="BH9" s="112">
        <f t="shared" si="6"/>
        <v>0</v>
      </c>
      <c r="BI9" s="104"/>
      <c r="BJ9" s="112">
        <f t="shared" si="10"/>
        <v>0</v>
      </c>
      <c r="BK9" s="104">
        <v>32.72</v>
      </c>
      <c r="BL9" s="112">
        <f t="shared" si="7"/>
        <v>196.32</v>
      </c>
      <c r="BM9" s="104">
        <v>3.1870000000000002E-2</v>
      </c>
      <c r="BN9" s="112">
        <f t="shared" si="8"/>
        <v>123.71934000000002</v>
      </c>
      <c r="BO9" s="111">
        <f t="shared" si="11"/>
        <v>320.03934000000004</v>
      </c>
    </row>
    <row r="10" spans="1:100" s="114" customFormat="1">
      <c r="A10" s="104">
        <f t="shared" si="12"/>
        <v>8</v>
      </c>
      <c r="B10" s="104">
        <v>222</v>
      </c>
      <c r="C10" s="104" t="s">
        <v>0</v>
      </c>
      <c r="D10" s="104" t="s">
        <v>2167</v>
      </c>
      <c r="E10" s="105" t="s">
        <v>2168</v>
      </c>
      <c r="F10" s="104"/>
      <c r="G10" s="104" t="s">
        <v>2169</v>
      </c>
      <c r="H10" s="104" t="s">
        <v>2170</v>
      </c>
      <c r="I10" s="105" t="s">
        <v>732</v>
      </c>
      <c r="J10" s="104"/>
      <c r="K10" s="105" t="s">
        <v>2171</v>
      </c>
      <c r="L10" s="104" t="s">
        <v>2167</v>
      </c>
      <c r="M10" s="105" t="s">
        <v>2168</v>
      </c>
      <c r="N10" s="104"/>
      <c r="O10" s="104" t="s">
        <v>2169</v>
      </c>
      <c r="P10" s="104" t="s">
        <v>2170</v>
      </c>
      <c r="Q10" s="105" t="s">
        <v>732</v>
      </c>
      <c r="R10" s="104"/>
      <c r="S10" s="104" t="s">
        <v>12</v>
      </c>
      <c r="T10" s="104" t="s">
        <v>13</v>
      </c>
      <c r="U10" s="104" t="s">
        <v>11</v>
      </c>
      <c r="V10" s="104" t="s">
        <v>29</v>
      </c>
      <c r="W10" s="105" t="s">
        <v>991</v>
      </c>
      <c r="X10" s="105"/>
      <c r="Y10" s="104" t="s">
        <v>15</v>
      </c>
      <c r="Z10" s="104"/>
      <c r="AA10" s="105" t="s">
        <v>2168</v>
      </c>
      <c r="AB10" s="104"/>
      <c r="AC10" s="104" t="s">
        <v>2169</v>
      </c>
      <c r="AD10" s="104" t="s">
        <v>2170</v>
      </c>
      <c r="AE10" s="105" t="s">
        <v>732</v>
      </c>
      <c r="AF10" s="104"/>
      <c r="AG10" s="105" t="s">
        <v>2172</v>
      </c>
      <c r="AH10" s="105" t="s">
        <v>2173</v>
      </c>
      <c r="AI10" s="106">
        <v>0</v>
      </c>
      <c r="AJ10" s="106">
        <v>0</v>
      </c>
      <c r="AK10" s="106">
        <v>0</v>
      </c>
      <c r="AL10" s="106">
        <v>0</v>
      </c>
      <c r="AM10" s="106">
        <v>0</v>
      </c>
      <c r="AN10" s="106">
        <v>24333</v>
      </c>
      <c r="AO10" s="104">
        <f t="shared" si="0"/>
        <v>24333</v>
      </c>
      <c r="AP10" s="107">
        <f t="shared" si="9"/>
        <v>24333</v>
      </c>
      <c r="AQ10" s="104" t="str">
        <f>AQ9</f>
        <v>Lw-3.6</v>
      </c>
      <c r="AR10" s="104" t="s">
        <v>1959</v>
      </c>
      <c r="AS10" s="104"/>
      <c r="AT10" s="104">
        <v>4416</v>
      </c>
      <c r="AU10" s="104">
        <v>6</v>
      </c>
      <c r="AV10" s="104">
        <v>100</v>
      </c>
      <c r="AW10" s="104">
        <v>0</v>
      </c>
      <c r="AX10" s="26">
        <f t="shared" si="1"/>
        <v>24333</v>
      </c>
      <c r="AY10" s="26">
        <f t="shared" si="2"/>
        <v>0</v>
      </c>
      <c r="AZ10" s="108">
        <f t="shared" si="13"/>
        <v>0</v>
      </c>
      <c r="BA10" s="109">
        <f t="shared" si="13"/>
        <v>0</v>
      </c>
      <c r="BB10" s="110">
        <f t="shared" si="3"/>
        <v>0</v>
      </c>
      <c r="BC10" s="110">
        <f t="shared" si="3"/>
        <v>0</v>
      </c>
      <c r="BD10" s="110">
        <f t="shared" si="4"/>
        <v>0</v>
      </c>
      <c r="BE10" s="104">
        <f>BE9</f>
        <v>0</v>
      </c>
      <c r="BF10" s="112">
        <f t="shared" si="5"/>
        <v>0</v>
      </c>
      <c r="BG10" s="104">
        <f>BG9</f>
        <v>0</v>
      </c>
      <c r="BH10" s="112">
        <f t="shared" si="6"/>
        <v>0</v>
      </c>
      <c r="BI10" s="104"/>
      <c r="BJ10" s="112">
        <f t="shared" si="10"/>
        <v>0</v>
      </c>
      <c r="BK10" s="104">
        <f>BK9</f>
        <v>32.72</v>
      </c>
      <c r="BL10" s="112">
        <f t="shared" si="7"/>
        <v>196.32</v>
      </c>
      <c r="BM10" s="104">
        <f>BM9</f>
        <v>3.1870000000000002E-2</v>
      </c>
      <c r="BN10" s="112">
        <f t="shared" si="8"/>
        <v>775.4927100000001</v>
      </c>
      <c r="BO10" s="111">
        <f t="shared" si="11"/>
        <v>971.81271000000015</v>
      </c>
    </row>
    <row r="11" spans="1:100" s="114" customFormat="1">
      <c r="A11" s="104">
        <f t="shared" si="12"/>
        <v>9</v>
      </c>
      <c r="B11" s="104">
        <v>223</v>
      </c>
      <c r="C11" s="104" t="s">
        <v>0</v>
      </c>
      <c r="D11" s="104" t="s">
        <v>2174</v>
      </c>
      <c r="E11" s="105" t="s">
        <v>2175</v>
      </c>
      <c r="F11" s="104"/>
      <c r="G11" s="104" t="s">
        <v>2176</v>
      </c>
      <c r="H11" s="104" t="s">
        <v>2177</v>
      </c>
      <c r="I11" s="105" t="s">
        <v>80</v>
      </c>
      <c r="J11" s="104"/>
      <c r="K11" s="105" t="s">
        <v>2178</v>
      </c>
      <c r="L11" s="104" t="s">
        <v>2174</v>
      </c>
      <c r="M11" s="105" t="s">
        <v>2175</v>
      </c>
      <c r="N11" s="104"/>
      <c r="O11" s="104" t="s">
        <v>2176</v>
      </c>
      <c r="P11" s="104" t="s">
        <v>2177</v>
      </c>
      <c r="Q11" s="105" t="s">
        <v>80</v>
      </c>
      <c r="R11" s="104"/>
      <c r="S11" s="104" t="s">
        <v>12</v>
      </c>
      <c r="T11" s="104" t="s">
        <v>13</v>
      </c>
      <c r="U11" s="104" t="s">
        <v>11</v>
      </c>
      <c r="V11" s="104" t="s">
        <v>29</v>
      </c>
      <c r="W11" s="105" t="s">
        <v>991</v>
      </c>
      <c r="X11" s="105"/>
      <c r="Y11" s="104" t="s">
        <v>15</v>
      </c>
      <c r="Z11" s="104" t="s">
        <v>44</v>
      </c>
      <c r="AA11" s="105" t="s">
        <v>2175</v>
      </c>
      <c r="AB11" s="104"/>
      <c r="AC11" s="104" t="s">
        <v>2176</v>
      </c>
      <c r="AD11" s="104" t="s">
        <v>2177</v>
      </c>
      <c r="AE11" s="105" t="s">
        <v>80</v>
      </c>
      <c r="AF11" s="104"/>
      <c r="AG11" s="105" t="s">
        <v>2179</v>
      </c>
      <c r="AH11" s="105" t="s">
        <v>2180</v>
      </c>
      <c r="AI11" s="106">
        <v>632</v>
      </c>
      <c r="AJ11" s="106">
        <v>796</v>
      </c>
      <c r="AK11" s="106">
        <v>1549</v>
      </c>
      <c r="AL11" s="106">
        <v>5828</v>
      </c>
      <c r="AM11" s="106">
        <v>11562</v>
      </c>
      <c r="AN11" s="106">
        <v>13070</v>
      </c>
      <c r="AO11" s="104">
        <f t="shared" si="0"/>
        <v>33437</v>
      </c>
      <c r="AP11" s="107">
        <f t="shared" si="9"/>
        <v>33437</v>
      </c>
      <c r="AQ11" s="104" t="str">
        <f>AQ3</f>
        <v>Lw-4</v>
      </c>
      <c r="AR11" s="104" t="s">
        <v>1959</v>
      </c>
      <c r="AS11" s="104"/>
      <c r="AT11" s="104">
        <v>4416</v>
      </c>
      <c r="AU11" s="104">
        <v>6</v>
      </c>
      <c r="AV11" s="104">
        <v>100</v>
      </c>
      <c r="AW11" s="104">
        <v>0</v>
      </c>
      <c r="AX11" s="26">
        <f t="shared" si="1"/>
        <v>33437</v>
      </c>
      <c r="AY11" s="26">
        <f t="shared" si="2"/>
        <v>0</v>
      </c>
      <c r="AZ11" s="108">
        <f t="shared" si="13"/>
        <v>0</v>
      </c>
      <c r="BA11" s="109">
        <f t="shared" si="13"/>
        <v>0</v>
      </c>
      <c r="BB11" s="110">
        <f t="shared" si="3"/>
        <v>0</v>
      </c>
      <c r="BC11" s="110">
        <f t="shared" si="3"/>
        <v>0</v>
      </c>
      <c r="BD11" s="110">
        <f t="shared" si="4"/>
        <v>0</v>
      </c>
      <c r="BE11" s="104">
        <f>BE3</f>
        <v>0</v>
      </c>
      <c r="BF11" s="112">
        <f t="shared" si="5"/>
        <v>0</v>
      </c>
      <c r="BG11" s="104">
        <f>BG3</f>
        <v>0</v>
      </c>
      <c r="BH11" s="112">
        <f t="shared" si="6"/>
        <v>0</v>
      </c>
      <c r="BI11" s="104"/>
      <c r="BJ11" s="112">
        <f t="shared" si="10"/>
        <v>0</v>
      </c>
      <c r="BK11" s="104">
        <f>BK3</f>
        <v>159.47999999999999</v>
      </c>
      <c r="BL11" s="112">
        <f t="shared" si="7"/>
        <v>956.87999999999988</v>
      </c>
      <c r="BM11" s="104">
        <f>BM3</f>
        <v>2.9149999999999999E-2</v>
      </c>
      <c r="BN11" s="112">
        <f t="shared" si="8"/>
        <v>974.68854999999996</v>
      </c>
      <c r="BO11" s="111">
        <f t="shared" si="11"/>
        <v>1931.56855</v>
      </c>
    </row>
    <row r="12" spans="1:100" s="114" customFormat="1">
      <c r="A12" s="104">
        <f t="shared" si="12"/>
        <v>10</v>
      </c>
      <c r="B12" s="104">
        <v>223</v>
      </c>
      <c r="C12" s="104" t="s">
        <v>32</v>
      </c>
      <c r="D12" s="104" t="s">
        <v>2174</v>
      </c>
      <c r="E12" s="105" t="s">
        <v>2175</v>
      </c>
      <c r="F12" s="104"/>
      <c r="G12" s="104" t="s">
        <v>2176</v>
      </c>
      <c r="H12" s="104" t="s">
        <v>2177</v>
      </c>
      <c r="I12" s="105" t="s">
        <v>80</v>
      </c>
      <c r="J12" s="104"/>
      <c r="K12" s="105" t="s">
        <v>2178</v>
      </c>
      <c r="L12" s="104" t="s">
        <v>2174</v>
      </c>
      <c r="M12" s="105" t="s">
        <v>2175</v>
      </c>
      <c r="N12" s="104"/>
      <c r="O12" s="104" t="s">
        <v>2176</v>
      </c>
      <c r="P12" s="104" t="s">
        <v>2177</v>
      </c>
      <c r="Q12" s="105" t="s">
        <v>80</v>
      </c>
      <c r="R12" s="104"/>
      <c r="S12" s="104" t="s">
        <v>177</v>
      </c>
      <c r="T12" s="104" t="s">
        <v>13</v>
      </c>
      <c r="U12" s="104" t="s">
        <v>11</v>
      </c>
      <c r="V12" s="104" t="s">
        <v>29</v>
      </c>
      <c r="W12" s="105" t="s">
        <v>991</v>
      </c>
      <c r="X12" s="105"/>
      <c r="Y12" s="104" t="s">
        <v>15</v>
      </c>
      <c r="Z12" s="104" t="s">
        <v>2181</v>
      </c>
      <c r="AA12" s="105" t="s">
        <v>2175</v>
      </c>
      <c r="AB12" s="104"/>
      <c r="AC12" s="104" t="s">
        <v>2176</v>
      </c>
      <c r="AD12" s="104" t="s">
        <v>2182</v>
      </c>
      <c r="AE12" s="105" t="s">
        <v>2183</v>
      </c>
      <c r="AF12" s="104"/>
      <c r="AG12" s="105" t="s">
        <v>2184</v>
      </c>
      <c r="AH12" s="105" t="s">
        <v>2185</v>
      </c>
      <c r="AI12" s="106">
        <v>0</v>
      </c>
      <c r="AJ12" s="106">
        <v>0</v>
      </c>
      <c r="AK12" s="106">
        <v>0</v>
      </c>
      <c r="AL12" s="106">
        <v>0</v>
      </c>
      <c r="AM12" s="106">
        <v>0</v>
      </c>
      <c r="AN12" s="106">
        <v>0</v>
      </c>
      <c r="AO12" s="104">
        <f t="shared" si="0"/>
        <v>0</v>
      </c>
      <c r="AP12" s="107">
        <f t="shared" si="9"/>
        <v>0</v>
      </c>
      <c r="AQ12" s="104" t="s">
        <v>2186</v>
      </c>
      <c r="AR12" s="104" t="s">
        <v>1959</v>
      </c>
      <c r="AS12" s="104"/>
      <c r="AT12" s="104">
        <v>4416</v>
      </c>
      <c r="AU12" s="104">
        <v>6</v>
      </c>
      <c r="AV12" s="104">
        <v>100</v>
      </c>
      <c r="AW12" s="104">
        <v>0</v>
      </c>
      <c r="AX12" s="26">
        <f t="shared" si="1"/>
        <v>0</v>
      </c>
      <c r="AY12" s="26">
        <f t="shared" si="2"/>
        <v>0</v>
      </c>
      <c r="AZ12" s="108">
        <f t="shared" si="13"/>
        <v>0</v>
      </c>
      <c r="BA12" s="109">
        <f t="shared" si="13"/>
        <v>0</v>
      </c>
      <c r="BB12" s="110">
        <f t="shared" si="3"/>
        <v>0</v>
      </c>
      <c r="BC12" s="110">
        <f t="shared" si="3"/>
        <v>0</v>
      </c>
      <c r="BD12" s="110">
        <f t="shared" si="4"/>
        <v>0</v>
      </c>
      <c r="BE12" s="111">
        <f>'dane do formularza ofertowego'!C9</f>
        <v>0</v>
      </c>
      <c r="BF12" s="112">
        <f t="shared" si="5"/>
        <v>0</v>
      </c>
      <c r="BG12" s="111">
        <f>'dane do formularza ofertowego'!C10</f>
        <v>0</v>
      </c>
      <c r="BH12" s="112">
        <f t="shared" si="6"/>
        <v>0</v>
      </c>
      <c r="BI12" s="104"/>
      <c r="BJ12" s="112">
        <f t="shared" si="10"/>
        <v>0</v>
      </c>
      <c r="BK12" s="104">
        <v>4.71</v>
      </c>
      <c r="BL12" s="112">
        <f t="shared" si="7"/>
        <v>28.259999999999998</v>
      </c>
      <c r="BM12" s="104">
        <v>3.7229999999999999E-2</v>
      </c>
      <c r="BN12" s="112">
        <f t="shared" si="8"/>
        <v>0</v>
      </c>
      <c r="BO12" s="111">
        <f t="shared" si="11"/>
        <v>28.259999999999998</v>
      </c>
    </row>
    <row r="13" spans="1:100" s="114" customFormat="1">
      <c r="A13" s="104">
        <f t="shared" si="12"/>
        <v>11</v>
      </c>
      <c r="B13" s="104">
        <v>224</v>
      </c>
      <c r="C13" s="104" t="s">
        <v>0</v>
      </c>
      <c r="D13" s="104" t="s">
        <v>2187</v>
      </c>
      <c r="E13" s="105" t="s">
        <v>2188</v>
      </c>
      <c r="F13" s="104"/>
      <c r="G13" s="104" t="s">
        <v>2189</v>
      </c>
      <c r="H13" s="104" t="s">
        <v>2190</v>
      </c>
      <c r="I13" s="105" t="s">
        <v>164</v>
      </c>
      <c r="J13" s="104"/>
      <c r="K13" s="105" t="s">
        <v>2191</v>
      </c>
      <c r="L13" s="104" t="s">
        <v>2187</v>
      </c>
      <c r="M13" s="105" t="s">
        <v>2188</v>
      </c>
      <c r="N13" s="104"/>
      <c r="O13" s="104" t="s">
        <v>2189</v>
      </c>
      <c r="P13" s="104" t="s">
        <v>2190</v>
      </c>
      <c r="Q13" s="105" t="s">
        <v>164</v>
      </c>
      <c r="R13" s="104"/>
      <c r="S13" s="104" t="s">
        <v>12</v>
      </c>
      <c r="T13" s="104" t="s">
        <v>13</v>
      </c>
      <c r="U13" s="104" t="s">
        <v>11</v>
      </c>
      <c r="V13" s="104" t="s">
        <v>29</v>
      </c>
      <c r="W13" s="105" t="s">
        <v>991</v>
      </c>
      <c r="X13" s="105"/>
      <c r="Y13" s="104" t="s">
        <v>15</v>
      </c>
      <c r="Z13" s="104" t="s">
        <v>2192</v>
      </c>
      <c r="AA13" s="105" t="s">
        <v>2188</v>
      </c>
      <c r="AB13" s="104" t="s">
        <v>2189</v>
      </c>
      <c r="AC13" s="104" t="s">
        <v>2189</v>
      </c>
      <c r="AD13" s="104" t="s">
        <v>2190</v>
      </c>
      <c r="AE13" s="105" t="s">
        <v>164</v>
      </c>
      <c r="AF13" s="104"/>
      <c r="AG13" s="105" t="s">
        <v>2193</v>
      </c>
      <c r="AH13" s="105" t="s">
        <v>2194</v>
      </c>
      <c r="AI13" s="106">
        <v>0</v>
      </c>
      <c r="AJ13" s="106">
        <v>704</v>
      </c>
      <c r="AK13" s="106">
        <v>0</v>
      </c>
      <c r="AL13" s="106">
        <v>1141</v>
      </c>
      <c r="AM13" s="106">
        <v>0</v>
      </c>
      <c r="AN13" s="106">
        <v>23605</v>
      </c>
      <c r="AO13" s="104">
        <f t="shared" si="0"/>
        <v>25450</v>
      </c>
      <c r="AP13" s="107">
        <f t="shared" si="9"/>
        <v>25450</v>
      </c>
      <c r="AQ13" s="104" t="str">
        <f>AQ9</f>
        <v>Lw-3.6</v>
      </c>
      <c r="AR13" s="104" t="s">
        <v>1959</v>
      </c>
      <c r="AS13" s="104"/>
      <c r="AT13" s="104">
        <v>4416</v>
      </c>
      <c r="AU13" s="104">
        <v>6</v>
      </c>
      <c r="AV13" s="104">
        <v>100</v>
      </c>
      <c r="AW13" s="104">
        <v>0</v>
      </c>
      <c r="AX13" s="26">
        <f t="shared" si="1"/>
        <v>25450</v>
      </c>
      <c r="AY13" s="26">
        <f t="shared" si="2"/>
        <v>0</v>
      </c>
      <c r="AZ13" s="108">
        <f t="shared" si="13"/>
        <v>0</v>
      </c>
      <c r="BA13" s="109">
        <f t="shared" si="13"/>
        <v>0</v>
      </c>
      <c r="BB13" s="110">
        <f t="shared" si="3"/>
        <v>0</v>
      </c>
      <c r="BC13" s="110">
        <f t="shared" si="3"/>
        <v>0</v>
      </c>
      <c r="BD13" s="110">
        <f t="shared" si="4"/>
        <v>0</v>
      </c>
      <c r="BE13" s="104">
        <f>BE9</f>
        <v>0</v>
      </c>
      <c r="BF13" s="112">
        <f t="shared" si="5"/>
        <v>0</v>
      </c>
      <c r="BG13" s="104">
        <f>BG9</f>
        <v>0</v>
      </c>
      <c r="BH13" s="112">
        <f t="shared" si="6"/>
        <v>0</v>
      </c>
      <c r="BI13" s="104"/>
      <c r="BJ13" s="112">
        <f t="shared" si="10"/>
        <v>0</v>
      </c>
      <c r="BK13" s="104">
        <f>BK9</f>
        <v>32.72</v>
      </c>
      <c r="BL13" s="112">
        <f t="shared" si="7"/>
        <v>196.32</v>
      </c>
      <c r="BM13" s="104">
        <f>BM9</f>
        <v>3.1870000000000002E-2</v>
      </c>
      <c r="BN13" s="112">
        <f t="shared" si="8"/>
        <v>811.09150000000011</v>
      </c>
      <c r="BO13" s="111">
        <f t="shared" si="11"/>
        <v>1007.4115000000002</v>
      </c>
    </row>
    <row r="14" spans="1:100" s="114" customFormat="1">
      <c r="A14" s="104">
        <f t="shared" si="12"/>
        <v>12</v>
      </c>
      <c r="B14" s="104">
        <v>227</v>
      </c>
      <c r="C14" s="104" t="s">
        <v>0</v>
      </c>
      <c r="D14" s="104" t="s">
        <v>2195</v>
      </c>
      <c r="E14" s="105" t="s">
        <v>2196</v>
      </c>
      <c r="F14" s="104"/>
      <c r="G14" s="104" t="s">
        <v>2197</v>
      </c>
      <c r="H14" s="104" t="s">
        <v>2198</v>
      </c>
      <c r="I14" s="105" t="s">
        <v>898</v>
      </c>
      <c r="J14" s="104"/>
      <c r="K14" s="105" t="s">
        <v>2199</v>
      </c>
      <c r="L14" s="104" t="s">
        <v>2195</v>
      </c>
      <c r="M14" s="105" t="s">
        <v>2196</v>
      </c>
      <c r="N14" s="104" t="s">
        <v>2197</v>
      </c>
      <c r="O14" s="104" t="s">
        <v>2197</v>
      </c>
      <c r="P14" s="104" t="s">
        <v>2198</v>
      </c>
      <c r="Q14" s="105" t="s">
        <v>898</v>
      </c>
      <c r="R14" s="104"/>
      <c r="S14" s="104" t="s">
        <v>12</v>
      </c>
      <c r="T14" s="104" t="s">
        <v>13</v>
      </c>
      <c r="U14" s="104" t="s">
        <v>28</v>
      </c>
      <c r="V14" s="104" t="s">
        <v>29</v>
      </c>
      <c r="W14" s="105" t="s">
        <v>991</v>
      </c>
      <c r="X14" s="105"/>
      <c r="Y14" s="104" t="s">
        <v>15</v>
      </c>
      <c r="Z14" s="104" t="s">
        <v>992</v>
      </c>
      <c r="AA14" s="105" t="s">
        <v>2196</v>
      </c>
      <c r="AB14" s="104" t="s">
        <v>2197</v>
      </c>
      <c r="AC14" s="104" t="s">
        <v>2197</v>
      </c>
      <c r="AD14" s="104" t="s">
        <v>2198</v>
      </c>
      <c r="AE14" s="105" t="s">
        <v>898</v>
      </c>
      <c r="AF14" s="104"/>
      <c r="AG14" s="105" t="s">
        <v>2200</v>
      </c>
      <c r="AH14" s="105" t="s">
        <v>2201</v>
      </c>
      <c r="AI14" s="106">
        <v>1114</v>
      </c>
      <c r="AJ14" s="106">
        <v>1877</v>
      </c>
      <c r="AK14" s="106">
        <v>2927</v>
      </c>
      <c r="AL14" s="106">
        <v>10668</v>
      </c>
      <c r="AM14" s="106">
        <v>15953</v>
      </c>
      <c r="AN14" s="106">
        <v>15362</v>
      </c>
      <c r="AO14" s="104">
        <f t="shared" si="0"/>
        <v>47901</v>
      </c>
      <c r="AP14" s="107">
        <f t="shared" si="9"/>
        <v>47901</v>
      </c>
      <c r="AQ14" s="104" t="str">
        <f>AQ3</f>
        <v>Lw-4</v>
      </c>
      <c r="AR14" s="104" t="s">
        <v>1959</v>
      </c>
      <c r="AS14" s="104"/>
      <c r="AT14" s="104">
        <v>4416</v>
      </c>
      <c r="AU14" s="104">
        <v>6</v>
      </c>
      <c r="AV14" s="104">
        <v>100</v>
      </c>
      <c r="AW14" s="104">
        <v>0</v>
      </c>
      <c r="AX14" s="26">
        <f t="shared" si="1"/>
        <v>47901</v>
      </c>
      <c r="AY14" s="26">
        <f t="shared" si="2"/>
        <v>0</v>
      </c>
      <c r="AZ14" s="108">
        <f t="shared" si="13"/>
        <v>0</v>
      </c>
      <c r="BA14" s="109">
        <f t="shared" si="13"/>
        <v>0</v>
      </c>
      <c r="BB14" s="110">
        <f t="shared" si="3"/>
        <v>0</v>
      </c>
      <c r="BC14" s="110">
        <f t="shared" si="3"/>
        <v>0</v>
      </c>
      <c r="BD14" s="110">
        <f t="shared" si="4"/>
        <v>0</v>
      </c>
      <c r="BE14" s="104">
        <f>BE3</f>
        <v>0</v>
      </c>
      <c r="BF14" s="112">
        <f t="shared" si="5"/>
        <v>0</v>
      </c>
      <c r="BG14" s="104">
        <f>BG3</f>
        <v>0</v>
      </c>
      <c r="BH14" s="112">
        <f t="shared" si="6"/>
        <v>0</v>
      </c>
      <c r="BI14" s="104">
        <f>BI5</f>
        <v>4.0899999999999999E-3</v>
      </c>
      <c r="BJ14" s="112">
        <f t="shared" si="10"/>
        <v>195.91508999999999</v>
      </c>
      <c r="BK14" s="104">
        <f>BK3</f>
        <v>159.47999999999999</v>
      </c>
      <c r="BL14" s="112">
        <f t="shared" si="7"/>
        <v>956.87999999999988</v>
      </c>
      <c r="BM14" s="104">
        <f>BM3</f>
        <v>2.9149999999999999E-2</v>
      </c>
      <c r="BN14" s="112">
        <f t="shared" si="8"/>
        <v>1396.3141499999999</v>
      </c>
      <c r="BO14" s="111">
        <f t="shared" si="11"/>
        <v>2549.1092399999998</v>
      </c>
    </row>
    <row r="15" spans="1:100" s="114" customFormat="1">
      <c r="A15" s="104">
        <f t="shared" si="12"/>
        <v>13</v>
      </c>
      <c r="B15" s="104">
        <v>228</v>
      </c>
      <c r="C15" s="104" t="s">
        <v>0</v>
      </c>
      <c r="D15" s="104" t="s">
        <v>2202</v>
      </c>
      <c r="E15" s="105" t="s">
        <v>2203</v>
      </c>
      <c r="F15" s="104"/>
      <c r="G15" s="104" t="s">
        <v>2204</v>
      </c>
      <c r="H15" s="104" t="s">
        <v>1595</v>
      </c>
      <c r="I15" s="105" t="s">
        <v>135</v>
      </c>
      <c r="J15" s="104"/>
      <c r="K15" s="105" t="s">
        <v>2205</v>
      </c>
      <c r="L15" s="104" t="s">
        <v>2202</v>
      </c>
      <c r="M15" s="105" t="s">
        <v>2203</v>
      </c>
      <c r="N15" s="104"/>
      <c r="O15" s="104" t="s">
        <v>2204</v>
      </c>
      <c r="P15" s="104" t="s">
        <v>1595</v>
      </c>
      <c r="Q15" s="105" t="s">
        <v>135</v>
      </c>
      <c r="R15" s="104"/>
      <c r="S15" s="104" t="s">
        <v>12</v>
      </c>
      <c r="T15" s="104" t="s">
        <v>13</v>
      </c>
      <c r="U15" s="104" t="s">
        <v>28</v>
      </c>
      <c r="V15" s="104" t="s">
        <v>29</v>
      </c>
      <c r="W15" s="105" t="s">
        <v>991</v>
      </c>
      <c r="X15" s="105"/>
      <c r="Y15" s="104" t="s">
        <v>15</v>
      </c>
      <c r="Z15" s="104" t="s">
        <v>2206</v>
      </c>
      <c r="AA15" s="105" t="s">
        <v>2207</v>
      </c>
      <c r="AB15" s="104" t="s">
        <v>2208</v>
      </c>
      <c r="AC15" s="104" t="s">
        <v>2209</v>
      </c>
      <c r="AD15" s="104"/>
      <c r="AE15" s="105" t="s">
        <v>2210</v>
      </c>
      <c r="AF15" s="104"/>
      <c r="AG15" s="105" t="s">
        <v>2211</v>
      </c>
      <c r="AH15" s="105" t="s">
        <v>2212</v>
      </c>
      <c r="AI15" s="106">
        <v>158</v>
      </c>
      <c r="AJ15" s="106">
        <v>0</v>
      </c>
      <c r="AK15" s="106">
        <v>2419</v>
      </c>
      <c r="AL15" s="106">
        <v>0</v>
      </c>
      <c r="AM15" s="106">
        <v>6079</v>
      </c>
      <c r="AN15" s="106">
        <v>0</v>
      </c>
      <c r="AO15" s="104">
        <f t="shared" si="0"/>
        <v>8656</v>
      </c>
      <c r="AP15" s="107">
        <f t="shared" si="9"/>
        <v>8656</v>
      </c>
      <c r="AQ15" s="104" t="str">
        <f>AQ9</f>
        <v>Lw-3.6</v>
      </c>
      <c r="AR15" s="104" t="s">
        <v>1959</v>
      </c>
      <c r="AS15" s="104"/>
      <c r="AT15" s="104">
        <v>4416</v>
      </c>
      <c r="AU15" s="104">
        <v>6</v>
      </c>
      <c r="AV15" s="104">
        <v>100</v>
      </c>
      <c r="AW15" s="104">
        <v>0</v>
      </c>
      <c r="AX15" s="26">
        <f t="shared" si="1"/>
        <v>8656</v>
      </c>
      <c r="AY15" s="26">
        <f t="shared" si="2"/>
        <v>0</v>
      </c>
      <c r="AZ15" s="108">
        <f t="shared" si="13"/>
        <v>0</v>
      </c>
      <c r="BA15" s="109">
        <f t="shared" si="13"/>
        <v>0</v>
      </c>
      <c r="BB15" s="110">
        <f t="shared" si="3"/>
        <v>0</v>
      </c>
      <c r="BC15" s="110">
        <f t="shared" si="3"/>
        <v>0</v>
      </c>
      <c r="BD15" s="110">
        <f t="shared" si="4"/>
        <v>0</v>
      </c>
      <c r="BE15" s="104">
        <f>BE9</f>
        <v>0</v>
      </c>
      <c r="BF15" s="112">
        <f t="shared" si="5"/>
        <v>0</v>
      </c>
      <c r="BG15" s="104">
        <f>BG9</f>
        <v>0</v>
      </c>
      <c r="BH15" s="112">
        <f t="shared" si="6"/>
        <v>0</v>
      </c>
      <c r="BI15" s="104">
        <f>BI3</f>
        <v>4.0899999999999999E-3</v>
      </c>
      <c r="BJ15" s="112">
        <f t="shared" si="10"/>
        <v>35.403039999999997</v>
      </c>
      <c r="BK15" s="104">
        <f>BK9</f>
        <v>32.72</v>
      </c>
      <c r="BL15" s="112">
        <f t="shared" si="7"/>
        <v>196.32</v>
      </c>
      <c r="BM15" s="104">
        <f>BM9</f>
        <v>3.1870000000000002E-2</v>
      </c>
      <c r="BN15" s="112">
        <f t="shared" si="8"/>
        <v>275.86672000000004</v>
      </c>
      <c r="BO15" s="111">
        <f t="shared" si="11"/>
        <v>507.58976000000001</v>
      </c>
    </row>
    <row r="16" spans="1:100" s="114" customFormat="1">
      <c r="A16" s="104">
        <f t="shared" si="12"/>
        <v>14</v>
      </c>
      <c r="B16" s="104">
        <v>228</v>
      </c>
      <c r="C16" s="104" t="s">
        <v>32</v>
      </c>
      <c r="D16" s="104" t="s">
        <v>2202</v>
      </c>
      <c r="E16" s="105" t="s">
        <v>2203</v>
      </c>
      <c r="F16" s="104"/>
      <c r="G16" s="104" t="s">
        <v>2204</v>
      </c>
      <c r="H16" s="104" t="s">
        <v>1595</v>
      </c>
      <c r="I16" s="105" t="s">
        <v>135</v>
      </c>
      <c r="J16" s="104"/>
      <c r="K16" s="105" t="s">
        <v>2205</v>
      </c>
      <c r="L16" s="104" t="s">
        <v>2202</v>
      </c>
      <c r="M16" s="105" t="s">
        <v>2203</v>
      </c>
      <c r="N16" s="104"/>
      <c r="O16" s="104" t="s">
        <v>2204</v>
      </c>
      <c r="P16" s="104" t="s">
        <v>1595</v>
      </c>
      <c r="Q16" s="105" t="s">
        <v>135</v>
      </c>
      <c r="R16" s="104"/>
      <c r="S16" s="104" t="s">
        <v>12</v>
      </c>
      <c r="T16" s="104" t="s">
        <v>13</v>
      </c>
      <c r="U16" s="104" t="s">
        <v>28</v>
      </c>
      <c r="V16" s="104" t="s">
        <v>29</v>
      </c>
      <c r="W16" s="105" t="s">
        <v>991</v>
      </c>
      <c r="X16" s="105"/>
      <c r="Y16" s="104" t="s">
        <v>15</v>
      </c>
      <c r="Z16" s="104" t="s">
        <v>2213</v>
      </c>
      <c r="AA16" s="105" t="s">
        <v>2203</v>
      </c>
      <c r="AB16" s="104" t="s">
        <v>2204</v>
      </c>
      <c r="AC16" s="104" t="s">
        <v>2204</v>
      </c>
      <c r="AD16" s="104" t="s">
        <v>1595</v>
      </c>
      <c r="AE16" s="105" t="s">
        <v>135</v>
      </c>
      <c r="AF16" s="104"/>
      <c r="AG16" s="105" t="s">
        <v>2214</v>
      </c>
      <c r="AH16" s="105" t="s">
        <v>2215</v>
      </c>
      <c r="AI16" s="106">
        <v>0</v>
      </c>
      <c r="AJ16" s="106">
        <v>1169</v>
      </c>
      <c r="AK16" s="106">
        <v>4830</v>
      </c>
      <c r="AL16" s="106">
        <v>14772</v>
      </c>
      <c r="AM16" s="106">
        <v>21164</v>
      </c>
      <c r="AN16" s="106">
        <v>29288</v>
      </c>
      <c r="AO16" s="104">
        <f t="shared" si="0"/>
        <v>71223</v>
      </c>
      <c r="AP16" s="107">
        <f t="shared" si="9"/>
        <v>71223</v>
      </c>
      <c r="AQ16" s="104" t="str">
        <f>AQ3</f>
        <v>Lw-4</v>
      </c>
      <c r="AR16" s="104" t="s">
        <v>1959</v>
      </c>
      <c r="AS16" s="104"/>
      <c r="AT16" s="104">
        <v>4416</v>
      </c>
      <c r="AU16" s="104">
        <v>6</v>
      </c>
      <c r="AV16" s="104">
        <v>100</v>
      </c>
      <c r="AW16" s="104">
        <v>0</v>
      </c>
      <c r="AX16" s="26">
        <f t="shared" si="1"/>
        <v>71223</v>
      </c>
      <c r="AY16" s="26">
        <f t="shared" si="2"/>
        <v>0</v>
      </c>
      <c r="AZ16" s="108">
        <f t="shared" si="13"/>
        <v>0</v>
      </c>
      <c r="BA16" s="109">
        <f t="shared" si="13"/>
        <v>0</v>
      </c>
      <c r="BB16" s="110">
        <f t="shared" si="3"/>
        <v>0</v>
      </c>
      <c r="BC16" s="110">
        <f t="shared" si="3"/>
        <v>0</v>
      </c>
      <c r="BD16" s="110">
        <f t="shared" si="4"/>
        <v>0</v>
      </c>
      <c r="BE16" s="104">
        <f>BE3</f>
        <v>0</v>
      </c>
      <c r="BF16" s="112">
        <f t="shared" si="5"/>
        <v>0</v>
      </c>
      <c r="BG16" s="104">
        <f>BG3</f>
        <v>0</v>
      </c>
      <c r="BH16" s="112">
        <f t="shared" si="6"/>
        <v>0</v>
      </c>
      <c r="BI16" s="104">
        <f>BI3</f>
        <v>4.0899999999999999E-3</v>
      </c>
      <c r="BJ16" s="112">
        <f t="shared" si="10"/>
        <v>291.30207000000001</v>
      </c>
      <c r="BK16" s="104">
        <f>BK3</f>
        <v>159.47999999999999</v>
      </c>
      <c r="BL16" s="112">
        <f t="shared" si="7"/>
        <v>956.87999999999988</v>
      </c>
      <c r="BM16" s="104">
        <f>BM3</f>
        <v>2.9149999999999999E-2</v>
      </c>
      <c r="BN16" s="112">
        <f t="shared" si="8"/>
        <v>2076.1504500000001</v>
      </c>
      <c r="BO16" s="111">
        <f t="shared" si="11"/>
        <v>3324.3325200000004</v>
      </c>
    </row>
    <row r="17" spans="1:67" s="114" customFormat="1">
      <c r="A17" s="104">
        <f t="shared" si="12"/>
        <v>15</v>
      </c>
      <c r="B17" s="104">
        <v>230</v>
      </c>
      <c r="C17" s="104" t="s">
        <v>0</v>
      </c>
      <c r="D17" s="104" t="s">
        <v>2216</v>
      </c>
      <c r="E17" s="105" t="s">
        <v>2217</v>
      </c>
      <c r="F17" s="104"/>
      <c r="G17" s="104" t="s">
        <v>2218</v>
      </c>
      <c r="H17" s="104" t="s">
        <v>2219</v>
      </c>
      <c r="I17" s="105" t="s">
        <v>464</v>
      </c>
      <c r="J17" s="104"/>
      <c r="K17" s="105" t="s">
        <v>2220</v>
      </c>
      <c r="L17" s="104" t="s">
        <v>2216</v>
      </c>
      <c r="M17" s="105" t="s">
        <v>2217</v>
      </c>
      <c r="N17" s="104"/>
      <c r="O17" s="104" t="s">
        <v>2218</v>
      </c>
      <c r="P17" s="104" t="s">
        <v>2219</v>
      </c>
      <c r="Q17" s="105" t="s">
        <v>464</v>
      </c>
      <c r="R17" s="104"/>
      <c r="S17" s="104" t="s">
        <v>12</v>
      </c>
      <c r="T17" s="104" t="s">
        <v>13</v>
      </c>
      <c r="U17" s="104" t="s">
        <v>11</v>
      </c>
      <c r="V17" s="104" t="s">
        <v>29</v>
      </c>
      <c r="W17" s="105" t="s">
        <v>991</v>
      </c>
      <c r="X17" s="105"/>
      <c r="Y17" s="104" t="s">
        <v>15</v>
      </c>
      <c r="Z17" s="104" t="s">
        <v>174</v>
      </c>
      <c r="AA17" s="105" t="s">
        <v>2217</v>
      </c>
      <c r="AB17" s="104"/>
      <c r="AC17" s="104" t="s">
        <v>2218</v>
      </c>
      <c r="AD17" s="104" t="s">
        <v>2219</v>
      </c>
      <c r="AE17" s="105" t="s">
        <v>464</v>
      </c>
      <c r="AF17" s="104"/>
      <c r="AG17" s="105" t="s">
        <v>2221</v>
      </c>
      <c r="AH17" s="105" t="s">
        <v>2222</v>
      </c>
      <c r="AI17" s="106">
        <v>0</v>
      </c>
      <c r="AJ17" s="106">
        <v>0</v>
      </c>
      <c r="AK17" s="106">
        <v>1800</v>
      </c>
      <c r="AL17" s="106">
        <v>9400</v>
      </c>
      <c r="AM17" s="106">
        <v>16000</v>
      </c>
      <c r="AN17" s="106">
        <v>16000</v>
      </c>
      <c r="AO17" s="104">
        <f t="shared" si="0"/>
        <v>43200</v>
      </c>
      <c r="AP17" s="107">
        <f t="shared" si="9"/>
        <v>43200</v>
      </c>
      <c r="AQ17" s="104" t="str">
        <f>AQ9</f>
        <v>Lw-3.6</v>
      </c>
      <c r="AR17" s="104" t="s">
        <v>1959</v>
      </c>
      <c r="AS17" s="104"/>
      <c r="AT17" s="104">
        <v>4416</v>
      </c>
      <c r="AU17" s="104">
        <v>6</v>
      </c>
      <c r="AV17" s="104">
        <v>100</v>
      </c>
      <c r="AW17" s="104">
        <v>0</v>
      </c>
      <c r="AX17" s="26">
        <f t="shared" si="1"/>
        <v>43200</v>
      </c>
      <c r="AY17" s="26">
        <f t="shared" si="2"/>
        <v>0</v>
      </c>
      <c r="AZ17" s="108">
        <f t="shared" si="13"/>
        <v>0</v>
      </c>
      <c r="BA17" s="109">
        <f t="shared" si="13"/>
        <v>0</v>
      </c>
      <c r="BB17" s="110">
        <f t="shared" si="3"/>
        <v>0</v>
      </c>
      <c r="BC17" s="110">
        <f t="shared" si="3"/>
        <v>0</v>
      </c>
      <c r="BD17" s="110">
        <f t="shared" si="4"/>
        <v>0</v>
      </c>
      <c r="BE17" s="104">
        <f>BE9</f>
        <v>0</v>
      </c>
      <c r="BF17" s="112">
        <f t="shared" si="5"/>
        <v>0</v>
      </c>
      <c r="BG17" s="104">
        <f>BG9</f>
        <v>0</v>
      </c>
      <c r="BH17" s="112">
        <f t="shared" si="6"/>
        <v>0</v>
      </c>
      <c r="BI17" s="104"/>
      <c r="BJ17" s="112">
        <f t="shared" si="10"/>
        <v>0</v>
      </c>
      <c r="BK17" s="104">
        <f>BK9</f>
        <v>32.72</v>
      </c>
      <c r="BL17" s="112">
        <f t="shared" si="7"/>
        <v>196.32</v>
      </c>
      <c r="BM17" s="104">
        <f>BM9</f>
        <v>3.1870000000000002E-2</v>
      </c>
      <c r="BN17" s="112">
        <f t="shared" si="8"/>
        <v>1376.7840000000001</v>
      </c>
      <c r="BO17" s="111">
        <f t="shared" si="11"/>
        <v>1573.104</v>
      </c>
    </row>
    <row r="18" spans="1:67" s="114" customFormat="1">
      <c r="A18" s="104">
        <f t="shared" si="12"/>
        <v>16</v>
      </c>
      <c r="B18" s="104">
        <v>231</v>
      </c>
      <c r="C18" s="104" t="s">
        <v>0</v>
      </c>
      <c r="D18" s="104" t="s">
        <v>2223</v>
      </c>
      <c r="E18" s="105" t="s">
        <v>2224</v>
      </c>
      <c r="F18" s="104"/>
      <c r="G18" s="104" t="s">
        <v>2225</v>
      </c>
      <c r="H18" s="104" t="s">
        <v>2226</v>
      </c>
      <c r="I18" s="105" t="s">
        <v>59</v>
      </c>
      <c r="J18" s="104"/>
      <c r="K18" s="105" t="s">
        <v>2227</v>
      </c>
      <c r="L18" s="104" t="s">
        <v>2223</v>
      </c>
      <c r="M18" s="105" t="s">
        <v>2224</v>
      </c>
      <c r="N18" s="104"/>
      <c r="O18" s="104" t="s">
        <v>2225</v>
      </c>
      <c r="P18" s="104" t="s">
        <v>2226</v>
      </c>
      <c r="Q18" s="105" t="s">
        <v>59</v>
      </c>
      <c r="R18" s="104"/>
      <c r="S18" s="104" t="s">
        <v>12</v>
      </c>
      <c r="T18" s="104" t="s">
        <v>13</v>
      </c>
      <c r="U18" s="104" t="s">
        <v>28</v>
      </c>
      <c r="V18" s="104" t="s">
        <v>29</v>
      </c>
      <c r="W18" s="105" t="s">
        <v>991</v>
      </c>
      <c r="X18" s="105"/>
      <c r="Y18" s="104" t="s">
        <v>15</v>
      </c>
      <c r="Z18" s="104" t="s">
        <v>25</v>
      </c>
      <c r="AA18" s="105" t="s">
        <v>2224</v>
      </c>
      <c r="AB18" s="104" t="s">
        <v>2225</v>
      </c>
      <c r="AC18" s="104" t="s">
        <v>2225</v>
      </c>
      <c r="AD18" s="104" t="s">
        <v>2226</v>
      </c>
      <c r="AE18" s="105" t="s">
        <v>59</v>
      </c>
      <c r="AF18" s="104"/>
      <c r="AG18" s="105" t="s">
        <v>2228</v>
      </c>
      <c r="AH18" s="105" t="s">
        <v>2229</v>
      </c>
      <c r="AI18" s="106">
        <v>0</v>
      </c>
      <c r="AJ18" s="106">
        <v>1574</v>
      </c>
      <c r="AK18" s="106">
        <v>6551</v>
      </c>
      <c r="AL18" s="106">
        <v>17538</v>
      </c>
      <c r="AM18" s="106">
        <v>25777</v>
      </c>
      <c r="AN18" s="106">
        <v>33992</v>
      </c>
      <c r="AO18" s="104">
        <f t="shared" si="0"/>
        <v>85432</v>
      </c>
      <c r="AP18" s="107">
        <f t="shared" si="9"/>
        <v>85432</v>
      </c>
      <c r="AQ18" s="104" t="str">
        <f>AQ3</f>
        <v>Lw-4</v>
      </c>
      <c r="AR18" s="104" t="s">
        <v>1959</v>
      </c>
      <c r="AS18" s="104"/>
      <c r="AT18" s="104">
        <v>4416</v>
      </c>
      <c r="AU18" s="104">
        <v>6</v>
      </c>
      <c r="AV18" s="104">
        <v>100</v>
      </c>
      <c r="AW18" s="104">
        <v>0</v>
      </c>
      <c r="AX18" s="26">
        <f t="shared" si="1"/>
        <v>85432</v>
      </c>
      <c r="AY18" s="26">
        <f t="shared" si="2"/>
        <v>0</v>
      </c>
      <c r="AZ18" s="108">
        <f t="shared" si="13"/>
        <v>0</v>
      </c>
      <c r="BA18" s="109">
        <f t="shared" si="13"/>
        <v>0</v>
      </c>
      <c r="BB18" s="110">
        <f t="shared" si="3"/>
        <v>0</v>
      </c>
      <c r="BC18" s="110">
        <f t="shared" si="3"/>
        <v>0</v>
      </c>
      <c r="BD18" s="110">
        <f t="shared" si="4"/>
        <v>0</v>
      </c>
      <c r="BE18" s="104">
        <f>BE3</f>
        <v>0</v>
      </c>
      <c r="BF18" s="112">
        <f t="shared" si="5"/>
        <v>0</v>
      </c>
      <c r="BG18" s="104">
        <f>BG3</f>
        <v>0</v>
      </c>
      <c r="BH18" s="112">
        <f t="shared" si="6"/>
        <v>0</v>
      </c>
      <c r="BI18" s="104">
        <f>BI3</f>
        <v>4.0899999999999999E-3</v>
      </c>
      <c r="BJ18" s="112">
        <f t="shared" si="10"/>
        <v>349.41687999999999</v>
      </c>
      <c r="BK18" s="104">
        <f>BK3</f>
        <v>159.47999999999999</v>
      </c>
      <c r="BL18" s="112">
        <f t="shared" si="7"/>
        <v>956.87999999999988</v>
      </c>
      <c r="BM18" s="104">
        <f>BM3</f>
        <v>2.9149999999999999E-2</v>
      </c>
      <c r="BN18" s="112">
        <f t="shared" si="8"/>
        <v>2490.3427999999999</v>
      </c>
      <c r="BO18" s="111">
        <f t="shared" si="11"/>
        <v>3796.6396799999993</v>
      </c>
    </row>
    <row r="19" spans="1:67" s="114" customFormat="1" ht="15">
      <c r="A19" s="104">
        <f t="shared" si="12"/>
        <v>17</v>
      </c>
      <c r="B19" s="104">
        <v>232</v>
      </c>
      <c r="C19" s="104" t="s">
        <v>0</v>
      </c>
      <c r="D19" s="104" t="s">
        <v>2230</v>
      </c>
      <c r="E19" s="105" t="s">
        <v>2231</v>
      </c>
      <c r="F19" s="104"/>
      <c r="G19" s="104" t="s">
        <v>2232</v>
      </c>
      <c r="H19" s="104"/>
      <c r="I19" s="105" t="s">
        <v>152</v>
      </c>
      <c r="J19" s="104"/>
      <c r="K19" s="105" t="s">
        <v>2233</v>
      </c>
      <c r="L19" s="104" t="s">
        <v>2230</v>
      </c>
      <c r="M19" s="105" t="s">
        <v>2231</v>
      </c>
      <c r="N19" s="104"/>
      <c r="O19" s="104" t="s">
        <v>2232</v>
      </c>
      <c r="P19" s="104"/>
      <c r="Q19" s="105" t="s">
        <v>152</v>
      </c>
      <c r="R19" s="104"/>
      <c r="S19" s="104" t="s">
        <v>12</v>
      </c>
      <c r="T19" s="104" t="s">
        <v>13</v>
      </c>
      <c r="U19" s="104" t="s">
        <v>28</v>
      </c>
      <c r="V19" s="104" t="s">
        <v>29</v>
      </c>
      <c r="W19" s="105" t="s">
        <v>991</v>
      </c>
      <c r="X19" s="105"/>
      <c r="Y19" s="104" t="s">
        <v>15</v>
      </c>
      <c r="Z19" s="104" t="s">
        <v>2234</v>
      </c>
      <c r="AA19" s="115" t="s">
        <v>2271</v>
      </c>
      <c r="AB19" s="104"/>
      <c r="AC19" s="104" t="s">
        <v>2235</v>
      </c>
      <c r="AD19" s="104" t="s">
        <v>2236</v>
      </c>
      <c r="AE19" s="105" t="s">
        <v>1861</v>
      </c>
      <c r="AF19" s="105" t="s">
        <v>187</v>
      </c>
      <c r="AG19" s="105" t="s">
        <v>2237</v>
      </c>
      <c r="AH19" s="105" t="s">
        <v>2238</v>
      </c>
      <c r="AI19" s="106">
        <v>0</v>
      </c>
      <c r="AJ19" s="106">
        <v>0</v>
      </c>
      <c r="AK19" s="106">
        <v>0</v>
      </c>
      <c r="AL19" s="106">
        <v>0</v>
      </c>
      <c r="AM19" s="106">
        <v>0</v>
      </c>
      <c r="AN19" s="106">
        <v>53</v>
      </c>
      <c r="AO19" s="104">
        <f t="shared" si="0"/>
        <v>53</v>
      </c>
      <c r="AP19" s="107">
        <f t="shared" si="9"/>
        <v>53</v>
      </c>
      <c r="AQ19" s="104" t="str">
        <f>AQ12</f>
        <v>Lw-1.1</v>
      </c>
      <c r="AR19" s="104" t="s">
        <v>1959</v>
      </c>
      <c r="AS19" s="104"/>
      <c r="AT19" s="104">
        <v>4416</v>
      </c>
      <c r="AU19" s="104">
        <v>6</v>
      </c>
      <c r="AV19" s="104">
        <v>100</v>
      </c>
      <c r="AW19" s="104">
        <v>0</v>
      </c>
      <c r="AX19" s="26">
        <f t="shared" si="1"/>
        <v>53</v>
      </c>
      <c r="AY19" s="26">
        <f t="shared" si="2"/>
        <v>0</v>
      </c>
      <c r="AZ19" s="108">
        <f t="shared" si="13"/>
        <v>0</v>
      </c>
      <c r="BA19" s="109">
        <f t="shared" si="13"/>
        <v>0</v>
      </c>
      <c r="BB19" s="110">
        <f t="shared" si="3"/>
        <v>0</v>
      </c>
      <c r="BC19" s="110">
        <f t="shared" si="3"/>
        <v>0</v>
      </c>
      <c r="BD19" s="110">
        <f t="shared" si="4"/>
        <v>0</v>
      </c>
      <c r="BE19" s="104">
        <f>BE12</f>
        <v>0</v>
      </c>
      <c r="BF19" s="112">
        <f t="shared" si="5"/>
        <v>0</v>
      </c>
      <c r="BG19" s="104">
        <f>BG12</f>
        <v>0</v>
      </c>
      <c r="BH19" s="112">
        <f t="shared" si="6"/>
        <v>0</v>
      </c>
      <c r="BI19" s="104">
        <f>BI3</f>
        <v>4.0899999999999999E-3</v>
      </c>
      <c r="BJ19" s="112">
        <f t="shared" si="10"/>
        <v>0.21676999999999999</v>
      </c>
      <c r="BK19" s="104">
        <f>BK12</f>
        <v>4.71</v>
      </c>
      <c r="BL19" s="112">
        <f t="shared" si="7"/>
        <v>28.259999999999998</v>
      </c>
      <c r="BM19" s="104">
        <f>BM12</f>
        <v>3.7229999999999999E-2</v>
      </c>
      <c r="BN19" s="112">
        <f t="shared" si="8"/>
        <v>1.97319</v>
      </c>
      <c r="BO19" s="111">
        <f t="shared" si="11"/>
        <v>30.449959999999997</v>
      </c>
    </row>
    <row r="20" spans="1:67" s="114" customFormat="1">
      <c r="A20" s="104">
        <f t="shared" si="12"/>
        <v>18</v>
      </c>
      <c r="B20" s="104">
        <v>232</v>
      </c>
      <c r="C20" s="104" t="s">
        <v>32</v>
      </c>
      <c r="D20" s="104" t="s">
        <v>2230</v>
      </c>
      <c r="E20" s="105" t="s">
        <v>2231</v>
      </c>
      <c r="F20" s="104"/>
      <c r="G20" s="104" t="s">
        <v>2232</v>
      </c>
      <c r="H20" s="104"/>
      <c r="I20" s="105" t="s">
        <v>152</v>
      </c>
      <c r="J20" s="104"/>
      <c r="K20" s="105" t="s">
        <v>2233</v>
      </c>
      <c r="L20" s="104" t="s">
        <v>2230</v>
      </c>
      <c r="M20" s="105" t="s">
        <v>2231</v>
      </c>
      <c r="N20" s="104"/>
      <c r="O20" s="104" t="s">
        <v>2232</v>
      </c>
      <c r="P20" s="104"/>
      <c r="Q20" s="105" t="s">
        <v>152</v>
      </c>
      <c r="R20" s="104"/>
      <c r="S20" s="104" t="s">
        <v>12</v>
      </c>
      <c r="T20" s="104" t="s">
        <v>13</v>
      </c>
      <c r="U20" s="104" t="s">
        <v>28</v>
      </c>
      <c r="V20" s="104" t="s">
        <v>29</v>
      </c>
      <c r="W20" s="105" t="s">
        <v>991</v>
      </c>
      <c r="X20" s="105"/>
      <c r="Y20" s="104" t="s">
        <v>15</v>
      </c>
      <c r="Z20" s="104" t="s">
        <v>44</v>
      </c>
      <c r="AA20" s="105" t="s">
        <v>2231</v>
      </c>
      <c r="AB20" s="104" t="s">
        <v>2235</v>
      </c>
      <c r="AC20" s="104" t="s">
        <v>2232</v>
      </c>
      <c r="AD20" s="104"/>
      <c r="AE20" s="105" t="s">
        <v>152</v>
      </c>
      <c r="AF20" s="104"/>
      <c r="AG20" s="105" t="s">
        <v>2239</v>
      </c>
      <c r="AH20" s="105" t="s">
        <v>2240</v>
      </c>
      <c r="AI20" s="106">
        <v>0</v>
      </c>
      <c r="AJ20" s="106">
        <v>3592</v>
      </c>
      <c r="AK20" s="106">
        <v>0</v>
      </c>
      <c r="AL20" s="106">
        <v>1114</v>
      </c>
      <c r="AM20" s="106">
        <v>0</v>
      </c>
      <c r="AN20" s="106">
        <v>17828</v>
      </c>
      <c r="AO20" s="104">
        <f t="shared" si="0"/>
        <v>22534</v>
      </c>
      <c r="AP20" s="107">
        <f t="shared" si="9"/>
        <v>22534</v>
      </c>
      <c r="AQ20" s="104" t="str">
        <f>AQ9</f>
        <v>Lw-3.6</v>
      </c>
      <c r="AR20" s="104" t="s">
        <v>1959</v>
      </c>
      <c r="AS20" s="104"/>
      <c r="AT20" s="104">
        <v>4416</v>
      </c>
      <c r="AU20" s="104">
        <v>6</v>
      </c>
      <c r="AV20" s="104">
        <v>100</v>
      </c>
      <c r="AW20" s="104">
        <v>0</v>
      </c>
      <c r="AX20" s="26">
        <f t="shared" si="1"/>
        <v>22534</v>
      </c>
      <c r="AY20" s="26">
        <f t="shared" si="2"/>
        <v>0</v>
      </c>
      <c r="AZ20" s="108">
        <f t="shared" si="13"/>
        <v>0</v>
      </c>
      <c r="BA20" s="109">
        <f t="shared" si="13"/>
        <v>0</v>
      </c>
      <c r="BB20" s="110">
        <f t="shared" si="3"/>
        <v>0</v>
      </c>
      <c r="BC20" s="110">
        <f t="shared" si="3"/>
        <v>0</v>
      </c>
      <c r="BD20" s="110">
        <f t="shared" si="4"/>
        <v>0</v>
      </c>
      <c r="BE20" s="104">
        <f>BE9</f>
        <v>0</v>
      </c>
      <c r="BF20" s="112">
        <f t="shared" si="5"/>
        <v>0</v>
      </c>
      <c r="BG20" s="104">
        <f>BG9</f>
        <v>0</v>
      </c>
      <c r="BH20" s="112">
        <f t="shared" si="6"/>
        <v>0</v>
      </c>
      <c r="BI20" s="104">
        <f>BI3</f>
        <v>4.0899999999999999E-3</v>
      </c>
      <c r="BJ20" s="112">
        <f t="shared" si="10"/>
        <v>92.164059999999992</v>
      </c>
      <c r="BK20" s="104">
        <f>BK9</f>
        <v>32.72</v>
      </c>
      <c r="BL20" s="112">
        <f t="shared" si="7"/>
        <v>196.32</v>
      </c>
      <c r="BM20" s="104">
        <f>BM9</f>
        <v>3.1870000000000002E-2</v>
      </c>
      <c r="BN20" s="112">
        <f t="shared" si="8"/>
        <v>718.15858000000003</v>
      </c>
      <c r="BO20" s="111">
        <f t="shared" si="11"/>
        <v>1006.6426399999999</v>
      </c>
    </row>
    <row r="21" spans="1:67" s="114" customFormat="1">
      <c r="A21" s="104">
        <f t="shared" si="12"/>
        <v>19</v>
      </c>
      <c r="B21" s="104">
        <v>233</v>
      </c>
      <c r="C21" s="104" t="s">
        <v>0</v>
      </c>
      <c r="D21" s="104" t="s">
        <v>2241</v>
      </c>
      <c r="E21" s="105" t="s">
        <v>2242</v>
      </c>
      <c r="F21" s="104"/>
      <c r="G21" s="104" t="s">
        <v>2243</v>
      </c>
      <c r="H21" s="104" t="s">
        <v>2244</v>
      </c>
      <c r="I21" s="105" t="s">
        <v>123</v>
      </c>
      <c r="J21" s="104"/>
      <c r="K21" s="105" t="s">
        <v>2245</v>
      </c>
      <c r="L21" s="104" t="s">
        <v>2241</v>
      </c>
      <c r="M21" s="105" t="s">
        <v>2242</v>
      </c>
      <c r="N21" s="104"/>
      <c r="O21" s="104" t="s">
        <v>2243</v>
      </c>
      <c r="P21" s="104" t="s">
        <v>2244</v>
      </c>
      <c r="Q21" s="105" t="s">
        <v>123</v>
      </c>
      <c r="R21" s="104"/>
      <c r="S21" s="104" t="s">
        <v>12</v>
      </c>
      <c r="T21" s="104" t="s">
        <v>13</v>
      </c>
      <c r="U21" s="104" t="s">
        <v>11</v>
      </c>
      <c r="V21" s="104" t="s">
        <v>29</v>
      </c>
      <c r="W21" s="105" t="s">
        <v>991</v>
      </c>
      <c r="X21" s="105"/>
      <c r="Y21" s="104" t="s">
        <v>15</v>
      </c>
      <c r="Z21" s="104" t="s">
        <v>2246</v>
      </c>
      <c r="AA21" s="105" t="s">
        <v>2242</v>
      </c>
      <c r="AB21" s="104"/>
      <c r="AC21" s="104" t="s">
        <v>2243</v>
      </c>
      <c r="AD21" s="104" t="s">
        <v>2244</v>
      </c>
      <c r="AE21" s="105" t="s">
        <v>123</v>
      </c>
      <c r="AF21" s="104"/>
      <c r="AG21" s="105" t="s">
        <v>2247</v>
      </c>
      <c r="AH21" s="105" t="s">
        <v>2248</v>
      </c>
      <c r="AI21" s="106">
        <v>0</v>
      </c>
      <c r="AJ21" s="106">
        <v>3453</v>
      </c>
      <c r="AK21" s="106">
        <v>0</v>
      </c>
      <c r="AL21" s="106">
        <v>9358</v>
      </c>
      <c r="AM21" s="106">
        <v>0</v>
      </c>
      <c r="AN21" s="106">
        <v>20344</v>
      </c>
      <c r="AO21" s="104">
        <f t="shared" si="0"/>
        <v>33155</v>
      </c>
      <c r="AP21" s="107">
        <f t="shared" si="9"/>
        <v>33155</v>
      </c>
      <c r="AQ21" s="104" t="str">
        <f>AQ9</f>
        <v>Lw-3.6</v>
      </c>
      <c r="AR21" s="104" t="s">
        <v>1959</v>
      </c>
      <c r="AS21" s="104"/>
      <c r="AT21" s="104">
        <v>4416</v>
      </c>
      <c r="AU21" s="104">
        <v>6</v>
      </c>
      <c r="AV21" s="104">
        <v>100</v>
      </c>
      <c r="AW21" s="104">
        <v>0</v>
      </c>
      <c r="AX21" s="26">
        <f t="shared" si="1"/>
        <v>33155</v>
      </c>
      <c r="AY21" s="26">
        <f t="shared" si="2"/>
        <v>0</v>
      </c>
      <c r="AZ21" s="108">
        <f t="shared" ref="AZ21:BA27" si="14">AZ20</f>
        <v>0</v>
      </c>
      <c r="BA21" s="109">
        <f t="shared" si="14"/>
        <v>0</v>
      </c>
      <c r="BB21" s="110">
        <f t="shared" si="3"/>
        <v>0</v>
      </c>
      <c r="BC21" s="110">
        <f t="shared" si="3"/>
        <v>0</v>
      </c>
      <c r="BD21" s="110">
        <f t="shared" si="4"/>
        <v>0</v>
      </c>
      <c r="BE21" s="104">
        <f>BE9</f>
        <v>0</v>
      </c>
      <c r="BF21" s="112">
        <f t="shared" si="5"/>
        <v>0</v>
      </c>
      <c r="BG21" s="104">
        <f>BG9</f>
        <v>0</v>
      </c>
      <c r="BH21" s="112">
        <f t="shared" si="6"/>
        <v>0</v>
      </c>
      <c r="BI21" s="104"/>
      <c r="BJ21" s="112">
        <f t="shared" si="10"/>
        <v>0</v>
      </c>
      <c r="BK21" s="104">
        <f>BK9</f>
        <v>32.72</v>
      </c>
      <c r="BL21" s="112">
        <f t="shared" si="7"/>
        <v>196.32</v>
      </c>
      <c r="BM21" s="104">
        <f>BM9</f>
        <v>3.1870000000000002E-2</v>
      </c>
      <c r="BN21" s="112">
        <f t="shared" si="8"/>
        <v>1056.64985</v>
      </c>
      <c r="BO21" s="111">
        <f t="shared" si="11"/>
        <v>1252.96985</v>
      </c>
    </row>
    <row r="22" spans="1:67" s="114" customFormat="1">
      <c r="A22" s="104">
        <f t="shared" si="12"/>
        <v>20</v>
      </c>
      <c r="B22" s="104">
        <v>233</v>
      </c>
      <c r="C22" s="104" t="s">
        <v>32</v>
      </c>
      <c r="D22" s="104" t="s">
        <v>2241</v>
      </c>
      <c r="E22" s="105" t="s">
        <v>2242</v>
      </c>
      <c r="F22" s="104"/>
      <c r="G22" s="104" t="s">
        <v>2243</v>
      </c>
      <c r="H22" s="104" t="s">
        <v>2244</v>
      </c>
      <c r="I22" s="105" t="s">
        <v>123</v>
      </c>
      <c r="J22" s="104"/>
      <c r="K22" s="105" t="s">
        <v>2245</v>
      </c>
      <c r="L22" s="104" t="s">
        <v>2241</v>
      </c>
      <c r="M22" s="105" t="s">
        <v>2242</v>
      </c>
      <c r="N22" s="104"/>
      <c r="O22" s="104" t="s">
        <v>2243</v>
      </c>
      <c r="P22" s="104" t="s">
        <v>2244</v>
      </c>
      <c r="Q22" s="105" t="s">
        <v>123</v>
      </c>
      <c r="R22" s="104"/>
      <c r="S22" s="104" t="s">
        <v>177</v>
      </c>
      <c r="T22" s="104" t="s">
        <v>13</v>
      </c>
      <c r="U22" s="104" t="s">
        <v>11</v>
      </c>
      <c r="V22" s="104" t="s">
        <v>29</v>
      </c>
      <c r="W22" s="105" t="s">
        <v>991</v>
      </c>
      <c r="X22" s="105"/>
      <c r="Y22" s="104" t="s">
        <v>15</v>
      </c>
      <c r="Z22" s="104" t="s">
        <v>2249</v>
      </c>
      <c r="AA22" s="105" t="s">
        <v>2242</v>
      </c>
      <c r="AB22" s="104"/>
      <c r="AC22" s="104" t="s">
        <v>2250</v>
      </c>
      <c r="AD22" s="104" t="s">
        <v>2251</v>
      </c>
      <c r="AE22" s="105" t="s">
        <v>123</v>
      </c>
      <c r="AF22" s="104"/>
      <c r="AG22" s="105" t="s">
        <v>2252</v>
      </c>
      <c r="AH22" s="105" t="s">
        <v>2253</v>
      </c>
      <c r="AI22" s="106">
        <v>0</v>
      </c>
      <c r="AJ22" s="106">
        <v>53</v>
      </c>
      <c r="AK22" s="106">
        <v>0</v>
      </c>
      <c r="AL22" s="106">
        <v>4174</v>
      </c>
      <c r="AM22" s="106">
        <v>0</v>
      </c>
      <c r="AN22" s="106">
        <v>18689</v>
      </c>
      <c r="AO22" s="104">
        <f t="shared" si="0"/>
        <v>22916</v>
      </c>
      <c r="AP22" s="107">
        <f t="shared" si="9"/>
        <v>22916</v>
      </c>
      <c r="AQ22" s="104" t="str">
        <f>AQ9</f>
        <v>Lw-3.6</v>
      </c>
      <c r="AR22" s="104" t="s">
        <v>1959</v>
      </c>
      <c r="AS22" s="104"/>
      <c r="AT22" s="104">
        <v>4416</v>
      </c>
      <c r="AU22" s="104">
        <v>6</v>
      </c>
      <c r="AV22" s="104">
        <v>100</v>
      </c>
      <c r="AW22" s="104">
        <v>0</v>
      </c>
      <c r="AX22" s="26">
        <f t="shared" si="1"/>
        <v>22916</v>
      </c>
      <c r="AY22" s="26">
        <f t="shared" si="2"/>
        <v>0</v>
      </c>
      <c r="AZ22" s="108">
        <f t="shared" si="14"/>
        <v>0</v>
      </c>
      <c r="BA22" s="109">
        <f t="shared" si="14"/>
        <v>0</v>
      </c>
      <c r="BB22" s="110">
        <f t="shared" si="3"/>
        <v>0</v>
      </c>
      <c r="BC22" s="110">
        <f t="shared" si="3"/>
        <v>0</v>
      </c>
      <c r="BD22" s="110">
        <f t="shared" si="4"/>
        <v>0</v>
      </c>
      <c r="BE22" s="104">
        <f>BE9</f>
        <v>0</v>
      </c>
      <c r="BF22" s="112">
        <f t="shared" si="5"/>
        <v>0</v>
      </c>
      <c r="BG22" s="104">
        <f>BG9</f>
        <v>0</v>
      </c>
      <c r="BH22" s="112">
        <f t="shared" si="6"/>
        <v>0</v>
      </c>
      <c r="BI22" s="104"/>
      <c r="BJ22" s="112">
        <f t="shared" si="10"/>
        <v>0</v>
      </c>
      <c r="BK22" s="104">
        <f>BK9</f>
        <v>32.72</v>
      </c>
      <c r="BL22" s="112">
        <f t="shared" si="7"/>
        <v>196.32</v>
      </c>
      <c r="BM22" s="104">
        <f>BM9</f>
        <v>3.1870000000000002E-2</v>
      </c>
      <c r="BN22" s="112">
        <f t="shared" si="8"/>
        <v>730.33292000000006</v>
      </c>
      <c r="BO22" s="111">
        <f t="shared" si="11"/>
        <v>926.65291999999999</v>
      </c>
    </row>
    <row r="23" spans="1:67" s="114" customFormat="1">
      <c r="A23" s="104">
        <f t="shared" si="12"/>
        <v>21</v>
      </c>
      <c r="B23" s="104">
        <v>234</v>
      </c>
      <c r="C23" s="104" t="s">
        <v>0</v>
      </c>
      <c r="D23" s="104" t="s">
        <v>2254</v>
      </c>
      <c r="E23" s="105" t="s">
        <v>2203</v>
      </c>
      <c r="F23" s="104"/>
      <c r="G23" s="104" t="s">
        <v>2204</v>
      </c>
      <c r="H23" s="104" t="s">
        <v>1660</v>
      </c>
      <c r="I23" s="105" t="s">
        <v>295</v>
      </c>
      <c r="J23" s="104"/>
      <c r="K23" s="105" t="s">
        <v>2255</v>
      </c>
      <c r="L23" s="104" t="s">
        <v>2254</v>
      </c>
      <c r="M23" s="105" t="s">
        <v>2203</v>
      </c>
      <c r="N23" s="104"/>
      <c r="O23" s="104" t="s">
        <v>2204</v>
      </c>
      <c r="P23" s="104" t="s">
        <v>1660</v>
      </c>
      <c r="Q23" s="105" t="s">
        <v>295</v>
      </c>
      <c r="R23" s="104"/>
      <c r="S23" s="104" t="s">
        <v>12</v>
      </c>
      <c r="T23" s="104" t="s">
        <v>13</v>
      </c>
      <c r="U23" s="104" t="s">
        <v>28</v>
      </c>
      <c r="V23" s="104" t="s">
        <v>29</v>
      </c>
      <c r="W23" s="105" t="s">
        <v>991</v>
      </c>
      <c r="X23" s="105"/>
      <c r="Y23" s="104" t="s">
        <v>15</v>
      </c>
      <c r="Z23" s="104" t="s">
        <v>2256</v>
      </c>
      <c r="AA23" s="105" t="s">
        <v>2203</v>
      </c>
      <c r="AB23" s="104"/>
      <c r="AC23" s="104" t="s">
        <v>2204</v>
      </c>
      <c r="AD23" s="104" t="s">
        <v>1660</v>
      </c>
      <c r="AE23" s="105" t="s">
        <v>295</v>
      </c>
      <c r="AF23" s="104"/>
      <c r="AG23" s="105" t="s">
        <v>2257</v>
      </c>
      <c r="AH23" s="105" t="s">
        <v>2258</v>
      </c>
      <c r="AI23" s="106">
        <v>2561</v>
      </c>
      <c r="AJ23" s="106">
        <v>2687</v>
      </c>
      <c r="AK23" s="106">
        <v>4803</v>
      </c>
      <c r="AL23" s="106">
        <v>17130</v>
      </c>
      <c r="AM23" s="106">
        <v>25728</v>
      </c>
      <c r="AN23" s="106">
        <v>34597</v>
      </c>
      <c r="AO23" s="104">
        <f t="shared" si="0"/>
        <v>87506</v>
      </c>
      <c r="AP23" s="107">
        <f t="shared" si="9"/>
        <v>87506</v>
      </c>
      <c r="AQ23" s="104" t="str">
        <f>AQ3</f>
        <v>Lw-4</v>
      </c>
      <c r="AR23" s="104" t="s">
        <v>1959</v>
      </c>
      <c r="AS23" s="104"/>
      <c r="AT23" s="104">
        <v>4416</v>
      </c>
      <c r="AU23" s="104">
        <v>6</v>
      </c>
      <c r="AV23" s="104">
        <v>100</v>
      </c>
      <c r="AW23" s="104">
        <v>0</v>
      </c>
      <c r="AX23" s="26">
        <f t="shared" si="1"/>
        <v>87506</v>
      </c>
      <c r="AY23" s="26">
        <f t="shared" si="2"/>
        <v>0</v>
      </c>
      <c r="AZ23" s="108">
        <f t="shared" si="14"/>
        <v>0</v>
      </c>
      <c r="BA23" s="109">
        <f t="shared" si="14"/>
        <v>0</v>
      </c>
      <c r="BB23" s="110">
        <f t="shared" si="3"/>
        <v>0</v>
      </c>
      <c r="BC23" s="110">
        <f t="shared" si="3"/>
        <v>0</v>
      </c>
      <c r="BD23" s="110">
        <f t="shared" si="4"/>
        <v>0</v>
      </c>
      <c r="BE23" s="104">
        <f>BE3</f>
        <v>0</v>
      </c>
      <c r="BF23" s="112">
        <f t="shared" si="5"/>
        <v>0</v>
      </c>
      <c r="BG23" s="104">
        <f>BG3</f>
        <v>0</v>
      </c>
      <c r="BH23" s="112">
        <f t="shared" si="6"/>
        <v>0</v>
      </c>
      <c r="BI23" s="104">
        <f>BI3</f>
        <v>4.0899999999999999E-3</v>
      </c>
      <c r="BJ23" s="112">
        <f t="shared" si="10"/>
        <v>357.89954</v>
      </c>
      <c r="BK23" s="104">
        <f>BK3</f>
        <v>159.47999999999999</v>
      </c>
      <c r="BL23" s="112">
        <f t="shared" si="7"/>
        <v>956.87999999999988</v>
      </c>
      <c r="BM23" s="104">
        <f>BM3</f>
        <v>2.9149999999999999E-2</v>
      </c>
      <c r="BN23" s="112">
        <f t="shared" si="8"/>
        <v>2550.7999</v>
      </c>
      <c r="BO23" s="111">
        <f t="shared" si="11"/>
        <v>3865.57944</v>
      </c>
    </row>
    <row r="24" spans="1:67" s="114" customFormat="1">
      <c r="A24" s="104">
        <f t="shared" si="12"/>
        <v>22</v>
      </c>
      <c r="B24" s="104">
        <v>234</v>
      </c>
      <c r="C24" s="104" t="s">
        <v>32</v>
      </c>
      <c r="D24" s="104" t="s">
        <v>2254</v>
      </c>
      <c r="E24" s="105" t="s">
        <v>2203</v>
      </c>
      <c r="F24" s="104"/>
      <c r="G24" s="104" t="s">
        <v>2204</v>
      </c>
      <c r="H24" s="104" t="s">
        <v>1660</v>
      </c>
      <c r="I24" s="105" t="s">
        <v>295</v>
      </c>
      <c r="J24" s="104"/>
      <c r="K24" s="105" t="s">
        <v>2255</v>
      </c>
      <c r="L24" s="104" t="s">
        <v>2254</v>
      </c>
      <c r="M24" s="105" t="s">
        <v>2203</v>
      </c>
      <c r="N24" s="104"/>
      <c r="O24" s="104" t="s">
        <v>2204</v>
      </c>
      <c r="P24" s="104" t="s">
        <v>1660</v>
      </c>
      <c r="Q24" s="105" t="s">
        <v>295</v>
      </c>
      <c r="R24" s="104"/>
      <c r="S24" s="104" t="s">
        <v>12</v>
      </c>
      <c r="T24" s="104" t="s">
        <v>13</v>
      </c>
      <c r="U24" s="104" t="s">
        <v>11</v>
      </c>
      <c r="V24" s="104" t="s">
        <v>29</v>
      </c>
      <c r="W24" s="105" t="s">
        <v>991</v>
      </c>
      <c r="X24" s="105"/>
      <c r="Y24" s="104" t="s">
        <v>15</v>
      </c>
      <c r="Z24" s="104" t="s">
        <v>2259</v>
      </c>
      <c r="AA24" s="105" t="s">
        <v>2203</v>
      </c>
      <c r="AB24" s="104"/>
      <c r="AC24" s="104" t="s">
        <v>2204</v>
      </c>
      <c r="AD24" s="104" t="s">
        <v>1660</v>
      </c>
      <c r="AE24" s="105" t="s">
        <v>295</v>
      </c>
      <c r="AF24" s="104"/>
      <c r="AG24" s="105" t="s">
        <v>2260</v>
      </c>
      <c r="AH24" s="105" t="s">
        <v>2261</v>
      </c>
      <c r="AI24" s="106">
        <v>1285</v>
      </c>
      <c r="AJ24" s="106">
        <v>1598</v>
      </c>
      <c r="AK24" s="106">
        <v>2385</v>
      </c>
      <c r="AL24" s="106">
        <v>10426</v>
      </c>
      <c r="AM24" s="106">
        <v>18938</v>
      </c>
      <c r="AN24" s="106">
        <v>34298</v>
      </c>
      <c r="AO24" s="104">
        <f t="shared" si="0"/>
        <v>68930</v>
      </c>
      <c r="AP24" s="107">
        <f t="shared" si="9"/>
        <v>68930</v>
      </c>
      <c r="AQ24" s="104" t="s">
        <v>2262</v>
      </c>
      <c r="AR24" s="104" t="s">
        <v>1959</v>
      </c>
      <c r="AS24" s="104">
        <v>111</v>
      </c>
      <c r="AT24" s="104">
        <v>4416</v>
      </c>
      <c r="AU24" s="104">
        <v>6</v>
      </c>
      <c r="AV24" s="104">
        <v>100</v>
      </c>
      <c r="AW24" s="104">
        <v>0</v>
      </c>
      <c r="AX24" s="26">
        <f t="shared" si="1"/>
        <v>68930</v>
      </c>
      <c r="AY24" s="26">
        <f t="shared" si="2"/>
        <v>0</v>
      </c>
      <c r="AZ24" s="108">
        <f t="shared" si="14"/>
        <v>0</v>
      </c>
      <c r="BA24" s="109">
        <f>'dane do formularza ofertowego'!I15</f>
        <v>0</v>
      </c>
      <c r="BB24" s="110">
        <f t="shared" si="3"/>
        <v>0</v>
      </c>
      <c r="BC24" s="110">
        <f t="shared" si="3"/>
        <v>0</v>
      </c>
      <c r="BD24" s="110">
        <f t="shared" si="4"/>
        <v>0</v>
      </c>
      <c r="BE24" s="111">
        <f>'dane do formularza ofertowego'!H9</f>
        <v>0</v>
      </c>
      <c r="BF24" s="112">
        <f t="shared" si="5"/>
        <v>0</v>
      </c>
      <c r="BG24" s="111">
        <f>'dane do formularza ofertowego'!H10</f>
        <v>0</v>
      </c>
      <c r="BH24" s="112">
        <f t="shared" si="6"/>
        <v>0</v>
      </c>
      <c r="BI24" s="104"/>
      <c r="BJ24" s="112">
        <f t="shared" si="10"/>
        <v>0</v>
      </c>
      <c r="BK24" s="104">
        <v>4.1700000000000001E-3</v>
      </c>
      <c r="BL24" s="112">
        <f>BK24*AS24*AT24</f>
        <v>2044.0339200000001</v>
      </c>
      <c r="BM24" s="104">
        <v>1.728E-2</v>
      </c>
      <c r="BN24" s="112">
        <f t="shared" si="8"/>
        <v>1191.1104</v>
      </c>
      <c r="BO24" s="111">
        <f t="shared" si="11"/>
        <v>3235.1443200000003</v>
      </c>
    </row>
    <row r="25" spans="1:67" s="114" customFormat="1">
      <c r="A25" s="104">
        <f t="shared" si="12"/>
        <v>23</v>
      </c>
      <c r="B25" s="104">
        <v>235</v>
      </c>
      <c r="C25" s="104" t="s">
        <v>0</v>
      </c>
      <c r="D25" s="104" t="s">
        <v>2263</v>
      </c>
      <c r="E25" s="105" t="s">
        <v>2264</v>
      </c>
      <c r="F25" s="104"/>
      <c r="G25" s="104" t="s">
        <v>2235</v>
      </c>
      <c r="H25" s="104" t="s">
        <v>2265</v>
      </c>
      <c r="I25" s="105" t="s">
        <v>2266</v>
      </c>
      <c r="J25" s="104"/>
      <c r="K25" s="105" t="s">
        <v>2267</v>
      </c>
      <c r="L25" s="104" t="s">
        <v>2263</v>
      </c>
      <c r="M25" s="105" t="s">
        <v>2264</v>
      </c>
      <c r="N25" s="104"/>
      <c r="O25" s="104" t="s">
        <v>2235</v>
      </c>
      <c r="P25" s="104" t="s">
        <v>2265</v>
      </c>
      <c r="Q25" s="105" t="s">
        <v>2266</v>
      </c>
      <c r="R25" s="104"/>
      <c r="S25" s="104" t="s">
        <v>12</v>
      </c>
      <c r="T25" s="104" t="s">
        <v>13</v>
      </c>
      <c r="U25" s="104" t="s">
        <v>28</v>
      </c>
      <c r="V25" s="104" t="s">
        <v>29</v>
      </c>
      <c r="W25" s="105" t="s">
        <v>991</v>
      </c>
      <c r="X25" s="105"/>
      <c r="Y25" s="104" t="s">
        <v>15</v>
      </c>
      <c r="Z25" s="104" t="s">
        <v>282</v>
      </c>
      <c r="AA25" s="105" t="s">
        <v>2264</v>
      </c>
      <c r="AB25" s="104"/>
      <c r="AC25" s="104" t="s">
        <v>2235</v>
      </c>
      <c r="AD25" s="104" t="s">
        <v>2265</v>
      </c>
      <c r="AE25" s="105" t="s">
        <v>2266</v>
      </c>
      <c r="AF25" s="104"/>
      <c r="AG25" s="105" t="s">
        <v>2268</v>
      </c>
      <c r="AH25" s="105" t="s">
        <v>2269</v>
      </c>
      <c r="AI25" s="106">
        <v>1971</v>
      </c>
      <c r="AJ25" s="106">
        <v>867</v>
      </c>
      <c r="AK25" s="106">
        <v>5454</v>
      </c>
      <c r="AL25" s="106">
        <v>6224</v>
      </c>
      <c r="AM25" s="106">
        <v>43429</v>
      </c>
      <c r="AN25" s="106">
        <v>30802</v>
      </c>
      <c r="AO25" s="104">
        <f t="shared" si="0"/>
        <v>88747</v>
      </c>
      <c r="AP25" s="107">
        <f t="shared" si="9"/>
        <v>88747</v>
      </c>
      <c r="AQ25" s="104" t="str">
        <f>AQ24</f>
        <v>Lw-5.1</v>
      </c>
      <c r="AR25" s="104" t="s">
        <v>1959</v>
      </c>
      <c r="AS25" s="104">
        <v>273</v>
      </c>
      <c r="AT25" s="104">
        <v>4416</v>
      </c>
      <c r="AU25" s="104">
        <v>6</v>
      </c>
      <c r="AV25" s="104">
        <v>100</v>
      </c>
      <c r="AW25" s="104">
        <v>0</v>
      </c>
      <c r="AX25" s="26">
        <f t="shared" si="1"/>
        <v>88747</v>
      </c>
      <c r="AY25" s="26">
        <f t="shared" si="2"/>
        <v>0</v>
      </c>
      <c r="AZ25" s="108">
        <f t="shared" si="14"/>
        <v>0</v>
      </c>
      <c r="BA25" s="109">
        <f>BA24</f>
        <v>0</v>
      </c>
      <c r="BB25" s="110">
        <f t="shared" si="3"/>
        <v>0</v>
      </c>
      <c r="BC25" s="110">
        <f t="shared" si="3"/>
        <v>0</v>
      </c>
      <c r="BD25" s="110">
        <f t="shared" si="4"/>
        <v>0</v>
      </c>
      <c r="BE25" s="104">
        <f>BE24</f>
        <v>0</v>
      </c>
      <c r="BF25" s="112">
        <f t="shared" si="5"/>
        <v>0</v>
      </c>
      <c r="BG25" s="104">
        <f>BG24</f>
        <v>0</v>
      </c>
      <c r="BH25" s="112">
        <f t="shared" si="6"/>
        <v>0</v>
      </c>
      <c r="BI25" s="104">
        <f>BI3</f>
        <v>4.0899999999999999E-3</v>
      </c>
      <c r="BJ25" s="112">
        <f t="shared" si="10"/>
        <v>362.97523000000001</v>
      </c>
      <c r="BK25" s="104">
        <f>BK24</f>
        <v>4.1700000000000001E-3</v>
      </c>
      <c r="BL25" s="112">
        <f>BK25*AS25*AT25</f>
        <v>5027.2185599999993</v>
      </c>
      <c r="BM25" s="104">
        <f>BM24</f>
        <v>1.728E-2</v>
      </c>
      <c r="BN25" s="112">
        <f t="shared" si="8"/>
        <v>1533.5481600000001</v>
      </c>
      <c r="BO25" s="111">
        <f t="shared" si="11"/>
        <v>6923.7419499999996</v>
      </c>
    </row>
    <row r="26" spans="1:67" s="114" customFormat="1">
      <c r="A26" s="104">
        <f t="shared" si="12"/>
        <v>24</v>
      </c>
      <c r="B26" s="104">
        <v>235</v>
      </c>
      <c r="C26" s="104" t="s">
        <v>32</v>
      </c>
      <c r="D26" s="104" t="s">
        <v>2263</v>
      </c>
      <c r="E26" s="105" t="s">
        <v>2264</v>
      </c>
      <c r="F26" s="104"/>
      <c r="G26" s="104" t="s">
        <v>2235</v>
      </c>
      <c r="H26" s="104" t="s">
        <v>2265</v>
      </c>
      <c r="I26" s="105" t="s">
        <v>2266</v>
      </c>
      <c r="J26" s="104"/>
      <c r="K26" s="105" t="s">
        <v>2267</v>
      </c>
      <c r="L26" s="104" t="s">
        <v>2263</v>
      </c>
      <c r="M26" s="105" t="s">
        <v>2264</v>
      </c>
      <c r="N26" s="104"/>
      <c r="O26" s="104" t="s">
        <v>2235</v>
      </c>
      <c r="P26" s="104" t="s">
        <v>2265</v>
      </c>
      <c r="Q26" s="105" t="s">
        <v>2266</v>
      </c>
      <c r="R26" s="104"/>
      <c r="S26" s="104" t="s">
        <v>12</v>
      </c>
      <c r="T26" s="104" t="s">
        <v>13</v>
      </c>
      <c r="U26" s="104" t="s">
        <v>28</v>
      </c>
      <c r="V26" s="104" t="s">
        <v>29</v>
      </c>
      <c r="W26" s="105" t="s">
        <v>991</v>
      </c>
      <c r="X26" s="105"/>
      <c r="Y26" s="104" t="s">
        <v>15</v>
      </c>
      <c r="Z26" s="104" t="s">
        <v>2270</v>
      </c>
      <c r="AA26" s="105" t="s">
        <v>2271</v>
      </c>
      <c r="AB26" s="104"/>
      <c r="AC26" s="104" t="s">
        <v>2235</v>
      </c>
      <c r="AD26" s="104" t="s">
        <v>2236</v>
      </c>
      <c r="AE26" s="105" t="s">
        <v>1054</v>
      </c>
      <c r="AF26" s="105" t="s">
        <v>36</v>
      </c>
      <c r="AG26" s="105" t="s">
        <v>2272</v>
      </c>
      <c r="AH26" s="105" t="s">
        <v>2273</v>
      </c>
      <c r="AI26" s="104">
        <v>336</v>
      </c>
      <c r="AJ26" s="104">
        <v>168</v>
      </c>
      <c r="AK26" s="104">
        <v>88</v>
      </c>
      <c r="AL26" s="104">
        <v>265</v>
      </c>
      <c r="AM26" s="104">
        <v>177</v>
      </c>
      <c r="AN26" s="104">
        <v>212</v>
      </c>
      <c r="AO26" s="104">
        <f t="shared" si="0"/>
        <v>1246</v>
      </c>
      <c r="AP26" s="107">
        <f t="shared" si="9"/>
        <v>1246</v>
      </c>
      <c r="AQ26" s="104" t="str">
        <f>AQ12</f>
        <v>Lw-1.1</v>
      </c>
      <c r="AR26" s="104" t="s">
        <v>1959</v>
      </c>
      <c r="AS26" s="104"/>
      <c r="AT26" s="104">
        <v>4416</v>
      </c>
      <c r="AU26" s="104">
        <v>6</v>
      </c>
      <c r="AV26" s="104">
        <v>0</v>
      </c>
      <c r="AW26" s="104">
        <v>100</v>
      </c>
      <c r="AX26" s="26">
        <f t="shared" si="1"/>
        <v>0</v>
      </c>
      <c r="AY26" s="26">
        <f t="shared" si="2"/>
        <v>1246</v>
      </c>
      <c r="AZ26" s="108">
        <f t="shared" si="14"/>
        <v>0</v>
      </c>
      <c r="BA26" s="109">
        <f>BA23</f>
        <v>0</v>
      </c>
      <c r="BB26" s="110">
        <f t="shared" si="3"/>
        <v>0</v>
      </c>
      <c r="BC26" s="110">
        <f t="shared" si="3"/>
        <v>0</v>
      </c>
      <c r="BD26" s="110">
        <f t="shared" si="4"/>
        <v>0</v>
      </c>
      <c r="BE26" s="104">
        <f>BE12</f>
        <v>0</v>
      </c>
      <c r="BF26" s="112">
        <f t="shared" si="5"/>
        <v>0</v>
      </c>
      <c r="BG26" s="104">
        <f>BG12</f>
        <v>0</v>
      </c>
      <c r="BH26" s="112">
        <f t="shared" si="6"/>
        <v>0</v>
      </c>
      <c r="BI26" s="104">
        <f>BI3</f>
        <v>4.0899999999999999E-3</v>
      </c>
      <c r="BJ26" s="112">
        <f t="shared" si="10"/>
        <v>5.0961400000000001</v>
      </c>
      <c r="BK26" s="104">
        <f>BK12</f>
        <v>4.71</v>
      </c>
      <c r="BL26" s="112">
        <f>BK26*AU26</f>
        <v>28.259999999999998</v>
      </c>
      <c r="BM26" s="104">
        <f>BM12</f>
        <v>3.7229999999999999E-2</v>
      </c>
      <c r="BN26" s="112">
        <f t="shared" si="8"/>
        <v>46.388579999999997</v>
      </c>
      <c r="BO26" s="111">
        <f t="shared" si="11"/>
        <v>79.744720000000001</v>
      </c>
    </row>
    <row r="27" spans="1:67" s="114" customFormat="1">
      <c r="A27" s="104">
        <v>25</v>
      </c>
      <c r="B27" s="104">
        <v>202</v>
      </c>
      <c r="C27" s="104" t="s">
        <v>0</v>
      </c>
      <c r="D27" s="104" t="s">
        <v>2031</v>
      </c>
      <c r="E27" s="105" t="s">
        <v>2032</v>
      </c>
      <c r="F27" s="104"/>
      <c r="G27" s="104" t="s">
        <v>2033</v>
      </c>
      <c r="H27" s="104" t="s">
        <v>2034</v>
      </c>
      <c r="I27" s="105" t="s">
        <v>1648</v>
      </c>
      <c r="J27" s="104"/>
      <c r="K27" s="105" t="s">
        <v>2035</v>
      </c>
      <c r="L27" s="104" t="s">
        <v>2031</v>
      </c>
      <c r="M27" s="105" t="s">
        <v>2032</v>
      </c>
      <c r="N27" s="104"/>
      <c r="O27" s="104" t="s">
        <v>2033</v>
      </c>
      <c r="P27" s="104" t="s">
        <v>2034</v>
      </c>
      <c r="Q27" s="105" t="s">
        <v>1648</v>
      </c>
      <c r="R27" s="104"/>
      <c r="S27" s="104" t="s">
        <v>12</v>
      </c>
      <c r="T27" s="104" t="s">
        <v>13</v>
      </c>
      <c r="U27" s="104" t="s">
        <v>28</v>
      </c>
      <c r="V27" s="104" t="s">
        <v>29</v>
      </c>
      <c r="W27" s="105" t="s">
        <v>991</v>
      </c>
      <c r="X27" s="105"/>
      <c r="Y27" s="104" t="s">
        <v>15</v>
      </c>
      <c r="Z27" s="104"/>
      <c r="AA27" s="105" t="s">
        <v>2032</v>
      </c>
      <c r="AB27" s="104"/>
      <c r="AC27" s="104" t="s">
        <v>2033</v>
      </c>
      <c r="AD27" s="104" t="s">
        <v>2034</v>
      </c>
      <c r="AE27" s="105" t="s">
        <v>1648</v>
      </c>
      <c r="AF27" s="104"/>
      <c r="AG27" s="105" t="s">
        <v>2036</v>
      </c>
      <c r="AH27" s="105" t="s">
        <v>2037</v>
      </c>
      <c r="AI27" s="106">
        <v>555</v>
      </c>
      <c r="AJ27" s="106">
        <v>610</v>
      </c>
      <c r="AK27" s="106">
        <v>3046</v>
      </c>
      <c r="AL27" s="106">
        <v>6494</v>
      </c>
      <c r="AM27" s="106">
        <v>10184</v>
      </c>
      <c r="AN27" s="106">
        <v>15877</v>
      </c>
      <c r="AO27" s="104">
        <f t="shared" si="0"/>
        <v>36766</v>
      </c>
      <c r="AP27" s="107">
        <f t="shared" si="9"/>
        <v>36766</v>
      </c>
      <c r="AQ27" s="104" t="str">
        <f>AQ9</f>
        <v>Lw-3.6</v>
      </c>
      <c r="AR27" s="104" t="s">
        <v>1959</v>
      </c>
      <c r="AS27" s="104"/>
      <c r="AT27" s="104">
        <v>4416</v>
      </c>
      <c r="AU27" s="104">
        <v>6</v>
      </c>
      <c r="AV27" s="104">
        <v>100</v>
      </c>
      <c r="AW27" s="104">
        <v>0</v>
      </c>
      <c r="AX27" s="26">
        <f t="shared" si="1"/>
        <v>36766</v>
      </c>
      <c r="AY27" s="26">
        <f t="shared" si="2"/>
        <v>0</v>
      </c>
      <c r="AZ27" s="108">
        <f t="shared" si="14"/>
        <v>0</v>
      </c>
      <c r="BA27" s="109">
        <f t="shared" si="14"/>
        <v>0</v>
      </c>
      <c r="BB27" s="110">
        <f t="shared" ref="BB27:BC27" si="15">AX27*AZ27</f>
        <v>0</v>
      </c>
      <c r="BC27" s="110">
        <f t="shared" si="15"/>
        <v>0</v>
      </c>
      <c r="BD27" s="110">
        <f t="shared" si="4"/>
        <v>0</v>
      </c>
      <c r="BE27" s="104">
        <f>BE9</f>
        <v>0</v>
      </c>
      <c r="BF27" s="112">
        <f t="shared" si="5"/>
        <v>0</v>
      </c>
      <c r="BG27" s="104">
        <f>BG9</f>
        <v>0</v>
      </c>
      <c r="BH27" s="112">
        <f t="shared" si="6"/>
        <v>0</v>
      </c>
      <c r="BI27" s="104">
        <f>BI20</f>
        <v>4.0899999999999999E-3</v>
      </c>
      <c r="BJ27" s="112">
        <f t="shared" ref="BJ27" si="16">BI27*AP27</f>
        <v>150.37294</v>
      </c>
      <c r="BK27" s="104">
        <f>BK9</f>
        <v>32.72</v>
      </c>
      <c r="BL27" s="112">
        <f t="shared" ref="BL27" si="17">BK27*AU27</f>
        <v>196.32</v>
      </c>
      <c r="BM27" s="104">
        <f>BM9</f>
        <v>3.1870000000000002E-2</v>
      </c>
      <c r="BN27" s="112">
        <f t="shared" si="8"/>
        <v>1171.73242</v>
      </c>
      <c r="BO27" s="111">
        <f t="shared" si="11"/>
        <v>1518.42536</v>
      </c>
    </row>
    <row r="28" spans="1:67">
      <c r="W28" s="35"/>
      <c r="AP28" s="45">
        <f>SUM(AP3:AP27)</f>
        <v>836097</v>
      </c>
      <c r="AX28" s="45">
        <f>SUM(AX3:AX27)</f>
        <v>834851</v>
      </c>
      <c r="AY28" s="45">
        <f>SUM(AY3:AY27)</f>
        <v>1246</v>
      </c>
      <c r="BO28" s="3">
        <f>SUM(BO3:BO27)</f>
        <v>41301.78878000001</v>
      </c>
    </row>
    <row r="29" spans="1:67">
      <c r="AX29" s="45">
        <f>SUM(AX28:AY28)</f>
        <v>836097</v>
      </c>
    </row>
  </sheetData>
  <mergeCells count="6">
    <mergeCell ref="AI1:AN1"/>
    <mergeCell ref="AO1:BO1"/>
    <mergeCell ref="C1:K1"/>
    <mergeCell ref="L1:R1"/>
    <mergeCell ref="S1:Y1"/>
    <mergeCell ref="Z1:AH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8"/>
  <sheetViews>
    <sheetView zoomScale="55" zoomScaleNormal="55" workbookViewId="0">
      <selection activeCell="AG7" sqref="AG7"/>
    </sheetView>
  </sheetViews>
  <sheetFormatPr defaultColWidth="9" defaultRowHeight="12.75"/>
  <cols>
    <col min="1" max="1" width="4.625" style="1" customWidth="1"/>
    <col min="2" max="2" width="4.125" style="1" customWidth="1"/>
    <col min="3" max="3" width="4.625" style="1" customWidth="1"/>
    <col min="4" max="4" width="27.625" style="1" customWidth="1"/>
    <col min="5" max="5" width="7.125" style="1" customWidth="1"/>
    <col min="6" max="6" width="10" style="1" customWidth="1"/>
    <col min="7" max="7" width="19.625" style="1" customWidth="1"/>
    <col min="8" max="8" width="19.875" style="1" customWidth="1"/>
    <col min="9" max="9" width="9" style="1" customWidth="1"/>
    <col min="10" max="10" width="8.5" style="1" customWidth="1"/>
    <col min="11" max="11" width="11.625" style="1" customWidth="1"/>
    <col min="12" max="12" width="20.625" style="1" customWidth="1"/>
    <col min="13" max="13" width="10.625" style="1" hidden="1" customWidth="1"/>
    <col min="14" max="14" width="18.375" style="1" hidden="1" customWidth="1"/>
    <col min="15" max="15" width="18" style="1" hidden="1" customWidth="1"/>
    <col min="16" max="16" width="19.875" style="1" hidden="1" customWidth="1"/>
    <col min="17" max="18" width="10" style="1" hidden="1" customWidth="1"/>
    <col min="19" max="19" width="21.625" style="1" hidden="1" customWidth="1"/>
    <col min="20" max="20" width="10.125" style="1" hidden="1" customWidth="1"/>
    <col min="21" max="21" width="14.375" style="1" hidden="1" customWidth="1"/>
    <col min="22" max="22" width="40.125" style="1" hidden="1" customWidth="1"/>
    <col min="23" max="23" width="11.125" style="1" hidden="1" customWidth="1"/>
    <col min="24" max="24" width="11.625" style="1" hidden="1" customWidth="1"/>
    <col min="25" max="25" width="12.125" style="1" hidden="1" customWidth="1"/>
    <col min="26" max="26" width="63.625" style="1" hidden="1" customWidth="1"/>
    <col min="27" max="27" width="14.125" style="1" hidden="1" customWidth="1"/>
    <col min="28" max="28" width="20.125" style="1" hidden="1" customWidth="1"/>
    <col min="29" max="29" width="24.625" style="1" hidden="1" customWidth="1"/>
    <col min="30" max="30" width="30.5" style="1" hidden="1" customWidth="1"/>
    <col min="31" max="31" width="9.625" style="1" hidden="1" customWidth="1"/>
    <col min="32" max="32" width="10.625" style="1" hidden="1" customWidth="1"/>
    <col min="33" max="33" width="35.875" style="1" customWidth="1"/>
    <col min="34" max="34" width="31" style="1" hidden="1" customWidth="1"/>
    <col min="35" max="40" width="9.625" style="1" hidden="1" customWidth="1"/>
    <col min="41" max="41" width="8.875" style="1" hidden="1" customWidth="1"/>
    <col min="42" max="42" width="9.625" style="1" customWidth="1"/>
    <col min="43" max="43" width="8.875" style="1" customWidth="1"/>
    <col min="44" max="44" width="10.625" style="1" customWidth="1"/>
    <col min="45" max="47" width="9.875" style="1" customWidth="1"/>
    <col min="48" max="48" width="11.5" style="1" customWidth="1"/>
    <col min="49" max="49" width="12.625" style="1" customWidth="1"/>
    <col min="50" max="50" width="14.875" style="1" customWidth="1"/>
    <col min="51" max="51" width="10.375" style="1" customWidth="1"/>
    <col min="52" max="52" width="15.875" style="1" customWidth="1"/>
    <col min="53" max="53" width="16.125" style="1" customWidth="1"/>
    <col min="54" max="54" width="14.375" style="1" customWidth="1"/>
    <col min="55" max="55" width="12.375" style="1" customWidth="1"/>
    <col min="56" max="56" width="11.5" style="1" customWidth="1"/>
    <col min="57" max="57" width="12.125" style="1" customWidth="1"/>
    <col min="58" max="58" width="12.375" style="1" customWidth="1"/>
    <col min="59" max="59" width="12" style="1" customWidth="1"/>
    <col min="60" max="62" width="12.625" style="1" customWidth="1"/>
    <col min="63" max="63" width="11.5" style="1" customWidth="1"/>
    <col min="64" max="64" width="11.125" style="1" customWidth="1"/>
    <col min="65" max="65" width="11.625" style="1" customWidth="1"/>
    <col min="66" max="66" width="12" style="1" customWidth="1"/>
    <col min="67" max="67" width="14.125" style="1" customWidth="1"/>
    <col min="68" max="16384" width="9" style="1"/>
  </cols>
  <sheetData>
    <row r="1" spans="1:100" s="18" customFormat="1">
      <c r="A1" s="12"/>
      <c r="B1" s="12"/>
      <c r="C1" s="122" t="s">
        <v>2322</v>
      </c>
      <c r="D1" s="122"/>
      <c r="E1" s="122"/>
      <c r="F1" s="122"/>
      <c r="G1" s="122"/>
      <c r="H1" s="122"/>
      <c r="I1" s="122"/>
      <c r="J1" s="122"/>
      <c r="K1" s="122"/>
      <c r="L1" s="120" t="s">
        <v>2323</v>
      </c>
      <c r="M1" s="120"/>
      <c r="N1" s="120"/>
      <c r="O1" s="120"/>
      <c r="P1" s="120"/>
      <c r="Q1" s="120"/>
      <c r="R1" s="120"/>
      <c r="S1" s="122" t="s">
        <v>2324</v>
      </c>
      <c r="T1" s="122"/>
      <c r="U1" s="122"/>
      <c r="V1" s="122"/>
      <c r="W1" s="122"/>
      <c r="X1" s="122"/>
      <c r="Y1" s="122"/>
      <c r="Z1" s="120" t="s">
        <v>2325</v>
      </c>
      <c r="AA1" s="120"/>
      <c r="AB1" s="120"/>
      <c r="AC1" s="120"/>
      <c r="AD1" s="120"/>
      <c r="AE1" s="120"/>
      <c r="AF1" s="120"/>
      <c r="AG1" s="120"/>
      <c r="AH1" s="120"/>
      <c r="AI1" s="120" t="s">
        <v>2409</v>
      </c>
      <c r="AJ1" s="120"/>
      <c r="AK1" s="120"/>
      <c r="AL1" s="120"/>
      <c r="AM1" s="120"/>
      <c r="AN1" s="120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</row>
    <row r="2" spans="1:100" s="18" customFormat="1" ht="90.75" customHeight="1">
      <c r="A2" s="12" t="s">
        <v>2326</v>
      </c>
      <c r="B2" s="12" t="s">
        <v>2368</v>
      </c>
      <c r="C2" s="12" t="s">
        <v>2369</v>
      </c>
      <c r="D2" s="12" t="s">
        <v>2370</v>
      </c>
      <c r="E2" s="12" t="s">
        <v>2327</v>
      </c>
      <c r="F2" s="12" t="s">
        <v>2328</v>
      </c>
      <c r="G2" s="12" t="s">
        <v>2329</v>
      </c>
      <c r="H2" s="12" t="s">
        <v>2330</v>
      </c>
      <c r="I2" s="19" t="s">
        <v>2331</v>
      </c>
      <c r="J2" s="20" t="s">
        <v>2332</v>
      </c>
      <c r="K2" s="20" t="s">
        <v>2333</v>
      </c>
      <c r="L2" s="21" t="s">
        <v>2334</v>
      </c>
      <c r="M2" s="21" t="s">
        <v>2327</v>
      </c>
      <c r="N2" s="21" t="s">
        <v>2328</v>
      </c>
      <c r="O2" s="21" t="s">
        <v>2329</v>
      </c>
      <c r="P2" s="21" t="s">
        <v>2330</v>
      </c>
      <c r="Q2" s="22" t="s">
        <v>2331</v>
      </c>
      <c r="R2" s="23" t="s">
        <v>2332</v>
      </c>
      <c r="S2" s="24" t="s">
        <v>2335</v>
      </c>
      <c r="T2" s="25" t="s">
        <v>2336</v>
      </c>
      <c r="U2" s="25" t="s">
        <v>2337</v>
      </c>
      <c r="V2" s="25" t="s">
        <v>2338</v>
      </c>
      <c r="W2" s="24" t="s">
        <v>2339</v>
      </c>
      <c r="X2" s="24" t="s">
        <v>2340</v>
      </c>
      <c r="Y2" s="24" t="s">
        <v>2341</v>
      </c>
      <c r="Z2" s="26" t="s">
        <v>2342</v>
      </c>
      <c r="AA2" s="26" t="s">
        <v>2327</v>
      </c>
      <c r="AB2" s="26" t="s">
        <v>2328</v>
      </c>
      <c r="AC2" s="26" t="s">
        <v>2329</v>
      </c>
      <c r="AD2" s="26" t="s">
        <v>2330</v>
      </c>
      <c r="AE2" s="27" t="s">
        <v>2331</v>
      </c>
      <c r="AF2" s="28" t="s">
        <v>2332</v>
      </c>
      <c r="AG2" s="26" t="s">
        <v>2343</v>
      </c>
      <c r="AH2" s="26" t="s">
        <v>2344</v>
      </c>
      <c r="AI2" s="29" t="s">
        <v>2410</v>
      </c>
      <c r="AJ2" s="29" t="s">
        <v>2411</v>
      </c>
      <c r="AK2" s="29" t="s">
        <v>2412</v>
      </c>
      <c r="AL2" s="29" t="s">
        <v>2413</v>
      </c>
      <c r="AM2" s="29" t="s">
        <v>2414</v>
      </c>
      <c r="AN2" s="29" t="s">
        <v>2415</v>
      </c>
      <c r="AO2" s="29" t="s">
        <v>2345</v>
      </c>
      <c r="AP2" s="29" t="s">
        <v>2345</v>
      </c>
      <c r="AQ2" s="28" t="s">
        <v>2346</v>
      </c>
      <c r="AR2" s="28" t="s">
        <v>2371</v>
      </c>
      <c r="AS2" s="30" t="s">
        <v>2347</v>
      </c>
      <c r="AT2" s="2" t="s">
        <v>2348</v>
      </c>
      <c r="AU2" s="2" t="s">
        <v>2349</v>
      </c>
      <c r="AV2" s="2" t="s">
        <v>2350</v>
      </c>
      <c r="AW2" s="2" t="s">
        <v>2351</v>
      </c>
      <c r="AX2" s="31" t="s">
        <v>2352</v>
      </c>
      <c r="AY2" s="31" t="s">
        <v>2353</v>
      </c>
      <c r="AZ2" s="2" t="s">
        <v>2354</v>
      </c>
      <c r="BA2" s="2" t="s">
        <v>2355</v>
      </c>
      <c r="BB2" s="32" t="s">
        <v>2356</v>
      </c>
      <c r="BC2" s="32" t="s">
        <v>2357</v>
      </c>
      <c r="BD2" s="32" t="s">
        <v>2358</v>
      </c>
      <c r="BE2" s="2" t="s">
        <v>2359</v>
      </c>
      <c r="BF2" s="32" t="s">
        <v>2360</v>
      </c>
      <c r="BG2" s="2" t="s">
        <v>2361</v>
      </c>
      <c r="BH2" s="32" t="s">
        <v>2362</v>
      </c>
      <c r="BI2" s="2" t="s">
        <v>2395</v>
      </c>
      <c r="BJ2" s="32" t="s">
        <v>2396</v>
      </c>
      <c r="BK2" s="2" t="s">
        <v>2363</v>
      </c>
      <c r="BL2" s="40" t="s">
        <v>2364</v>
      </c>
      <c r="BM2" s="2" t="s">
        <v>2365</v>
      </c>
      <c r="BN2" s="41" t="s">
        <v>2366</v>
      </c>
      <c r="BO2" s="2" t="s">
        <v>2367</v>
      </c>
    </row>
    <row r="3" spans="1:100" s="37" customFormat="1">
      <c r="A3" s="4">
        <v>1</v>
      </c>
      <c r="B3" s="4">
        <v>10</v>
      </c>
      <c r="C3" s="4" t="s">
        <v>0</v>
      </c>
      <c r="D3" s="4" t="s">
        <v>113</v>
      </c>
      <c r="E3" s="35" t="s">
        <v>114</v>
      </c>
      <c r="F3" s="4"/>
      <c r="G3" s="4" t="s">
        <v>115</v>
      </c>
      <c r="H3" s="4" t="s">
        <v>116</v>
      </c>
      <c r="I3" s="35" t="s">
        <v>117</v>
      </c>
      <c r="J3" s="4"/>
      <c r="K3" s="35" t="s">
        <v>118</v>
      </c>
      <c r="L3" s="4" t="s">
        <v>113</v>
      </c>
      <c r="M3" s="35" t="s">
        <v>114</v>
      </c>
      <c r="N3" s="4"/>
      <c r="O3" s="4" t="s">
        <v>115</v>
      </c>
      <c r="P3" s="4" t="s">
        <v>116</v>
      </c>
      <c r="Q3" s="35" t="s">
        <v>117</v>
      </c>
      <c r="R3" s="4"/>
      <c r="S3" s="4" t="s">
        <v>12</v>
      </c>
      <c r="T3" s="4" t="s">
        <v>13</v>
      </c>
      <c r="U3" s="4" t="s">
        <v>11</v>
      </c>
      <c r="V3" s="4" t="s">
        <v>29</v>
      </c>
      <c r="W3" s="35" t="s">
        <v>991</v>
      </c>
      <c r="X3" s="35"/>
      <c r="Y3" s="4" t="s">
        <v>15</v>
      </c>
      <c r="Z3" s="4" t="s">
        <v>44</v>
      </c>
      <c r="AA3" s="35" t="s">
        <v>114</v>
      </c>
      <c r="AB3" s="4" t="s">
        <v>115</v>
      </c>
      <c r="AC3" s="4" t="s">
        <v>115</v>
      </c>
      <c r="AD3" s="4" t="s">
        <v>116</v>
      </c>
      <c r="AE3" s="35" t="s">
        <v>117</v>
      </c>
      <c r="AF3" s="4"/>
      <c r="AG3" s="35" t="s">
        <v>119</v>
      </c>
      <c r="AH3" s="35" t="s">
        <v>120</v>
      </c>
      <c r="AI3" s="67">
        <v>1630</v>
      </c>
      <c r="AJ3" s="67">
        <v>1548</v>
      </c>
      <c r="AK3" s="67">
        <v>3042</v>
      </c>
      <c r="AL3" s="67">
        <v>7825</v>
      </c>
      <c r="AM3" s="67">
        <v>12343</v>
      </c>
      <c r="AN3" s="67">
        <v>14457</v>
      </c>
      <c r="AO3" s="87">
        <f t="shared" ref="AO3:AO27" si="0">SUM(AI3:AN3)</f>
        <v>40845</v>
      </c>
      <c r="AP3" s="88">
        <f>AO3</f>
        <v>40845</v>
      </c>
      <c r="AQ3" s="89" t="s">
        <v>47</v>
      </c>
      <c r="AR3" s="4" t="s">
        <v>121</v>
      </c>
      <c r="AS3" s="4"/>
      <c r="AT3" s="4">
        <v>4416</v>
      </c>
      <c r="AU3" s="4">
        <v>6</v>
      </c>
      <c r="AV3" s="4">
        <v>100</v>
      </c>
      <c r="AW3" s="4">
        <v>0</v>
      </c>
      <c r="AX3" s="12">
        <f t="shared" ref="AX3:AX27" si="1">AV3*AP3/100</f>
        <v>40845</v>
      </c>
      <c r="AY3" s="12">
        <f t="shared" ref="AY3:AY27" si="2">AW3*AP3/100</f>
        <v>0</v>
      </c>
      <c r="AZ3" s="70">
        <f>'dane do formularza ofertowego'!J13</f>
        <v>0</v>
      </c>
      <c r="BA3" s="70">
        <f>'dane do formularza ofertowego'!J14</f>
        <v>0</v>
      </c>
      <c r="BB3" s="36">
        <f t="shared" ref="BB3:BC27" si="3">AX3*AZ3</f>
        <v>0</v>
      </c>
      <c r="BC3" s="36">
        <f t="shared" si="3"/>
        <v>0</v>
      </c>
      <c r="BD3" s="36">
        <f t="shared" ref="BD3:BD27" si="4">SUM(BB3:BC3)</f>
        <v>0</v>
      </c>
      <c r="BE3" s="90">
        <f>'dane do formularza ofertowego'!G6</f>
        <v>0</v>
      </c>
      <c r="BF3" s="10">
        <f t="shared" ref="BF3:BF27" si="5">BE3*AU3*AV3/100</f>
        <v>0</v>
      </c>
      <c r="BG3" s="90">
        <f>'dane do formularza ofertowego'!G7</f>
        <v>0</v>
      </c>
      <c r="BH3" s="10">
        <f t="shared" ref="BH3:BH27" si="6">BG3*AU3*AW3/100</f>
        <v>0</v>
      </c>
      <c r="BI3" s="4"/>
      <c r="BJ3" s="10">
        <f>BI3*AP3</f>
        <v>0</v>
      </c>
      <c r="BK3" s="89">
        <v>200.47</v>
      </c>
      <c r="BL3" s="10">
        <f t="shared" ref="BL3:BL27" si="7">BK3*AU3</f>
        <v>1202.82</v>
      </c>
      <c r="BM3" s="89">
        <v>4.1739999999999999E-2</v>
      </c>
      <c r="BN3" s="10">
        <f t="shared" ref="BN3:BN27" si="8">BM3*AP3</f>
        <v>1704.8703</v>
      </c>
      <c r="BO3" s="5">
        <f>BN3+BL3+BH3+BF3+BD3+BJ3</f>
        <v>2907.6903000000002</v>
      </c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</row>
    <row r="4" spans="1:100" s="37" customFormat="1">
      <c r="A4" s="4">
        <f>A3+1</f>
        <v>2</v>
      </c>
      <c r="B4" s="4">
        <v>10</v>
      </c>
      <c r="C4" s="4" t="s">
        <v>32</v>
      </c>
      <c r="D4" s="4" t="s">
        <v>113</v>
      </c>
      <c r="E4" s="35" t="s">
        <v>114</v>
      </c>
      <c r="F4" s="4"/>
      <c r="G4" s="4" t="s">
        <v>115</v>
      </c>
      <c r="H4" s="4" t="s">
        <v>116</v>
      </c>
      <c r="I4" s="35" t="s">
        <v>117</v>
      </c>
      <c r="J4" s="4"/>
      <c r="K4" s="35" t="s">
        <v>118</v>
      </c>
      <c r="L4" s="4" t="s">
        <v>113</v>
      </c>
      <c r="M4" s="35" t="s">
        <v>114</v>
      </c>
      <c r="N4" s="4"/>
      <c r="O4" s="4" t="s">
        <v>115</v>
      </c>
      <c r="P4" s="4" t="s">
        <v>116</v>
      </c>
      <c r="Q4" s="35" t="s">
        <v>117</v>
      </c>
      <c r="R4" s="4"/>
      <c r="S4" s="4" t="s">
        <v>12</v>
      </c>
      <c r="T4" s="4" t="s">
        <v>13</v>
      </c>
      <c r="U4" s="4" t="s">
        <v>11</v>
      </c>
      <c r="V4" s="4" t="s">
        <v>29</v>
      </c>
      <c r="W4" s="35" t="s">
        <v>991</v>
      </c>
      <c r="X4" s="35"/>
      <c r="Y4" s="4" t="s">
        <v>15</v>
      </c>
      <c r="Z4" s="4" t="s">
        <v>122</v>
      </c>
      <c r="AA4" s="35" t="s">
        <v>114</v>
      </c>
      <c r="AB4" s="4"/>
      <c r="AC4" s="4" t="s">
        <v>115</v>
      </c>
      <c r="AD4" s="4" t="s">
        <v>116</v>
      </c>
      <c r="AE4" s="35" t="s">
        <v>123</v>
      </c>
      <c r="AF4" s="4"/>
      <c r="AG4" s="35" t="s">
        <v>124</v>
      </c>
      <c r="AH4" s="35" t="s">
        <v>125</v>
      </c>
      <c r="AI4" s="67">
        <v>0</v>
      </c>
      <c r="AJ4" s="67">
        <v>2047</v>
      </c>
      <c r="AK4" s="67">
        <v>0</v>
      </c>
      <c r="AL4" s="67">
        <v>2356</v>
      </c>
      <c r="AM4" s="67">
        <v>0</v>
      </c>
      <c r="AN4" s="67">
        <v>6277</v>
      </c>
      <c r="AO4" s="87">
        <f t="shared" si="0"/>
        <v>10680</v>
      </c>
      <c r="AP4" s="88">
        <f t="shared" ref="AP4:AP27" si="9">AO4</f>
        <v>10680</v>
      </c>
      <c r="AQ4" s="89" t="s">
        <v>16</v>
      </c>
      <c r="AR4" s="4" t="s">
        <v>121</v>
      </c>
      <c r="AS4" s="4"/>
      <c r="AT4" s="4">
        <v>4416</v>
      </c>
      <c r="AU4" s="4">
        <v>6</v>
      </c>
      <c r="AV4" s="4">
        <v>100</v>
      </c>
      <c r="AW4" s="4">
        <v>0</v>
      </c>
      <c r="AX4" s="12">
        <f t="shared" si="1"/>
        <v>10680</v>
      </c>
      <c r="AY4" s="12">
        <f t="shared" si="2"/>
        <v>0</v>
      </c>
      <c r="AZ4" s="70">
        <f>AZ3</f>
        <v>0</v>
      </c>
      <c r="BA4" s="70">
        <f>BA3</f>
        <v>0</v>
      </c>
      <c r="BB4" s="36">
        <f t="shared" si="3"/>
        <v>0</v>
      </c>
      <c r="BC4" s="36">
        <f t="shared" si="3"/>
        <v>0</v>
      </c>
      <c r="BD4" s="36">
        <f t="shared" si="4"/>
        <v>0</v>
      </c>
      <c r="BE4" s="90">
        <f>'dane do formularza ofertowego'!E6</f>
        <v>0</v>
      </c>
      <c r="BF4" s="10">
        <f t="shared" si="5"/>
        <v>0</v>
      </c>
      <c r="BG4" s="90">
        <f>'dane do formularza ofertowego'!E7</f>
        <v>0</v>
      </c>
      <c r="BH4" s="10">
        <f t="shared" si="6"/>
        <v>0</v>
      </c>
      <c r="BI4" s="4"/>
      <c r="BJ4" s="10">
        <f t="shared" ref="BJ4:BJ28" si="10">BI4*AP4</f>
        <v>0</v>
      </c>
      <c r="BK4" s="89">
        <v>28.42</v>
      </c>
      <c r="BL4" s="10">
        <f t="shared" si="7"/>
        <v>170.52</v>
      </c>
      <c r="BM4" s="89">
        <v>4.8050000000000002E-2</v>
      </c>
      <c r="BN4" s="10">
        <f t="shared" si="8"/>
        <v>513.17399999999998</v>
      </c>
      <c r="BO4" s="5">
        <f t="shared" ref="BO4:BO27" si="11">BN4+BL4+BH4+BF4+BD4+BJ4</f>
        <v>683.69399999999996</v>
      </c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1:100" s="37" customFormat="1">
      <c r="A5" s="4">
        <f t="shared" ref="A5:A27" si="12">A4+1</f>
        <v>3</v>
      </c>
      <c r="B5" s="4">
        <v>10</v>
      </c>
      <c r="C5" s="4" t="s">
        <v>62</v>
      </c>
      <c r="D5" s="4" t="s">
        <v>113</v>
      </c>
      <c r="E5" s="35" t="s">
        <v>114</v>
      </c>
      <c r="F5" s="4"/>
      <c r="G5" s="4" t="s">
        <v>115</v>
      </c>
      <c r="H5" s="4" t="s">
        <v>116</v>
      </c>
      <c r="I5" s="35" t="s">
        <v>117</v>
      </c>
      <c r="J5" s="4"/>
      <c r="K5" s="35" t="s">
        <v>118</v>
      </c>
      <c r="L5" s="4" t="s">
        <v>113</v>
      </c>
      <c r="M5" s="35" t="s">
        <v>114</v>
      </c>
      <c r="N5" s="4"/>
      <c r="O5" s="4" t="s">
        <v>115</v>
      </c>
      <c r="P5" s="4" t="s">
        <v>116</v>
      </c>
      <c r="Q5" s="35" t="s">
        <v>117</v>
      </c>
      <c r="R5" s="4"/>
      <c r="S5" s="4" t="s">
        <v>12</v>
      </c>
      <c r="T5" s="4" t="s">
        <v>13</v>
      </c>
      <c r="U5" s="4" t="s">
        <v>11</v>
      </c>
      <c r="V5" s="4" t="s">
        <v>29</v>
      </c>
      <c r="W5" s="35" t="s">
        <v>991</v>
      </c>
      <c r="X5" s="35"/>
      <c r="Y5" s="4" t="s">
        <v>15</v>
      </c>
      <c r="Z5" s="4" t="s">
        <v>126</v>
      </c>
      <c r="AA5" s="35" t="s">
        <v>114</v>
      </c>
      <c r="AB5" s="4" t="s">
        <v>115</v>
      </c>
      <c r="AC5" s="4" t="s">
        <v>115</v>
      </c>
      <c r="AD5" s="4" t="s">
        <v>127</v>
      </c>
      <c r="AE5" s="35" t="s">
        <v>117</v>
      </c>
      <c r="AF5" s="4"/>
      <c r="AG5" s="35" t="s">
        <v>128</v>
      </c>
      <c r="AH5" s="35" t="s">
        <v>129</v>
      </c>
      <c r="AI5" s="67">
        <v>0</v>
      </c>
      <c r="AJ5" s="67">
        <v>1361</v>
      </c>
      <c r="AK5" s="67">
        <v>0</v>
      </c>
      <c r="AL5" s="67">
        <v>1328</v>
      </c>
      <c r="AM5" s="67">
        <v>0</v>
      </c>
      <c r="AN5" s="67">
        <v>1328</v>
      </c>
      <c r="AO5" s="87">
        <f t="shared" si="0"/>
        <v>4017</v>
      </c>
      <c r="AP5" s="88">
        <f t="shared" si="9"/>
        <v>4017</v>
      </c>
      <c r="AQ5" s="89" t="s">
        <v>130</v>
      </c>
      <c r="AR5" s="4" t="s">
        <v>121</v>
      </c>
      <c r="AS5" s="4"/>
      <c r="AT5" s="4">
        <v>4416</v>
      </c>
      <c r="AU5" s="4">
        <v>6</v>
      </c>
      <c r="AV5" s="4">
        <v>100</v>
      </c>
      <c r="AW5" s="4">
        <v>0</v>
      </c>
      <c r="AX5" s="12">
        <f t="shared" si="1"/>
        <v>4017</v>
      </c>
      <c r="AY5" s="12">
        <f t="shared" si="2"/>
        <v>0</v>
      </c>
      <c r="AZ5" s="70">
        <f t="shared" ref="AZ5:BA20" si="13">AZ4</f>
        <v>0</v>
      </c>
      <c r="BA5" s="70">
        <f t="shared" si="13"/>
        <v>0</v>
      </c>
      <c r="BB5" s="36">
        <f t="shared" si="3"/>
        <v>0</v>
      </c>
      <c r="BC5" s="36">
        <f t="shared" si="3"/>
        <v>0</v>
      </c>
      <c r="BD5" s="36">
        <f t="shared" si="4"/>
        <v>0</v>
      </c>
      <c r="BE5" s="90">
        <f>'dane do formularza ofertowego'!D6</f>
        <v>0</v>
      </c>
      <c r="BF5" s="10">
        <f t="shared" si="5"/>
        <v>0</v>
      </c>
      <c r="BG5" s="90">
        <f>'dane do formularza ofertowego'!D7</f>
        <v>0</v>
      </c>
      <c r="BH5" s="10">
        <f t="shared" si="6"/>
        <v>0</v>
      </c>
      <c r="BI5" s="4"/>
      <c r="BJ5" s="10">
        <f t="shared" si="10"/>
        <v>0</v>
      </c>
      <c r="BK5" s="89">
        <v>10.85</v>
      </c>
      <c r="BL5" s="10">
        <f t="shared" si="7"/>
        <v>65.099999999999994</v>
      </c>
      <c r="BM5" s="89">
        <v>5.3409999999999999E-2</v>
      </c>
      <c r="BN5" s="10">
        <f t="shared" si="8"/>
        <v>214.54796999999999</v>
      </c>
      <c r="BO5" s="5">
        <f t="shared" si="11"/>
        <v>279.64796999999999</v>
      </c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</row>
    <row r="6" spans="1:100" s="37" customFormat="1" ht="13.5">
      <c r="A6" s="4">
        <f t="shared" si="12"/>
        <v>4</v>
      </c>
      <c r="B6" s="4">
        <v>11</v>
      </c>
      <c r="C6" s="4" t="s">
        <v>0</v>
      </c>
      <c r="D6" s="4" t="s">
        <v>131</v>
      </c>
      <c r="E6" s="35" t="s">
        <v>132</v>
      </c>
      <c r="F6" s="4"/>
      <c r="G6" s="4" t="s">
        <v>133</v>
      </c>
      <c r="H6" s="4" t="s">
        <v>134</v>
      </c>
      <c r="I6" s="35" t="s">
        <v>135</v>
      </c>
      <c r="J6" s="4"/>
      <c r="K6" s="35" t="s">
        <v>136</v>
      </c>
      <c r="L6" s="4" t="s">
        <v>131</v>
      </c>
      <c r="M6" s="35" t="s">
        <v>132</v>
      </c>
      <c r="N6" s="4" t="s">
        <v>133</v>
      </c>
      <c r="O6" s="4" t="s">
        <v>137</v>
      </c>
      <c r="P6" s="4" t="s">
        <v>134</v>
      </c>
      <c r="Q6" s="35" t="s">
        <v>135</v>
      </c>
      <c r="R6" s="4"/>
      <c r="S6" s="4" t="s">
        <v>12</v>
      </c>
      <c r="T6" s="4" t="s">
        <v>13</v>
      </c>
      <c r="U6" s="4" t="s">
        <v>28</v>
      </c>
      <c r="V6" s="4" t="s">
        <v>29</v>
      </c>
      <c r="W6" s="35" t="s">
        <v>991</v>
      </c>
      <c r="X6" s="35"/>
      <c r="Y6" s="4" t="s">
        <v>15</v>
      </c>
      <c r="Z6" s="4" t="s">
        <v>138</v>
      </c>
      <c r="AA6" s="35" t="s">
        <v>132</v>
      </c>
      <c r="AB6" s="4" t="s">
        <v>133</v>
      </c>
      <c r="AC6" s="4" t="s">
        <v>137</v>
      </c>
      <c r="AD6" s="4" t="s">
        <v>134</v>
      </c>
      <c r="AE6" s="35" t="s">
        <v>135</v>
      </c>
      <c r="AF6" s="4"/>
      <c r="AG6" s="35" t="s">
        <v>139</v>
      </c>
      <c r="AH6" s="35" t="s">
        <v>140</v>
      </c>
      <c r="AI6" s="67">
        <v>90</v>
      </c>
      <c r="AJ6" s="67">
        <v>1350</v>
      </c>
      <c r="AK6" s="67">
        <v>1540</v>
      </c>
      <c r="AL6" s="67">
        <v>6701</v>
      </c>
      <c r="AM6" s="67">
        <v>6651</v>
      </c>
      <c r="AN6" s="67">
        <v>9434</v>
      </c>
      <c r="AO6" s="87">
        <f t="shared" si="0"/>
        <v>25766</v>
      </c>
      <c r="AP6" s="88">
        <f t="shared" si="9"/>
        <v>25766</v>
      </c>
      <c r="AQ6" s="89" t="str">
        <f>AQ4</f>
        <v>W-3.6</v>
      </c>
      <c r="AR6" s="4" t="s">
        <v>121</v>
      </c>
      <c r="AS6" s="4"/>
      <c r="AT6" s="4">
        <v>4416</v>
      </c>
      <c r="AU6" s="4">
        <v>6</v>
      </c>
      <c r="AV6" s="4">
        <v>100</v>
      </c>
      <c r="AW6" s="4">
        <v>0</v>
      </c>
      <c r="AX6" s="12">
        <f t="shared" si="1"/>
        <v>25766</v>
      </c>
      <c r="AY6" s="12">
        <f t="shared" si="2"/>
        <v>0</v>
      </c>
      <c r="AZ6" s="70">
        <f t="shared" si="13"/>
        <v>0</v>
      </c>
      <c r="BA6" s="70">
        <f t="shared" si="13"/>
        <v>0</v>
      </c>
      <c r="BB6" s="36">
        <f t="shared" si="3"/>
        <v>0</v>
      </c>
      <c r="BC6" s="36">
        <f t="shared" si="3"/>
        <v>0</v>
      </c>
      <c r="BD6" s="36">
        <f t="shared" si="4"/>
        <v>0</v>
      </c>
      <c r="BE6" s="89">
        <f>BE4</f>
        <v>0</v>
      </c>
      <c r="BF6" s="10">
        <f t="shared" si="5"/>
        <v>0</v>
      </c>
      <c r="BG6" s="89">
        <f>BG4</f>
        <v>0</v>
      </c>
      <c r="BH6" s="10">
        <f t="shared" si="6"/>
        <v>0</v>
      </c>
      <c r="BI6" s="71">
        <v>3.8999999999999998E-3</v>
      </c>
      <c r="BJ6" s="10">
        <f t="shared" si="10"/>
        <v>100.48739999999999</v>
      </c>
      <c r="BK6" s="89">
        <f>BK4</f>
        <v>28.42</v>
      </c>
      <c r="BL6" s="10">
        <f t="shared" si="7"/>
        <v>170.52</v>
      </c>
      <c r="BM6" s="89">
        <f>BM4</f>
        <v>4.8050000000000002E-2</v>
      </c>
      <c r="BN6" s="10">
        <f t="shared" si="8"/>
        <v>1238.0563</v>
      </c>
      <c r="BO6" s="5">
        <f t="shared" si="11"/>
        <v>1509.0636999999999</v>
      </c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</row>
    <row r="7" spans="1:100" s="37" customFormat="1">
      <c r="A7" s="4">
        <f t="shared" si="12"/>
        <v>5</v>
      </c>
      <c r="B7" s="4">
        <v>12</v>
      </c>
      <c r="C7" s="4" t="s">
        <v>0</v>
      </c>
      <c r="D7" s="4" t="s">
        <v>141</v>
      </c>
      <c r="E7" s="35" t="s">
        <v>142</v>
      </c>
      <c r="F7" s="4"/>
      <c r="G7" s="4" t="s">
        <v>143</v>
      </c>
      <c r="H7" s="4" t="s">
        <v>144</v>
      </c>
      <c r="I7" s="35" t="s">
        <v>59</v>
      </c>
      <c r="J7" s="4"/>
      <c r="K7" s="35" t="s">
        <v>145</v>
      </c>
      <c r="L7" s="4" t="s">
        <v>141</v>
      </c>
      <c r="M7" s="35" t="s">
        <v>142</v>
      </c>
      <c r="N7" s="4"/>
      <c r="O7" s="4" t="s">
        <v>143</v>
      </c>
      <c r="P7" s="4" t="s">
        <v>144</v>
      </c>
      <c r="Q7" s="35" t="s">
        <v>59</v>
      </c>
      <c r="R7" s="4"/>
      <c r="S7" s="4" t="s">
        <v>12</v>
      </c>
      <c r="T7" s="4" t="s">
        <v>13</v>
      </c>
      <c r="U7" s="4" t="s">
        <v>11</v>
      </c>
      <c r="V7" s="4" t="s">
        <v>29</v>
      </c>
      <c r="W7" s="35" t="s">
        <v>991</v>
      </c>
      <c r="X7" s="35"/>
      <c r="Y7" s="4" t="s">
        <v>15</v>
      </c>
      <c r="Z7" s="4"/>
      <c r="AA7" s="35" t="s">
        <v>142</v>
      </c>
      <c r="AB7" s="4" t="s">
        <v>143</v>
      </c>
      <c r="AC7" s="4" t="s">
        <v>143</v>
      </c>
      <c r="AD7" s="4" t="s">
        <v>144</v>
      </c>
      <c r="AE7" s="35" t="s">
        <v>59</v>
      </c>
      <c r="AF7" s="4"/>
      <c r="AG7" s="35" t="s">
        <v>146</v>
      </c>
      <c r="AH7" s="35" t="s">
        <v>147</v>
      </c>
      <c r="AI7" s="67">
        <v>369</v>
      </c>
      <c r="AJ7" s="67">
        <v>1257</v>
      </c>
      <c r="AK7" s="67">
        <v>4359</v>
      </c>
      <c r="AL7" s="67">
        <v>10269</v>
      </c>
      <c r="AM7" s="67">
        <v>14170</v>
      </c>
      <c r="AN7" s="67">
        <v>20872</v>
      </c>
      <c r="AO7" s="87">
        <f t="shared" si="0"/>
        <v>51296</v>
      </c>
      <c r="AP7" s="88">
        <f t="shared" si="9"/>
        <v>51296</v>
      </c>
      <c r="AQ7" s="89" t="str">
        <f>AQ3</f>
        <v>W-4</v>
      </c>
      <c r="AR7" s="4" t="s">
        <v>121</v>
      </c>
      <c r="AS7" s="4"/>
      <c r="AT7" s="4">
        <v>4416</v>
      </c>
      <c r="AU7" s="4">
        <v>6</v>
      </c>
      <c r="AV7" s="4">
        <v>100</v>
      </c>
      <c r="AW7" s="4">
        <v>0</v>
      </c>
      <c r="AX7" s="12">
        <f t="shared" si="1"/>
        <v>51296</v>
      </c>
      <c r="AY7" s="12">
        <f t="shared" si="2"/>
        <v>0</v>
      </c>
      <c r="AZ7" s="70">
        <f t="shared" si="13"/>
        <v>0</v>
      </c>
      <c r="BA7" s="70">
        <f t="shared" si="13"/>
        <v>0</v>
      </c>
      <c r="BB7" s="36">
        <f t="shared" si="3"/>
        <v>0</v>
      </c>
      <c r="BC7" s="36">
        <f t="shared" si="3"/>
        <v>0</v>
      </c>
      <c r="BD7" s="36">
        <f t="shared" si="4"/>
        <v>0</v>
      </c>
      <c r="BE7" s="89">
        <f>BE3</f>
        <v>0</v>
      </c>
      <c r="BF7" s="10">
        <f t="shared" si="5"/>
        <v>0</v>
      </c>
      <c r="BG7" s="89">
        <f>BG3</f>
        <v>0</v>
      </c>
      <c r="BH7" s="10">
        <f t="shared" si="6"/>
        <v>0</v>
      </c>
      <c r="BI7" s="4"/>
      <c r="BJ7" s="10">
        <f t="shared" si="10"/>
        <v>0</v>
      </c>
      <c r="BK7" s="89">
        <f>BK3</f>
        <v>200.47</v>
      </c>
      <c r="BL7" s="10">
        <f t="shared" si="7"/>
        <v>1202.82</v>
      </c>
      <c r="BM7" s="89">
        <f>BM3</f>
        <v>4.1739999999999999E-2</v>
      </c>
      <c r="BN7" s="10">
        <f t="shared" si="8"/>
        <v>2141.0950400000002</v>
      </c>
      <c r="BO7" s="5">
        <f t="shared" si="11"/>
        <v>3343.9150399999999</v>
      </c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</row>
    <row r="8" spans="1:100" s="37" customFormat="1">
      <c r="A8" s="4">
        <f t="shared" si="12"/>
        <v>6</v>
      </c>
      <c r="B8" s="4">
        <v>13</v>
      </c>
      <c r="C8" s="4" t="s">
        <v>0</v>
      </c>
      <c r="D8" s="4" t="s">
        <v>148</v>
      </c>
      <c r="E8" s="35" t="s">
        <v>149</v>
      </c>
      <c r="F8" s="4"/>
      <c r="G8" s="4" t="s">
        <v>150</v>
      </c>
      <c r="H8" s="4" t="s">
        <v>151</v>
      </c>
      <c r="I8" s="35" t="s">
        <v>152</v>
      </c>
      <c r="J8" s="4"/>
      <c r="K8" s="35" t="s">
        <v>153</v>
      </c>
      <c r="L8" s="4" t="s">
        <v>148</v>
      </c>
      <c r="M8" s="35" t="s">
        <v>149</v>
      </c>
      <c r="N8" s="4"/>
      <c r="O8" s="4" t="s">
        <v>150</v>
      </c>
      <c r="P8" s="4" t="s">
        <v>151</v>
      </c>
      <c r="Q8" s="35" t="s">
        <v>152</v>
      </c>
      <c r="R8" s="4"/>
      <c r="S8" s="4" t="s">
        <v>12</v>
      </c>
      <c r="T8" s="4" t="s">
        <v>13</v>
      </c>
      <c r="U8" s="4" t="s">
        <v>11</v>
      </c>
      <c r="V8" s="4" t="s">
        <v>29</v>
      </c>
      <c r="W8" s="35" t="s">
        <v>991</v>
      </c>
      <c r="X8" s="35"/>
      <c r="Y8" s="4" t="s">
        <v>15</v>
      </c>
      <c r="Z8" s="4" t="s">
        <v>154</v>
      </c>
      <c r="AA8" s="35" t="s">
        <v>155</v>
      </c>
      <c r="AB8" s="4" t="s">
        <v>150</v>
      </c>
      <c r="AC8" s="4" t="s">
        <v>150</v>
      </c>
      <c r="AD8" s="4" t="s">
        <v>151</v>
      </c>
      <c r="AE8" s="35" t="s">
        <v>152</v>
      </c>
      <c r="AF8" s="4"/>
      <c r="AG8" s="35" t="s">
        <v>156</v>
      </c>
      <c r="AH8" s="35" t="s">
        <v>157</v>
      </c>
      <c r="AI8" s="67">
        <v>0</v>
      </c>
      <c r="AJ8" s="67">
        <v>249</v>
      </c>
      <c r="AK8" s="67">
        <v>0</v>
      </c>
      <c r="AL8" s="67">
        <v>8349</v>
      </c>
      <c r="AM8" s="67">
        <v>0</v>
      </c>
      <c r="AN8" s="67">
        <v>23792</v>
      </c>
      <c r="AO8" s="87">
        <f t="shared" si="0"/>
        <v>32390</v>
      </c>
      <c r="AP8" s="88">
        <f t="shared" si="9"/>
        <v>32390</v>
      </c>
      <c r="AQ8" s="89" t="str">
        <f>AQ4</f>
        <v>W-3.6</v>
      </c>
      <c r="AR8" s="4" t="s">
        <v>121</v>
      </c>
      <c r="AS8" s="4"/>
      <c r="AT8" s="4">
        <v>4416</v>
      </c>
      <c r="AU8" s="4">
        <v>6</v>
      </c>
      <c r="AV8" s="4">
        <v>100</v>
      </c>
      <c r="AW8" s="4">
        <v>0</v>
      </c>
      <c r="AX8" s="12">
        <f t="shared" si="1"/>
        <v>32390</v>
      </c>
      <c r="AY8" s="12">
        <f t="shared" si="2"/>
        <v>0</v>
      </c>
      <c r="AZ8" s="70">
        <f t="shared" si="13"/>
        <v>0</v>
      </c>
      <c r="BA8" s="70">
        <f t="shared" si="13"/>
        <v>0</v>
      </c>
      <c r="BB8" s="36">
        <f t="shared" si="3"/>
        <v>0</v>
      </c>
      <c r="BC8" s="36">
        <f t="shared" si="3"/>
        <v>0</v>
      </c>
      <c r="BD8" s="36">
        <f t="shared" si="4"/>
        <v>0</v>
      </c>
      <c r="BE8" s="89">
        <f>BE4</f>
        <v>0</v>
      </c>
      <c r="BF8" s="10">
        <f t="shared" si="5"/>
        <v>0</v>
      </c>
      <c r="BG8" s="89">
        <f>BG4</f>
        <v>0</v>
      </c>
      <c r="BH8" s="10">
        <f t="shared" si="6"/>
        <v>0</v>
      </c>
      <c r="BI8" s="4"/>
      <c r="BJ8" s="10">
        <f t="shared" si="10"/>
        <v>0</v>
      </c>
      <c r="BK8" s="89">
        <f>BK4</f>
        <v>28.42</v>
      </c>
      <c r="BL8" s="10">
        <f t="shared" si="7"/>
        <v>170.52</v>
      </c>
      <c r="BM8" s="89">
        <f>BM4</f>
        <v>4.8050000000000002E-2</v>
      </c>
      <c r="BN8" s="10">
        <f t="shared" si="8"/>
        <v>1556.3395</v>
      </c>
      <c r="BO8" s="5">
        <f t="shared" si="11"/>
        <v>1726.8595</v>
      </c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</row>
    <row r="9" spans="1:100" s="37" customFormat="1">
      <c r="A9" s="4">
        <f t="shared" si="12"/>
        <v>7</v>
      </c>
      <c r="B9" s="4">
        <v>16</v>
      </c>
      <c r="C9" s="4" t="s">
        <v>0</v>
      </c>
      <c r="D9" s="4" t="s">
        <v>160</v>
      </c>
      <c r="E9" s="35" t="s">
        <v>161</v>
      </c>
      <c r="F9" s="4"/>
      <c r="G9" s="4" t="s">
        <v>162</v>
      </c>
      <c r="H9" s="4" t="s">
        <v>163</v>
      </c>
      <c r="I9" s="35" t="s">
        <v>164</v>
      </c>
      <c r="J9" s="4"/>
      <c r="K9" s="35" t="s">
        <v>165</v>
      </c>
      <c r="L9" s="4" t="s">
        <v>160</v>
      </c>
      <c r="M9" s="35" t="s">
        <v>161</v>
      </c>
      <c r="N9" s="4"/>
      <c r="O9" s="4" t="s">
        <v>162</v>
      </c>
      <c r="P9" s="4" t="s">
        <v>163</v>
      </c>
      <c r="Q9" s="35" t="s">
        <v>164</v>
      </c>
      <c r="R9" s="4"/>
      <c r="S9" s="4" t="s">
        <v>12</v>
      </c>
      <c r="T9" s="4" t="s">
        <v>13</v>
      </c>
      <c r="U9" s="4" t="s">
        <v>11</v>
      </c>
      <c r="V9" s="4" t="s">
        <v>29</v>
      </c>
      <c r="W9" s="35" t="s">
        <v>991</v>
      </c>
      <c r="X9" s="35"/>
      <c r="Y9" s="4" t="s">
        <v>15</v>
      </c>
      <c r="Z9" s="4" t="s">
        <v>166</v>
      </c>
      <c r="AA9" s="35" t="s">
        <v>161</v>
      </c>
      <c r="AB9" s="4" t="s">
        <v>162</v>
      </c>
      <c r="AC9" s="4" t="s">
        <v>162</v>
      </c>
      <c r="AD9" s="4" t="s">
        <v>163</v>
      </c>
      <c r="AE9" s="35" t="s">
        <v>164</v>
      </c>
      <c r="AF9" s="4"/>
      <c r="AG9" s="35" t="s">
        <v>167</v>
      </c>
      <c r="AH9" s="35" t="s">
        <v>168</v>
      </c>
      <c r="AI9" s="67">
        <v>0</v>
      </c>
      <c r="AJ9" s="67">
        <v>1885</v>
      </c>
      <c r="AK9" s="67">
        <v>0</v>
      </c>
      <c r="AL9" s="67">
        <v>9940</v>
      </c>
      <c r="AM9" s="67">
        <v>15566</v>
      </c>
      <c r="AN9" s="67">
        <v>23123</v>
      </c>
      <c r="AO9" s="87">
        <f t="shared" si="0"/>
        <v>50514</v>
      </c>
      <c r="AP9" s="88">
        <f t="shared" si="9"/>
        <v>50514</v>
      </c>
      <c r="AQ9" s="89" t="str">
        <f>AQ3</f>
        <v>W-4</v>
      </c>
      <c r="AR9" s="4" t="s">
        <v>121</v>
      </c>
      <c r="AS9" s="4"/>
      <c r="AT9" s="4">
        <v>4416</v>
      </c>
      <c r="AU9" s="4">
        <v>6</v>
      </c>
      <c r="AV9" s="4">
        <v>100</v>
      </c>
      <c r="AW9" s="4">
        <v>0</v>
      </c>
      <c r="AX9" s="12">
        <f t="shared" si="1"/>
        <v>50514</v>
      </c>
      <c r="AY9" s="12">
        <f t="shared" si="2"/>
        <v>0</v>
      </c>
      <c r="AZ9" s="70">
        <f t="shared" si="13"/>
        <v>0</v>
      </c>
      <c r="BA9" s="70">
        <f t="shared" si="13"/>
        <v>0</v>
      </c>
      <c r="BB9" s="36">
        <f t="shared" si="3"/>
        <v>0</v>
      </c>
      <c r="BC9" s="36">
        <f t="shared" si="3"/>
        <v>0</v>
      </c>
      <c r="BD9" s="36">
        <f t="shared" si="4"/>
        <v>0</v>
      </c>
      <c r="BE9" s="89">
        <f>BE3</f>
        <v>0</v>
      </c>
      <c r="BF9" s="10">
        <f t="shared" si="5"/>
        <v>0</v>
      </c>
      <c r="BG9" s="89">
        <f>BG3</f>
        <v>0</v>
      </c>
      <c r="BH9" s="10">
        <f t="shared" si="6"/>
        <v>0</v>
      </c>
      <c r="BI9" s="4"/>
      <c r="BJ9" s="10">
        <f t="shared" si="10"/>
        <v>0</v>
      </c>
      <c r="BK9" s="89">
        <f>BK3</f>
        <v>200.47</v>
      </c>
      <c r="BL9" s="10">
        <f t="shared" si="7"/>
        <v>1202.82</v>
      </c>
      <c r="BM9" s="89">
        <f>BM3</f>
        <v>4.1739999999999999E-2</v>
      </c>
      <c r="BN9" s="10">
        <f t="shared" si="8"/>
        <v>2108.4543600000002</v>
      </c>
      <c r="BO9" s="5">
        <f t="shared" si="11"/>
        <v>3311.2743600000003</v>
      </c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</row>
    <row r="10" spans="1:100" s="37" customFormat="1">
      <c r="A10" s="4">
        <f t="shared" si="12"/>
        <v>8</v>
      </c>
      <c r="B10" s="4">
        <v>17</v>
      </c>
      <c r="C10" s="4" t="s">
        <v>32</v>
      </c>
      <c r="D10" s="4" t="s">
        <v>169</v>
      </c>
      <c r="E10" s="35" t="s">
        <v>170</v>
      </c>
      <c r="F10" s="4"/>
      <c r="G10" s="4" t="s">
        <v>171</v>
      </c>
      <c r="H10" s="4" t="s">
        <v>172</v>
      </c>
      <c r="I10" s="35" t="s">
        <v>59</v>
      </c>
      <c r="J10" s="4"/>
      <c r="K10" s="35" t="s">
        <v>173</v>
      </c>
      <c r="L10" s="4" t="s">
        <v>169</v>
      </c>
      <c r="M10" s="35" t="s">
        <v>170</v>
      </c>
      <c r="N10" s="4" t="s">
        <v>171</v>
      </c>
      <c r="O10" s="4" t="s">
        <v>171</v>
      </c>
      <c r="P10" s="4" t="s">
        <v>172</v>
      </c>
      <c r="Q10" s="35" t="s">
        <v>59</v>
      </c>
      <c r="R10" s="4"/>
      <c r="S10" s="4" t="s">
        <v>12</v>
      </c>
      <c r="T10" s="4" t="s">
        <v>13</v>
      </c>
      <c r="U10" s="4" t="s">
        <v>28</v>
      </c>
      <c r="V10" s="4" t="s">
        <v>29</v>
      </c>
      <c r="W10" s="35" t="s">
        <v>991</v>
      </c>
      <c r="X10" s="35"/>
      <c r="Y10" s="4" t="s">
        <v>15</v>
      </c>
      <c r="Z10" s="4" t="s">
        <v>174</v>
      </c>
      <c r="AA10" s="35" t="s">
        <v>170</v>
      </c>
      <c r="AB10" s="4" t="s">
        <v>171</v>
      </c>
      <c r="AC10" s="4" t="s">
        <v>171</v>
      </c>
      <c r="AD10" s="4" t="s">
        <v>172</v>
      </c>
      <c r="AE10" s="35" t="s">
        <v>59</v>
      </c>
      <c r="AF10" s="4"/>
      <c r="AG10" s="35" t="s">
        <v>175</v>
      </c>
      <c r="AH10" s="35" t="s">
        <v>176</v>
      </c>
      <c r="AI10" s="67">
        <v>871</v>
      </c>
      <c r="AJ10" s="67">
        <v>1253</v>
      </c>
      <c r="AK10" s="67">
        <v>2351</v>
      </c>
      <c r="AL10" s="67">
        <v>6961</v>
      </c>
      <c r="AM10" s="67">
        <v>9814</v>
      </c>
      <c r="AN10" s="67">
        <v>7376</v>
      </c>
      <c r="AO10" s="87">
        <f t="shared" si="0"/>
        <v>28626</v>
      </c>
      <c r="AP10" s="88">
        <f t="shared" si="9"/>
        <v>28626</v>
      </c>
      <c r="AQ10" s="89" t="str">
        <f>AQ3</f>
        <v>W-4</v>
      </c>
      <c r="AR10" s="4" t="s">
        <v>121</v>
      </c>
      <c r="AS10" s="4"/>
      <c r="AT10" s="4">
        <v>4416</v>
      </c>
      <c r="AU10" s="4">
        <v>6</v>
      </c>
      <c r="AV10" s="4">
        <v>100</v>
      </c>
      <c r="AW10" s="4">
        <v>0</v>
      </c>
      <c r="AX10" s="12">
        <f t="shared" si="1"/>
        <v>28626</v>
      </c>
      <c r="AY10" s="12">
        <f t="shared" si="2"/>
        <v>0</v>
      </c>
      <c r="AZ10" s="70">
        <f t="shared" si="13"/>
        <v>0</v>
      </c>
      <c r="BA10" s="70">
        <f t="shared" si="13"/>
        <v>0</v>
      </c>
      <c r="BB10" s="36">
        <f t="shared" si="3"/>
        <v>0</v>
      </c>
      <c r="BC10" s="36">
        <f t="shared" si="3"/>
        <v>0</v>
      </c>
      <c r="BD10" s="36">
        <f t="shared" si="4"/>
        <v>0</v>
      </c>
      <c r="BE10" s="89">
        <f>BE3</f>
        <v>0</v>
      </c>
      <c r="BF10" s="10">
        <f t="shared" si="5"/>
        <v>0</v>
      </c>
      <c r="BG10" s="89">
        <f>BG3</f>
        <v>0</v>
      </c>
      <c r="BH10" s="10">
        <f t="shared" si="6"/>
        <v>0</v>
      </c>
      <c r="BI10" s="4">
        <f>BI6</f>
        <v>3.8999999999999998E-3</v>
      </c>
      <c r="BJ10" s="10">
        <f t="shared" si="10"/>
        <v>111.64139999999999</v>
      </c>
      <c r="BK10" s="89">
        <f>BK3</f>
        <v>200.47</v>
      </c>
      <c r="BL10" s="10">
        <f t="shared" si="7"/>
        <v>1202.82</v>
      </c>
      <c r="BM10" s="89">
        <f>BM3</f>
        <v>4.1739999999999999E-2</v>
      </c>
      <c r="BN10" s="10">
        <f t="shared" si="8"/>
        <v>1194.84924</v>
      </c>
      <c r="BO10" s="5">
        <f t="shared" si="11"/>
        <v>2509.3106400000001</v>
      </c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</row>
    <row r="11" spans="1:100" s="37" customFormat="1">
      <c r="A11" s="4">
        <f t="shared" si="12"/>
        <v>9</v>
      </c>
      <c r="B11" s="4">
        <v>19</v>
      </c>
      <c r="C11" s="4" t="s">
        <v>32</v>
      </c>
      <c r="D11" s="4" t="s">
        <v>178</v>
      </c>
      <c r="E11" s="35" t="s">
        <v>179</v>
      </c>
      <c r="F11" s="4"/>
      <c r="G11" s="4" t="s">
        <v>180</v>
      </c>
      <c r="H11" s="4" t="s">
        <v>181</v>
      </c>
      <c r="I11" s="35" t="s">
        <v>135</v>
      </c>
      <c r="J11" s="4"/>
      <c r="K11" s="35" t="s">
        <v>182</v>
      </c>
      <c r="L11" s="4" t="s">
        <v>178</v>
      </c>
      <c r="M11" s="35" t="s">
        <v>179</v>
      </c>
      <c r="N11" s="4"/>
      <c r="O11" s="4" t="s">
        <v>180</v>
      </c>
      <c r="P11" s="4" t="s">
        <v>181</v>
      </c>
      <c r="Q11" s="35" t="s">
        <v>135</v>
      </c>
      <c r="R11" s="4"/>
      <c r="S11" s="4" t="s">
        <v>12</v>
      </c>
      <c r="T11" s="4" t="s">
        <v>13</v>
      </c>
      <c r="U11" s="4" t="s">
        <v>28</v>
      </c>
      <c r="V11" s="4" t="s">
        <v>29</v>
      </c>
      <c r="W11" s="35" t="s">
        <v>991</v>
      </c>
      <c r="X11" s="35"/>
      <c r="Y11" s="4" t="s">
        <v>15</v>
      </c>
      <c r="Z11" s="4" t="s">
        <v>183</v>
      </c>
      <c r="AA11" s="35" t="s">
        <v>184</v>
      </c>
      <c r="AB11" s="4" t="s">
        <v>185</v>
      </c>
      <c r="AC11" s="4" t="s">
        <v>185</v>
      </c>
      <c r="AD11" s="4" t="s">
        <v>186</v>
      </c>
      <c r="AE11" s="35" t="s">
        <v>59</v>
      </c>
      <c r="AF11" s="35" t="s">
        <v>187</v>
      </c>
      <c r="AG11" s="35" t="s">
        <v>188</v>
      </c>
      <c r="AH11" s="35" t="s">
        <v>189</v>
      </c>
      <c r="AI11" s="67">
        <v>0</v>
      </c>
      <c r="AJ11" s="67">
        <v>147</v>
      </c>
      <c r="AK11" s="67">
        <v>169</v>
      </c>
      <c r="AL11" s="67">
        <v>408</v>
      </c>
      <c r="AM11" s="67">
        <v>1334</v>
      </c>
      <c r="AN11" s="67">
        <v>1967</v>
      </c>
      <c r="AO11" s="87">
        <f t="shared" si="0"/>
        <v>4025</v>
      </c>
      <c r="AP11" s="88">
        <f t="shared" si="9"/>
        <v>4025</v>
      </c>
      <c r="AQ11" s="89" t="str">
        <f>AQ5</f>
        <v>W-2.1</v>
      </c>
      <c r="AR11" s="4" t="s">
        <v>121</v>
      </c>
      <c r="AS11" s="4"/>
      <c r="AT11" s="4">
        <v>4416</v>
      </c>
      <c r="AU11" s="4">
        <v>6</v>
      </c>
      <c r="AV11" s="4">
        <v>100</v>
      </c>
      <c r="AW11" s="4">
        <v>0</v>
      </c>
      <c r="AX11" s="12">
        <f t="shared" si="1"/>
        <v>4025</v>
      </c>
      <c r="AY11" s="12">
        <f t="shared" si="2"/>
        <v>0</v>
      </c>
      <c r="AZ11" s="70">
        <f t="shared" si="13"/>
        <v>0</v>
      </c>
      <c r="BA11" s="70">
        <f t="shared" si="13"/>
        <v>0</v>
      </c>
      <c r="BB11" s="36">
        <f t="shared" si="3"/>
        <v>0</v>
      </c>
      <c r="BC11" s="36">
        <f t="shared" si="3"/>
        <v>0</v>
      </c>
      <c r="BD11" s="36">
        <f t="shared" si="4"/>
        <v>0</v>
      </c>
      <c r="BE11" s="89">
        <f>BE5</f>
        <v>0</v>
      </c>
      <c r="BF11" s="10">
        <f t="shared" si="5"/>
        <v>0</v>
      </c>
      <c r="BG11" s="89">
        <f>BG5</f>
        <v>0</v>
      </c>
      <c r="BH11" s="10">
        <f t="shared" si="6"/>
        <v>0</v>
      </c>
      <c r="BI11" s="4">
        <f>BI6</f>
        <v>3.8999999999999998E-3</v>
      </c>
      <c r="BJ11" s="10">
        <f t="shared" si="10"/>
        <v>15.6975</v>
      </c>
      <c r="BK11" s="89">
        <f>BK5</f>
        <v>10.85</v>
      </c>
      <c r="BL11" s="10">
        <f t="shared" si="7"/>
        <v>65.099999999999994</v>
      </c>
      <c r="BM11" s="89">
        <f>BM5</f>
        <v>5.3409999999999999E-2</v>
      </c>
      <c r="BN11" s="10">
        <f t="shared" si="8"/>
        <v>214.97524999999999</v>
      </c>
      <c r="BO11" s="5">
        <f t="shared" si="11"/>
        <v>295.77274999999997</v>
      </c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</row>
    <row r="12" spans="1:100" s="37" customFormat="1">
      <c r="A12" s="4">
        <f t="shared" si="12"/>
        <v>10</v>
      </c>
      <c r="B12" s="4">
        <v>21</v>
      </c>
      <c r="C12" s="4" t="s">
        <v>0</v>
      </c>
      <c r="D12" s="4" t="s">
        <v>192</v>
      </c>
      <c r="E12" s="35" t="s">
        <v>193</v>
      </c>
      <c r="F12" s="4"/>
      <c r="G12" s="4" t="s">
        <v>194</v>
      </c>
      <c r="H12" s="4" t="s">
        <v>195</v>
      </c>
      <c r="I12" s="35" t="s">
        <v>36</v>
      </c>
      <c r="J12" s="4"/>
      <c r="K12" s="35" t="s">
        <v>196</v>
      </c>
      <c r="L12" s="4" t="s">
        <v>192</v>
      </c>
      <c r="M12" s="35" t="s">
        <v>193</v>
      </c>
      <c r="N12" s="4"/>
      <c r="O12" s="4" t="s">
        <v>194</v>
      </c>
      <c r="P12" s="4" t="s">
        <v>195</v>
      </c>
      <c r="Q12" s="35" t="s">
        <v>36</v>
      </c>
      <c r="R12" s="4"/>
      <c r="S12" s="4" t="s">
        <v>12</v>
      </c>
      <c r="T12" s="4" t="s">
        <v>13</v>
      </c>
      <c r="U12" s="4" t="s">
        <v>28</v>
      </c>
      <c r="V12" s="4" t="s">
        <v>29</v>
      </c>
      <c r="W12" s="35" t="s">
        <v>991</v>
      </c>
      <c r="X12" s="35"/>
      <c r="Y12" s="4" t="s">
        <v>15</v>
      </c>
      <c r="Z12" s="4" t="s">
        <v>197</v>
      </c>
      <c r="AA12" s="35" t="s">
        <v>198</v>
      </c>
      <c r="AB12" s="4" t="s">
        <v>199</v>
      </c>
      <c r="AC12" s="4" t="s">
        <v>200</v>
      </c>
      <c r="AD12" s="4" t="s">
        <v>201</v>
      </c>
      <c r="AE12" s="35" t="s">
        <v>202</v>
      </c>
      <c r="AF12" s="35" t="s">
        <v>59</v>
      </c>
      <c r="AG12" s="35" t="s">
        <v>203</v>
      </c>
      <c r="AH12" s="35" t="s">
        <v>204</v>
      </c>
      <c r="AI12" s="67">
        <v>0</v>
      </c>
      <c r="AJ12" s="67">
        <v>1086</v>
      </c>
      <c r="AK12" s="67">
        <v>0</v>
      </c>
      <c r="AL12" s="67">
        <v>1064</v>
      </c>
      <c r="AM12" s="67">
        <v>0</v>
      </c>
      <c r="AN12" s="67">
        <v>1064</v>
      </c>
      <c r="AO12" s="87">
        <f t="shared" si="0"/>
        <v>3214</v>
      </c>
      <c r="AP12" s="88">
        <f t="shared" si="9"/>
        <v>3214</v>
      </c>
      <c r="AQ12" s="89" t="str">
        <f>AQ5</f>
        <v>W-2.1</v>
      </c>
      <c r="AR12" s="4" t="s">
        <v>121</v>
      </c>
      <c r="AS12" s="4"/>
      <c r="AT12" s="4">
        <v>4416</v>
      </c>
      <c r="AU12" s="4">
        <v>6</v>
      </c>
      <c r="AV12" s="4">
        <v>100</v>
      </c>
      <c r="AW12" s="4">
        <v>0</v>
      </c>
      <c r="AX12" s="12">
        <f t="shared" si="1"/>
        <v>3214</v>
      </c>
      <c r="AY12" s="12">
        <f t="shared" si="2"/>
        <v>0</v>
      </c>
      <c r="AZ12" s="70">
        <f t="shared" si="13"/>
        <v>0</v>
      </c>
      <c r="BA12" s="70">
        <f t="shared" si="13"/>
        <v>0</v>
      </c>
      <c r="BB12" s="36">
        <f t="shared" si="3"/>
        <v>0</v>
      </c>
      <c r="BC12" s="36">
        <f t="shared" si="3"/>
        <v>0</v>
      </c>
      <c r="BD12" s="36">
        <f t="shared" si="4"/>
        <v>0</v>
      </c>
      <c r="BE12" s="89">
        <f>BE5</f>
        <v>0</v>
      </c>
      <c r="BF12" s="10">
        <f t="shared" si="5"/>
        <v>0</v>
      </c>
      <c r="BG12" s="89">
        <f>BG5</f>
        <v>0</v>
      </c>
      <c r="BH12" s="10">
        <f t="shared" si="6"/>
        <v>0</v>
      </c>
      <c r="BI12" s="4">
        <f>BI6</f>
        <v>3.8999999999999998E-3</v>
      </c>
      <c r="BJ12" s="10">
        <f t="shared" si="10"/>
        <v>12.534599999999999</v>
      </c>
      <c r="BK12" s="89">
        <f>BK5</f>
        <v>10.85</v>
      </c>
      <c r="BL12" s="10">
        <f t="shared" si="7"/>
        <v>65.099999999999994</v>
      </c>
      <c r="BM12" s="89">
        <f>BM5</f>
        <v>5.3409999999999999E-2</v>
      </c>
      <c r="BN12" s="10">
        <f t="shared" si="8"/>
        <v>171.65974</v>
      </c>
      <c r="BO12" s="5">
        <f t="shared" si="11"/>
        <v>249.29434000000001</v>
      </c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</row>
    <row r="13" spans="1:100" s="37" customFormat="1">
      <c r="A13" s="4">
        <f t="shared" si="12"/>
        <v>11</v>
      </c>
      <c r="B13" s="4">
        <v>21</v>
      </c>
      <c r="C13" s="4" t="s">
        <v>32</v>
      </c>
      <c r="D13" s="4" t="s">
        <v>192</v>
      </c>
      <c r="E13" s="35" t="s">
        <v>193</v>
      </c>
      <c r="F13" s="4"/>
      <c r="G13" s="4" t="s">
        <v>194</v>
      </c>
      <c r="H13" s="4" t="s">
        <v>195</v>
      </c>
      <c r="I13" s="35" t="s">
        <v>36</v>
      </c>
      <c r="J13" s="4"/>
      <c r="K13" s="35" t="s">
        <v>196</v>
      </c>
      <c r="L13" s="4" t="s">
        <v>192</v>
      </c>
      <c r="M13" s="35" t="s">
        <v>193</v>
      </c>
      <c r="N13" s="4"/>
      <c r="O13" s="4" t="s">
        <v>194</v>
      </c>
      <c r="P13" s="4" t="s">
        <v>195</v>
      </c>
      <c r="Q13" s="35" t="s">
        <v>36</v>
      </c>
      <c r="R13" s="4"/>
      <c r="S13" s="4" t="s">
        <v>12</v>
      </c>
      <c r="T13" s="4" t="s">
        <v>13</v>
      </c>
      <c r="U13" s="4" t="s">
        <v>28</v>
      </c>
      <c r="V13" s="4" t="s">
        <v>29</v>
      </c>
      <c r="W13" s="35" t="s">
        <v>991</v>
      </c>
      <c r="X13" s="35"/>
      <c r="Y13" s="4" t="s">
        <v>15</v>
      </c>
      <c r="Z13" s="4" t="s">
        <v>205</v>
      </c>
      <c r="AA13" s="35" t="s">
        <v>198</v>
      </c>
      <c r="AB13" s="4" t="s">
        <v>199</v>
      </c>
      <c r="AC13" s="4" t="s">
        <v>200</v>
      </c>
      <c r="AD13" s="4" t="s">
        <v>201</v>
      </c>
      <c r="AE13" s="35" t="s">
        <v>202</v>
      </c>
      <c r="AF13" s="35" t="s">
        <v>187</v>
      </c>
      <c r="AG13" s="35" t="s">
        <v>206</v>
      </c>
      <c r="AH13" s="35" t="s">
        <v>207</v>
      </c>
      <c r="AI13" s="67">
        <v>0</v>
      </c>
      <c r="AJ13" s="67">
        <v>1086</v>
      </c>
      <c r="AK13" s="67">
        <v>0</v>
      </c>
      <c r="AL13" s="67">
        <v>1064</v>
      </c>
      <c r="AM13" s="67">
        <v>0</v>
      </c>
      <c r="AN13" s="67">
        <v>1064</v>
      </c>
      <c r="AO13" s="87">
        <f t="shared" si="0"/>
        <v>3214</v>
      </c>
      <c r="AP13" s="88">
        <f t="shared" si="9"/>
        <v>3214</v>
      </c>
      <c r="AQ13" s="89" t="str">
        <f>AQ5</f>
        <v>W-2.1</v>
      </c>
      <c r="AR13" s="4" t="s">
        <v>121</v>
      </c>
      <c r="AS13" s="4"/>
      <c r="AT13" s="4">
        <v>4416</v>
      </c>
      <c r="AU13" s="4">
        <v>6</v>
      </c>
      <c r="AV13" s="4">
        <v>100</v>
      </c>
      <c r="AW13" s="4">
        <v>0</v>
      </c>
      <c r="AX13" s="12">
        <f t="shared" si="1"/>
        <v>3214</v>
      </c>
      <c r="AY13" s="12">
        <f t="shared" si="2"/>
        <v>0</v>
      </c>
      <c r="AZ13" s="70">
        <f t="shared" si="13"/>
        <v>0</v>
      </c>
      <c r="BA13" s="70">
        <f t="shared" si="13"/>
        <v>0</v>
      </c>
      <c r="BB13" s="36">
        <f t="shared" si="3"/>
        <v>0</v>
      </c>
      <c r="BC13" s="36">
        <f t="shared" si="3"/>
        <v>0</v>
      </c>
      <c r="BD13" s="36">
        <f t="shared" si="4"/>
        <v>0</v>
      </c>
      <c r="BE13" s="89">
        <f>BE5</f>
        <v>0</v>
      </c>
      <c r="BF13" s="10">
        <f t="shared" si="5"/>
        <v>0</v>
      </c>
      <c r="BG13" s="89">
        <f>BG5</f>
        <v>0</v>
      </c>
      <c r="BH13" s="10">
        <f t="shared" si="6"/>
        <v>0</v>
      </c>
      <c r="BI13" s="4">
        <f>BI6</f>
        <v>3.8999999999999998E-3</v>
      </c>
      <c r="BJ13" s="10">
        <f t="shared" si="10"/>
        <v>12.534599999999999</v>
      </c>
      <c r="BK13" s="89">
        <f>BK5</f>
        <v>10.85</v>
      </c>
      <c r="BL13" s="10">
        <f t="shared" si="7"/>
        <v>65.099999999999994</v>
      </c>
      <c r="BM13" s="89">
        <f>BM5</f>
        <v>5.3409999999999999E-2</v>
      </c>
      <c r="BN13" s="10">
        <f t="shared" si="8"/>
        <v>171.65974</v>
      </c>
      <c r="BO13" s="5">
        <f t="shared" si="11"/>
        <v>249.29434000000001</v>
      </c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</row>
    <row r="14" spans="1:100" s="37" customFormat="1">
      <c r="A14" s="4">
        <f t="shared" si="12"/>
        <v>12</v>
      </c>
      <c r="B14" s="4">
        <v>22</v>
      </c>
      <c r="C14" s="4" t="s">
        <v>0</v>
      </c>
      <c r="D14" s="4" t="s">
        <v>208</v>
      </c>
      <c r="E14" s="35" t="s">
        <v>209</v>
      </c>
      <c r="F14" s="4"/>
      <c r="G14" s="4" t="s">
        <v>210</v>
      </c>
      <c r="H14" s="4" t="s">
        <v>211</v>
      </c>
      <c r="I14" s="35" t="s">
        <v>212</v>
      </c>
      <c r="J14" s="4"/>
      <c r="K14" s="35" t="s">
        <v>213</v>
      </c>
      <c r="L14" s="4" t="s">
        <v>208</v>
      </c>
      <c r="M14" s="35" t="s">
        <v>209</v>
      </c>
      <c r="N14" s="4"/>
      <c r="O14" s="4" t="s">
        <v>210</v>
      </c>
      <c r="P14" s="4" t="s">
        <v>211</v>
      </c>
      <c r="Q14" s="35" t="s">
        <v>212</v>
      </c>
      <c r="R14" s="4"/>
      <c r="S14" s="4" t="s">
        <v>12</v>
      </c>
      <c r="T14" s="4" t="s">
        <v>13</v>
      </c>
      <c r="U14" s="4" t="s">
        <v>28</v>
      </c>
      <c r="V14" s="4" t="s">
        <v>29</v>
      </c>
      <c r="W14" s="35" t="s">
        <v>991</v>
      </c>
      <c r="X14" s="35"/>
      <c r="Y14" s="4" t="s">
        <v>15</v>
      </c>
      <c r="Z14" s="4" t="s">
        <v>214</v>
      </c>
      <c r="AA14" s="35" t="s">
        <v>215</v>
      </c>
      <c r="AB14" s="4" t="s">
        <v>216</v>
      </c>
      <c r="AC14" s="4" t="s">
        <v>216</v>
      </c>
      <c r="AD14" s="4" t="s">
        <v>195</v>
      </c>
      <c r="AE14" s="35" t="s">
        <v>217</v>
      </c>
      <c r="AF14" s="4"/>
      <c r="AG14" s="35" t="s">
        <v>218</v>
      </c>
      <c r="AH14" s="35" t="s">
        <v>219</v>
      </c>
      <c r="AI14" s="67">
        <v>0</v>
      </c>
      <c r="AJ14" s="67">
        <v>1975</v>
      </c>
      <c r="AK14" s="67">
        <v>0</v>
      </c>
      <c r="AL14" s="67">
        <v>1361</v>
      </c>
      <c r="AM14" s="67">
        <v>0</v>
      </c>
      <c r="AN14" s="67">
        <v>1339</v>
      </c>
      <c r="AO14" s="87">
        <f t="shared" si="0"/>
        <v>4675</v>
      </c>
      <c r="AP14" s="88">
        <f t="shared" si="9"/>
        <v>4675</v>
      </c>
      <c r="AQ14" s="89" t="str">
        <f>AQ5</f>
        <v>W-2.1</v>
      </c>
      <c r="AR14" s="4" t="s">
        <v>121</v>
      </c>
      <c r="AS14" s="4"/>
      <c r="AT14" s="4">
        <v>4416</v>
      </c>
      <c r="AU14" s="4">
        <v>6</v>
      </c>
      <c r="AV14" s="4">
        <v>100</v>
      </c>
      <c r="AW14" s="4">
        <v>0</v>
      </c>
      <c r="AX14" s="12">
        <f t="shared" si="1"/>
        <v>4675</v>
      </c>
      <c r="AY14" s="12">
        <f t="shared" si="2"/>
        <v>0</v>
      </c>
      <c r="AZ14" s="70">
        <f t="shared" si="13"/>
        <v>0</v>
      </c>
      <c r="BA14" s="70">
        <f t="shared" si="13"/>
        <v>0</v>
      </c>
      <c r="BB14" s="36">
        <f t="shared" si="3"/>
        <v>0</v>
      </c>
      <c r="BC14" s="36">
        <f t="shared" si="3"/>
        <v>0</v>
      </c>
      <c r="BD14" s="36">
        <f t="shared" si="4"/>
        <v>0</v>
      </c>
      <c r="BE14" s="89">
        <f>BE5</f>
        <v>0</v>
      </c>
      <c r="BF14" s="10">
        <f t="shared" si="5"/>
        <v>0</v>
      </c>
      <c r="BG14" s="89">
        <f>BG5</f>
        <v>0</v>
      </c>
      <c r="BH14" s="10">
        <f t="shared" si="6"/>
        <v>0</v>
      </c>
      <c r="BI14" s="4">
        <f>BI6</f>
        <v>3.8999999999999998E-3</v>
      </c>
      <c r="BJ14" s="10">
        <f t="shared" si="10"/>
        <v>18.232499999999998</v>
      </c>
      <c r="BK14" s="89">
        <f>BK5</f>
        <v>10.85</v>
      </c>
      <c r="BL14" s="10">
        <f t="shared" si="7"/>
        <v>65.099999999999994</v>
      </c>
      <c r="BM14" s="89">
        <f>BM5</f>
        <v>5.3409999999999999E-2</v>
      </c>
      <c r="BN14" s="10">
        <f t="shared" si="8"/>
        <v>249.69174999999998</v>
      </c>
      <c r="BO14" s="5">
        <f t="shared" si="11"/>
        <v>333.02424999999999</v>
      </c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</row>
    <row r="15" spans="1:100" s="37" customFormat="1">
      <c r="A15" s="4">
        <f t="shared" si="12"/>
        <v>13</v>
      </c>
      <c r="B15" s="4">
        <v>22</v>
      </c>
      <c r="C15" s="4" t="s">
        <v>32</v>
      </c>
      <c r="D15" s="4" t="s">
        <v>208</v>
      </c>
      <c r="E15" s="35" t="s">
        <v>209</v>
      </c>
      <c r="F15" s="4"/>
      <c r="G15" s="4" t="s">
        <v>210</v>
      </c>
      <c r="H15" s="4" t="s">
        <v>211</v>
      </c>
      <c r="I15" s="35" t="s">
        <v>212</v>
      </c>
      <c r="J15" s="4"/>
      <c r="K15" s="35" t="s">
        <v>213</v>
      </c>
      <c r="L15" s="4" t="s">
        <v>208</v>
      </c>
      <c r="M15" s="35" t="s">
        <v>209</v>
      </c>
      <c r="N15" s="4"/>
      <c r="O15" s="4" t="s">
        <v>210</v>
      </c>
      <c r="P15" s="4" t="s">
        <v>211</v>
      </c>
      <c r="Q15" s="35" t="s">
        <v>212</v>
      </c>
      <c r="R15" s="4"/>
      <c r="S15" s="4" t="s">
        <v>12</v>
      </c>
      <c r="T15" s="4" t="s">
        <v>13</v>
      </c>
      <c r="U15" s="4" t="s">
        <v>28</v>
      </c>
      <c r="V15" s="4" t="s">
        <v>29</v>
      </c>
      <c r="W15" s="35" t="s">
        <v>991</v>
      </c>
      <c r="X15" s="35"/>
      <c r="Y15" s="4" t="s">
        <v>15</v>
      </c>
      <c r="Z15" s="4" t="s">
        <v>220</v>
      </c>
      <c r="AA15" s="35" t="s">
        <v>221</v>
      </c>
      <c r="AB15" s="4" t="s">
        <v>210</v>
      </c>
      <c r="AC15" s="4" t="s">
        <v>210</v>
      </c>
      <c r="AD15" s="4" t="s">
        <v>222</v>
      </c>
      <c r="AE15" s="35" t="s">
        <v>223</v>
      </c>
      <c r="AF15" s="35" t="s">
        <v>224</v>
      </c>
      <c r="AG15" s="35" t="s">
        <v>225</v>
      </c>
      <c r="AH15" s="35" t="s">
        <v>226</v>
      </c>
      <c r="AI15" s="67">
        <v>1209</v>
      </c>
      <c r="AJ15" s="67">
        <v>0</v>
      </c>
      <c r="AK15" s="67">
        <v>1075</v>
      </c>
      <c r="AL15" s="67">
        <v>0</v>
      </c>
      <c r="AM15" s="67">
        <v>6421</v>
      </c>
      <c r="AN15" s="67">
        <v>0</v>
      </c>
      <c r="AO15" s="87">
        <f t="shared" si="0"/>
        <v>8705</v>
      </c>
      <c r="AP15" s="88">
        <f t="shared" si="9"/>
        <v>8705</v>
      </c>
      <c r="AQ15" s="89" t="str">
        <f>AQ4</f>
        <v>W-3.6</v>
      </c>
      <c r="AR15" s="4" t="s">
        <v>121</v>
      </c>
      <c r="AS15" s="4"/>
      <c r="AT15" s="4">
        <v>4416</v>
      </c>
      <c r="AU15" s="4">
        <v>6</v>
      </c>
      <c r="AV15" s="4">
        <v>100</v>
      </c>
      <c r="AW15" s="4">
        <v>0</v>
      </c>
      <c r="AX15" s="12">
        <f t="shared" si="1"/>
        <v>8705</v>
      </c>
      <c r="AY15" s="12">
        <f t="shared" si="2"/>
        <v>0</v>
      </c>
      <c r="AZ15" s="70">
        <f t="shared" si="13"/>
        <v>0</v>
      </c>
      <c r="BA15" s="70">
        <f t="shared" si="13"/>
        <v>0</v>
      </c>
      <c r="BB15" s="36">
        <f t="shared" si="3"/>
        <v>0</v>
      </c>
      <c r="BC15" s="36">
        <f t="shared" si="3"/>
        <v>0</v>
      </c>
      <c r="BD15" s="36">
        <f t="shared" si="4"/>
        <v>0</v>
      </c>
      <c r="BE15" s="89">
        <f>BE4</f>
        <v>0</v>
      </c>
      <c r="BF15" s="10">
        <f t="shared" si="5"/>
        <v>0</v>
      </c>
      <c r="BG15" s="89">
        <f>BG4</f>
        <v>0</v>
      </c>
      <c r="BH15" s="10">
        <f t="shared" si="6"/>
        <v>0</v>
      </c>
      <c r="BI15" s="4">
        <f>BI6</f>
        <v>3.8999999999999998E-3</v>
      </c>
      <c r="BJ15" s="10">
        <f t="shared" si="10"/>
        <v>33.9495</v>
      </c>
      <c r="BK15" s="89">
        <f>BK4</f>
        <v>28.42</v>
      </c>
      <c r="BL15" s="10">
        <f t="shared" si="7"/>
        <v>170.52</v>
      </c>
      <c r="BM15" s="89">
        <f>BM4</f>
        <v>4.8050000000000002E-2</v>
      </c>
      <c r="BN15" s="10">
        <f t="shared" si="8"/>
        <v>418.27525000000003</v>
      </c>
      <c r="BO15" s="5">
        <f t="shared" si="11"/>
        <v>622.74475000000007</v>
      </c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</row>
    <row r="16" spans="1:100" s="37" customFormat="1">
      <c r="A16" s="4">
        <f t="shared" si="12"/>
        <v>14</v>
      </c>
      <c r="B16" s="4">
        <v>23</v>
      </c>
      <c r="C16" s="4" t="s">
        <v>0</v>
      </c>
      <c r="D16" s="4" t="s">
        <v>227</v>
      </c>
      <c r="E16" s="35" t="s">
        <v>228</v>
      </c>
      <c r="F16" s="4"/>
      <c r="G16" s="4" t="s">
        <v>229</v>
      </c>
      <c r="H16" s="4" t="s">
        <v>230</v>
      </c>
      <c r="I16" s="35" t="s">
        <v>231</v>
      </c>
      <c r="J16" s="4"/>
      <c r="K16" s="35" t="s">
        <v>232</v>
      </c>
      <c r="L16" s="4" t="s">
        <v>227</v>
      </c>
      <c r="M16" s="35" t="s">
        <v>228</v>
      </c>
      <c r="N16" s="4"/>
      <c r="O16" s="4" t="s">
        <v>229</v>
      </c>
      <c r="P16" s="4" t="s">
        <v>230</v>
      </c>
      <c r="Q16" s="35" t="s">
        <v>231</v>
      </c>
      <c r="R16" s="4"/>
      <c r="S16" s="4" t="s">
        <v>12</v>
      </c>
      <c r="T16" s="4" t="s">
        <v>13</v>
      </c>
      <c r="U16" s="4" t="s">
        <v>11</v>
      </c>
      <c r="V16" s="4" t="s">
        <v>29</v>
      </c>
      <c r="W16" s="35" t="s">
        <v>991</v>
      </c>
      <c r="X16" s="35"/>
      <c r="Y16" s="4" t="s">
        <v>15</v>
      </c>
      <c r="Z16" s="4" t="s">
        <v>233</v>
      </c>
      <c r="AA16" s="35" t="s">
        <v>234</v>
      </c>
      <c r="AB16" s="4" t="s">
        <v>229</v>
      </c>
      <c r="AC16" s="4" t="s">
        <v>229</v>
      </c>
      <c r="AD16" s="4" t="s">
        <v>230</v>
      </c>
      <c r="AE16" s="35" t="s">
        <v>231</v>
      </c>
      <c r="AF16" s="4"/>
      <c r="AG16" s="35" t="s">
        <v>235</v>
      </c>
      <c r="AH16" s="35" t="s">
        <v>236</v>
      </c>
      <c r="AI16" s="67">
        <v>0</v>
      </c>
      <c r="AJ16" s="67">
        <v>0</v>
      </c>
      <c r="AK16" s="67">
        <v>3962</v>
      </c>
      <c r="AL16" s="67">
        <v>12733</v>
      </c>
      <c r="AM16" s="67">
        <v>15740</v>
      </c>
      <c r="AN16" s="67">
        <v>22462</v>
      </c>
      <c r="AO16" s="87">
        <f t="shared" si="0"/>
        <v>54897</v>
      </c>
      <c r="AP16" s="88">
        <f t="shared" si="9"/>
        <v>54897</v>
      </c>
      <c r="AQ16" s="89" t="str">
        <f>AQ3</f>
        <v>W-4</v>
      </c>
      <c r="AR16" s="4" t="s">
        <v>121</v>
      </c>
      <c r="AS16" s="4"/>
      <c r="AT16" s="4">
        <v>4416</v>
      </c>
      <c r="AU16" s="4">
        <v>6</v>
      </c>
      <c r="AV16" s="4">
        <v>100</v>
      </c>
      <c r="AW16" s="4">
        <v>0</v>
      </c>
      <c r="AX16" s="12">
        <f t="shared" si="1"/>
        <v>54897</v>
      </c>
      <c r="AY16" s="12">
        <f t="shared" si="2"/>
        <v>0</v>
      </c>
      <c r="AZ16" s="70">
        <f t="shared" si="13"/>
        <v>0</v>
      </c>
      <c r="BA16" s="70">
        <f t="shared" si="13"/>
        <v>0</v>
      </c>
      <c r="BB16" s="36">
        <f t="shared" si="3"/>
        <v>0</v>
      </c>
      <c r="BC16" s="36">
        <f t="shared" si="3"/>
        <v>0</v>
      </c>
      <c r="BD16" s="36">
        <f t="shared" si="4"/>
        <v>0</v>
      </c>
      <c r="BE16" s="89">
        <f>BE3</f>
        <v>0</v>
      </c>
      <c r="BF16" s="10">
        <f t="shared" si="5"/>
        <v>0</v>
      </c>
      <c r="BG16" s="89">
        <f>BG3</f>
        <v>0</v>
      </c>
      <c r="BH16" s="10">
        <f t="shared" si="6"/>
        <v>0</v>
      </c>
      <c r="BI16" s="4"/>
      <c r="BJ16" s="10">
        <f t="shared" si="10"/>
        <v>0</v>
      </c>
      <c r="BK16" s="89">
        <f>BK3</f>
        <v>200.47</v>
      </c>
      <c r="BL16" s="10">
        <f t="shared" si="7"/>
        <v>1202.82</v>
      </c>
      <c r="BM16" s="89">
        <f>BM3</f>
        <v>4.1739999999999999E-2</v>
      </c>
      <c r="BN16" s="10">
        <f t="shared" si="8"/>
        <v>2291.4007799999999</v>
      </c>
      <c r="BO16" s="5">
        <f t="shared" si="11"/>
        <v>3494.2207799999996</v>
      </c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</row>
    <row r="17" spans="1:100">
      <c r="A17" s="4">
        <f t="shared" si="12"/>
        <v>15</v>
      </c>
      <c r="B17" s="4">
        <v>23</v>
      </c>
      <c r="C17" s="4" t="s">
        <v>32</v>
      </c>
      <c r="D17" s="4" t="s">
        <v>227</v>
      </c>
      <c r="E17" s="35" t="s">
        <v>228</v>
      </c>
      <c r="F17" s="4"/>
      <c r="G17" s="4" t="s">
        <v>229</v>
      </c>
      <c r="H17" s="4" t="s">
        <v>230</v>
      </c>
      <c r="I17" s="35" t="s">
        <v>231</v>
      </c>
      <c r="J17" s="4"/>
      <c r="K17" s="35" t="s">
        <v>232</v>
      </c>
      <c r="L17" s="4" t="s">
        <v>227</v>
      </c>
      <c r="M17" s="35" t="s">
        <v>228</v>
      </c>
      <c r="N17" s="4"/>
      <c r="O17" s="4" t="s">
        <v>229</v>
      </c>
      <c r="P17" s="4" t="s">
        <v>230</v>
      </c>
      <c r="Q17" s="35" t="s">
        <v>231</v>
      </c>
      <c r="R17" s="4"/>
      <c r="S17" s="4" t="s">
        <v>12</v>
      </c>
      <c r="T17" s="4" t="s">
        <v>13</v>
      </c>
      <c r="U17" s="4" t="s">
        <v>11</v>
      </c>
      <c r="V17" s="4" t="s">
        <v>29</v>
      </c>
      <c r="W17" s="35" t="s">
        <v>991</v>
      </c>
      <c r="X17" s="35"/>
      <c r="Y17" s="4" t="s">
        <v>15</v>
      </c>
      <c r="Z17" s="4" t="s">
        <v>237</v>
      </c>
      <c r="AA17" s="35" t="s">
        <v>234</v>
      </c>
      <c r="AB17" s="4" t="s">
        <v>229</v>
      </c>
      <c r="AC17" s="4" t="s">
        <v>229</v>
      </c>
      <c r="AD17" s="4" t="s">
        <v>230</v>
      </c>
      <c r="AE17" s="35" t="s">
        <v>187</v>
      </c>
      <c r="AF17" s="35" t="s">
        <v>238</v>
      </c>
      <c r="AG17" s="35" t="s">
        <v>239</v>
      </c>
      <c r="AH17" s="35" t="s">
        <v>240</v>
      </c>
      <c r="AI17" s="67">
        <v>1199</v>
      </c>
      <c r="AJ17" s="67">
        <v>2431</v>
      </c>
      <c r="AK17" s="67">
        <v>930</v>
      </c>
      <c r="AL17" s="67">
        <v>6033</v>
      </c>
      <c r="AM17" s="67">
        <v>8079</v>
      </c>
      <c r="AN17" s="67">
        <v>10618</v>
      </c>
      <c r="AO17" s="87">
        <f t="shared" si="0"/>
        <v>29290</v>
      </c>
      <c r="AP17" s="88">
        <f t="shared" si="9"/>
        <v>29290</v>
      </c>
      <c r="AQ17" s="89" t="str">
        <f>AQ4</f>
        <v>W-3.6</v>
      </c>
      <c r="AR17" s="4" t="s">
        <v>121</v>
      </c>
      <c r="AS17" s="4"/>
      <c r="AT17" s="4">
        <v>4416</v>
      </c>
      <c r="AU17" s="4">
        <v>6</v>
      </c>
      <c r="AV17" s="4">
        <v>100</v>
      </c>
      <c r="AW17" s="4">
        <v>0</v>
      </c>
      <c r="AX17" s="12">
        <f t="shared" si="1"/>
        <v>29290</v>
      </c>
      <c r="AY17" s="12">
        <f t="shared" si="2"/>
        <v>0</v>
      </c>
      <c r="AZ17" s="70">
        <f t="shared" si="13"/>
        <v>0</v>
      </c>
      <c r="BA17" s="70">
        <f t="shared" si="13"/>
        <v>0</v>
      </c>
      <c r="BB17" s="36">
        <f t="shared" si="3"/>
        <v>0</v>
      </c>
      <c r="BC17" s="36">
        <f t="shared" si="3"/>
        <v>0</v>
      </c>
      <c r="BD17" s="36">
        <f t="shared" si="4"/>
        <v>0</v>
      </c>
      <c r="BE17" s="89">
        <f>BE4</f>
        <v>0</v>
      </c>
      <c r="BF17" s="10">
        <f t="shared" si="5"/>
        <v>0</v>
      </c>
      <c r="BG17" s="89">
        <f>BG4</f>
        <v>0</v>
      </c>
      <c r="BH17" s="10">
        <f t="shared" si="6"/>
        <v>0</v>
      </c>
      <c r="BI17" s="4"/>
      <c r="BJ17" s="10">
        <f t="shared" si="10"/>
        <v>0</v>
      </c>
      <c r="BK17" s="89">
        <f>BK4</f>
        <v>28.42</v>
      </c>
      <c r="BL17" s="10">
        <f t="shared" si="7"/>
        <v>170.52</v>
      </c>
      <c r="BM17" s="89">
        <f>BM4</f>
        <v>4.8050000000000002E-2</v>
      </c>
      <c r="BN17" s="10">
        <f t="shared" si="8"/>
        <v>1407.3845000000001</v>
      </c>
      <c r="BO17" s="5">
        <f t="shared" si="11"/>
        <v>1577.9045000000001</v>
      </c>
    </row>
    <row r="18" spans="1:100">
      <c r="A18" s="4">
        <f t="shared" si="12"/>
        <v>16</v>
      </c>
      <c r="B18" s="4">
        <v>25</v>
      </c>
      <c r="C18" s="4" t="s">
        <v>0</v>
      </c>
      <c r="D18" s="4" t="s">
        <v>242</v>
      </c>
      <c r="E18" s="35" t="s">
        <v>243</v>
      </c>
      <c r="F18" s="4"/>
      <c r="G18" s="4" t="s">
        <v>244</v>
      </c>
      <c r="H18" s="4" t="s">
        <v>151</v>
      </c>
      <c r="I18" s="35" t="s">
        <v>245</v>
      </c>
      <c r="J18" s="4"/>
      <c r="K18" s="35" t="s">
        <v>246</v>
      </c>
      <c r="L18" s="4" t="s">
        <v>242</v>
      </c>
      <c r="M18" s="35" t="s">
        <v>243</v>
      </c>
      <c r="N18" s="4" t="s">
        <v>244</v>
      </c>
      <c r="O18" s="4" t="s">
        <v>244</v>
      </c>
      <c r="P18" s="4" t="s">
        <v>151</v>
      </c>
      <c r="Q18" s="35" t="s">
        <v>245</v>
      </c>
      <c r="R18" s="4"/>
      <c r="S18" s="4" t="s">
        <v>12</v>
      </c>
      <c r="T18" s="4" t="s">
        <v>13</v>
      </c>
      <c r="U18" s="4" t="s">
        <v>28</v>
      </c>
      <c r="V18" s="4" t="s">
        <v>29</v>
      </c>
      <c r="W18" s="35" t="s">
        <v>991</v>
      </c>
      <c r="X18" s="35"/>
      <c r="Y18" s="4" t="s">
        <v>15</v>
      </c>
      <c r="Z18" s="4" t="s">
        <v>154</v>
      </c>
      <c r="AA18" s="35" t="s">
        <v>243</v>
      </c>
      <c r="AB18" s="4" t="s">
        <v>244</v>
      </c>
      <c r="AC18" s="4" t="s">
        <v>244</v>
      </c>
      <c r="AD18" s="4" t="s">
        <v>151</v>
      </c>
      <c r="AE18" s="35" t="s">
        <v>245</v>
      </c>
      <c r="AF18" s="4"/>
      <c r="AG18" s="35" t="s">
        <v>247</v>
      </c>
      <c r="AH18" s="35" t="s">
        <v>248</v>
      </c>
      <c r="AI18" s="67">
        <v>0</v>
      </c>
      <c r="AJ18" s="67">
        <v>122</v>
      </c>
      <c r="AK18" s="67">
        <v>0</v>
      </c>
      <c r="AL18" s="67">
        <v>3702</v>
      </c>
      <c r="AM18" s="67">
        <v>0</v>
      </c>
      <c r="AN18" s="67">
        <v>18143</v>
      </c>
      <c r="AO18" s="87">
        <f t="shared" si="0"/>
        <v>21967</v>
      </c>
      <c r="AP18" s="88">
        <f t="shared" si="9"/>
        <v>21967</v>
      </c>
      <c r="AQ18" s="89" t="str">
        <f>AQ4</f>
        <v>W-3.6</v>
      </c>
      <c r="AR18" s="4" t="s">
        <v>121</v>
      </c>
      <c r="AS18" s="4"/>
      <c r="AT18" s="4">
        <v>4416</v>
      </c>
      <c r="AU18" s="4">
        <v>6</v>
      </c>
      <c r="AV18" s="4">
        <v>100</v>
      </c>
      <c r="AW18" s="4">
        <v>0</v>
      </c>
      <c r="AX18" s="12">
        <f t="shared" si="1"/>
        <v>21967</v>
      </c>
      <c r="AY18" s="12">
        <f t="shared" si="2"/>
        <v>0</v>
      </c>
      <c r="AZ18" s="70">
        <f t="shared" si="13"/>
        <v>0</v>
      </c>
      <c r="BA18" s="70">
        <f t="shared" si="13"/>
        <v>0</v>
      </c>
      <c r="BB18" s="36">
        <f t="shared" si="3"/>
        <v>0</v>
      </c>
      <c r="BC18" s="36">
        <f t="shared" si="3"/>
        <v>0</v>
      </c>
      <c r="BD18" s="36">
        <f t="shared" si="4"/>
        <v>0</v>
      </c>
      <c r="BE18" s="89">
        <f>BE4</f>
        <v>0</v>
      </c>
      <c r="BF18" s="10">
        <f t="shared" si="5"/>
        <v>0</v>
      </c>
      <c r="BG18" s="89">
        <f>BG4</f>
        <v>0</v>
      </c>
      <c r="BH18" s="10">
        <f t="shared" si="6"/>
        <v>0</v>
      </c>
      <c r="BI18" s="4">
        <f>BI6</f>
        <v>3.8999999999999998E-3</v>
      </c>
      <c r="BJ18" s="10">
        <f t="shared" si="10"/>
        <v>85.671300000000002</v>
      </c>
      <c r="BK18" s="89">
        <f>BK4</f>
        <v>28.42</v>
      </c>
      <c r="BL18" s="10">
        <f t="shared" si="7"/>
        <v>170.52</v>
      </c>
      <c r="BM18" s="89">
        <f>BM4</f>
        <v>4.8050000000000002E-2</v>
      </c>
      <c r="BN18" s="10">
        <f t="shared" si="8"/>
        <v>1055.5143500000001</v>
      </c>
      <c r="BO18" s="5">
        <f t="shared" si="11"/>
        <v>1311.7056500000001</v>
      </c>
    </row>
    <row r="19" spans="1:100" s="37" customFormat="1">
      <c r="A19" s="4">
        <f t="shared" si="12"/>
        <v>17</v>
      </c>
      <c r="B19" s="4">
        <v>26</v>
      </c>
      <c r="C19" s="4" t="s">
        <v>0</v>
      </c>
      <c r="D19" s="4" t="s">
        <v>249</v>
      </c>
      <c r="E19" s="35" t="s">
        <v>250</v>
      </c>
      <c r="F19" s="4"/>
      <c r="G19" s="4" t="s">
        <v>251</v>
      </c>
      <c r="H19" s="4" t="s">
        <v>252</v>
      </c>
      <c r="I19" s="35" t="s">
        <v>253</v>
      </c>
      <c r="J19" s="4"/>
      <c r="K19" s="35" t="s">
        <v>254</v>
      </c>
      <c r="L19" s="4" t="s">
        <v>249</v>
      </c>
      <c r="M19" s="35" t="s">
        <v>250</v>
      </c>
      <c r="N19" s="4" t="s">
        <v>251</v>
      </c>
      <c r="O19" s="4" t="s">
        <v>251</v>
      </c>
      <c r="P19" s="4" t="s">
        <v>252</v>
      </c>
      <c r="Q19" s="35" t="s">
        <v>253</v>
      </c>
      <c r="R19" s="4"/>
      <c r="S19" s="4" t="s">
        <v>12</v>
      </c>
      <c r="T19" s="4" t="s">
        <v>13</v>
      </c>
      <c r="U19" s="4" t="s">
        <v>11</v>
      </c>
      <c r="V19" s="4" t="s">
        <v>29</v>
      </c>
      <c r="W19" s="35" t="s">
        <v>991</v>
      </c>
      <c r="X19" s="35"/>
      <c r="Y19" s="4" t="s">
        <v>15</v>
      </c>
      <c r="Z19" s="4" t="s">
        <v>255</v>
      </c>
      <c r="AA19" s="35" t="s">
        <v>250</v>
      </c>
      <c r="AB19" s="4" t="s">
        <v>251</v>
      </c>
      <c r="AC19" s="4" t="s">
        <v>251</v>
      </c>
      <c r="AD19" s="4" t="s">
        <v>252</v>
      </c>
      <c r="AE19" s="35" t="s">
        <v>123</v>
      </c>
      <c r="AF19" s="35" t="s">
        <v>256</v>
      </c>
      <c r="AG19" s="35" t="s">
        <v>257</v>
      </c>
      <c r="AH19" s="35" t="s">
        <v>258</v>
      </c>
      <c r="AI19" s="67">
        <v>0</v>
      </c>
      <c r="AJ19" s="67">
        <v>0</v>
      </c>
      <c r="AK19" s="67">
        <v>2135</v>
      </c>
      <c r="AL19" s="67">
        <v>11443</v>
      </c>
      <c r="AM19" s="67">
        <v>7654</v>
      </c>
      <c r="AN19" s="67">
        <v>24913</v>
      </c>
      <c r="AO19" s="87">
        <f t="shared" si="0"/>
        <v>46145</v>
      </c>
      <c r="AP19" s="88">
        <f t="shared" si="9"/>
        <v>46145</v>
      </c>
      <c r="AQ19" s="89" t="str">
        <f>AQ3</f>
        <v>W-4</v>
      </c>
      <c r="AR19" s="4" t="s">
        <v>121</v>
      </c>
      <c r="AS19" s="4"/>
      <c r="AT19" s="4">
        <v>4416</v>
      </c>
      <c r="AU19" s="4">
        <v>6</v>
      </c>
      <c r="AV19" s="4">
        <v>100</v>
      </c>
      <c r="AW19" s="4">
        <v>0</v>
      </c>
      <c r="AX19" s="12">
        <f t="shared" si="1"/>
        <v>46145</v>
      </c>
      <c r="AY19" s="12">
        <f t="shared" si="2"/>
        <v>0</v>
      </c>
      <c r="AZ19" s="70">
        <f t="shared" si="13"/>
        <v>0</v>
      </c>
      <c r="BA19" s="70">
        <f t="shared" si="13"/>
        <v>0</v>
      </c>
      <c r="BB19" s="36">
        <f t="shared" si="3"/>
        <v>0</v>
      </c>
      <c r="BC19" s="36">
        <f t="shared" si="3"/>
        <v>0</v>
      </c>
      <c r="BD19" s="36">
        <f t="shared" si="4"/>
        <v>0</v>
      </c>
      <c r="BE19" s="89">
        <f>BE3</f>
        <v>0</v>
      </c>
      <c r="BF19" s="10">
        <f t="shared" si="5"/>
        <v>0</v>
      </c>
      <c r="BG19" s="89">
        <f>BG3</f>
        <v>0</v>
      </c>
      <c r="BH19" s="10">
        <f t="shared" si="6"/>
        <v>0</v>
      </c>
      <c r="BI19" s="4"/>
      <c r="BJ19" s="10">
        <f t="shared" si="10"/>
        <v>0</v>
      </c>
      <c r="BK19" s="89">
        <f>BK3</f>
        <v>200.47</v>
      </c>
      <c r="BL19" s="10">
        <f t="shared" si="7"/>
        <v>1202.82</v>
      </c>
      <c r="BM19" s="89">
        <f>BM3</f>
        <v>4.1739999999999999E-2</v>
      </c>
      <c r="BN19" s="10">
        <f t="shared" si="8"/>
        <v>1926.0923</v>
      </c>
      <c r="BO19" s="5">
        <f t="shared" si="11"/>
        <v>3128.9123</v>
      </c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</row>
    <row r="20" spans="1:100" s="37" customFormat="1">
      <c r="A20" s="4">
        <f t="shared" si="12"/>
        <v>18</v>
      </c>
      <c r="B20" s="4">
        <v>28</v>
      </c>
      <c r="C20" s="4" t="s">
        <v>0</v>
      </c>
      <c r="D20" s="4" t="s">
        <v>259</v>
      </c>
      <c r="E20" s="35" t="s">
        <v>260</v>
      </c>
      <c r="F20" s="4"/>
      <c r="G20" s="4" t="s">
        <v>261</v>
      </c>
      <c r="H20" s="4" t="s">
        <v>262</v>
      </c>
      <c r="I20" s="35" t="s">
        <v>263</v>
      </c>
      <c r="J20" s="4"/>
      <c r="K20" s="35" t="s">
        <v>264</v>
      </c>
      <c r="L20" s="4" t="s">
        <v>259</v>
      </c>
      <c r="M20" s="35" t="s">
        <v>260</v>
      </c>
      <c r="N20" s="4" t="s">
        <v>261</v>
      </c>
      <c r="O20" s="4" t="s">
        <v>261</v>
      </c>
      <c r="P20" s="4" t="s">
        <v>262</v>
      </c>
      <c r="Q20" s="35" t="s">
        <v>263</v>
      </c>
      <c r="R20" s="4"/>
      <c r="S20" s="4" t="s">
        <v>12</v>
      </c>
      <c r="T20" s="4" t="s">
        <v>13</v>
      </c>
      <c r="U20" s="4" t="s">
        <v>11</v>
      </c>
      <c r="V20" s="4" t="s">
        <v>29</v>
      </c>
      <c r="W20" s="35" t="s">
        <v>991</v>
      </c>
      <c r="X20" s="35"/>
      <c r="Y20" s="4" t="s">
        <v>15</v>
      </c>
      <c r="Z20" s="4" t="s">
        <v>267</v>
      </c>
      <c r="AA20" s="35" t="s">
        <v>260</v>
      </c>
      <c r="AB20" s="4" t="s">
        <v>261</v>
      </c>
      <c r="AC20" s="4" t="s">
        <v>261</v>
      </c>
      <c r="AD20" s="4" t="s">
        <v>262</v>
      </c>
      <c r="AE20" s="35" t="s">
        <v>263</v>
      </c>
      <c r="AF20" s="4"/>
      <c r="AG20" s="35" t="s">
        <v>268</v>
      </c>
      <c r="AH20" s="35" t="s">
        <v>269</v>
      </c>
      <c r="AI20" s="67">
        <v>0</v>
      </c>
      <c r="AJ20" s="67">
        <v>7791</v>
      </c>
      <c r="AK20" s="67">
        <v>0</v>
      </c>
      <c r="AL20" s="67">
        <v>7075</v>
      </c>
      <c r="AM20" s="67">
        <v>0</v>
      </c>
      <c r="AN20" s="67">
        <v>9271</v>
      </c>
      <c r="AO20" s="87">
        <f t="shared" si="0"/>
        <v>24137</v>
      </c>
      <c r="AP20" s="88">
        <f t="shared" si="9"/>
        <v>24137</v>
      </c>
      <c r="AQ20" s="89" t="str">
        <f>AQ4</f>
        <v>W-3.6</v>
      </c>
      <c r="AR20" s="4" t="s">
        <v>121</v>
      </c>
      <c r="AS20" s="4"/>
      <c r="AT20" s="4">
        <v>4416</v>
      </c>
      <c r="AU20" s="4">
        <v>6</v>
      </c>
      <c r="AV20" s="4">
        <v>100</v>
      </c>
      <c r="AW20" s="4">
        <v>0</v>
      </c>
      <c r="AX20" s="12">
        <f t="shared" si="1"/>
        <v>24137</v>
      </c>
      <c r="AY20" s="12">
        <f t="shared" si="2"/>
        <v>0</v>
      </c>
      <c r="AZ20" s="70">
        <f t="shared" si="13"/>
        <v>0</v>
      </c>
      <c r="BA20" s="70">
        <f t="shared" si="13"/>
        <v>0</v>
      </c>
      <c r="BB20" s="36">
        <f t="shared" si="3"/>
        <v>0</v>
      </c>
      <c r="BC20" s="36">
        <f t="shared" si="3"/>
        <v>0</v>
      </c>
      <c r="BD20" s="36">
        <f t="shared" si="4"/>
        <v>0</v>
      </c>
      <c r="BE20" s="89">
        <f>BE4</f>
        <v>0</v>
      </c>
      <c r="BF20" s="10">
        <f t="shared" si="5"/>
        <v>0</v>
      </c>
      <c r="BG20" s="89">
        <f>BG4</f>
        <v>0</v>
      </c>
      <c r="BH20" s="10">
        <f t="shared" si="6"/>
        <v>0</v>
      </c>
      <c r="BI20" s="4"/>
      <c r="BJ20" s="10">
        <f t="shared" si="10"/>
        <v>0</v>
      </c>
      <c r="BK20" s="89">
        <f>BK4</f>
        <v>28.42</v>
      </c>
      <c r="BL20" s="10">
        <f t="shared" si="7"/>
        <v>170.52</v>
      </c>
      <c r="BM20" s="89">
        <f>BM4</f>
        <v>4.8050000000000002E-2</v>
      </c>
      <c r="BN20" s="10">
        <f t="shared" si="8"/>
        <v>1159.7828500000001</v>
      </c>
      <c r="BO20" s="5">
        <f t="shared" si="11"/>
        <v>1330.30285</v>
      </c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</row>
    <row r="21" spans="1:100" s="37" customFormat="1">
      <c r="A21" s="4">
        <f t="shared" si="12"/>
        <v>19</v>
      </c>
      <c r="B21" s="4">
        <v>28</v>
      </c>
      <c r="C21" s="4" t="s">
        <v>32</v>
      </c>
      <c r="D21" s="4" t="s">
        <v>259</v>
      </c>
      <c r="E21" s="35" t="s">
        <v>260</v>
      </c>
      <c r="F21" s="4"/>
      <c r="G21" s="4" t="s">
        <v>261</v>
      </c>
      <c r="H21" s="4" t="s">
        <v>262</v>
      </c>
      <c r="I21" s="35" t="s">
        <v>263</v>
      </c>
      <c r="J21" s="4"/>
      <c r="K21" s="35" t="s">
        <v>264</v>
      </c>
      <c r="L21" s="4" t="s">
        <v>259</v>
      </c>
      <c r="M21" s="35" t="s">
        <v>260</v>
      </c>
      <c r="N21" s="4" t="s">
        <v>261</v>
      </c>
      <c r="O21" s="4" t="s">
        <v>261</v>
      </c>
      <c r="P21" s="4" t="s">
        <v>262</v>
      </c>
      <c r="Q21" s="35" t="s">
        <v>263</v>
      </c>
      <c r="R21" s="4"/>
      <c r="S21" s="4" t="s">
        <v>12</v>
      </c>
      <c r="T21" s="4" t="s">
        <v>13</v>
      </c>
      <c r="U21" s="4" t="s">
        <v>11</v>
      </c>
      <c r="V21" s="4" t="s">
        <v>29</v>
      </c>
      <c r="W21" s="35" t="s">
        <v>991</v>
      </c>
      <c r="X21" s="35"/>
      <c r="Y21" s="4" t="s">
        <v>15</v>
      </c>
      <c r="Z21" s="4" t="s">
        <v>270</v>
      </c>
      <c r="AA21" s="35" t="s">
        <v>260</v>
      </c>
      <c r="AB21" s="4" t="s">
        <v>261</v>
      </c>
      <c r="AC21" s="4" t="s">
        <v>261</v>
      </c>
      <c r="AD21" s="4" t="s">
        <v>271</v>
      </c>
      <c r="AE21" s="35" t="s">
        <v>74</v>
      </c>
      <c r="AF21" s="35" t="s">
        <v>272</v>
      </c>
      <c r="AG21" s="35" t="s">
        <v>273</v>
      </c>
      <c r="AH21" s="35" t="s">
        <v>274</v>
      </c>
      <c r="AI21" s="67">
        <v>121</v>
      </c>
      <c r="AJ21" s="67">
        <v>0</v>
      </c>
      <c r="AK21" s="67">
        <v>121</v>
      </c>
      <c r="AL21" s="67">
        <v>0</v>
      </c>
      <c r="AM21" s="67">
        <v>216</v>
      </c>
      <c r="AN21" s="67">
        <v>0</v>
      </c>
      <c r="AO21" s="87">
        <f t="shared" si="0"/>
        <v>458</v>
      </c>
      <c r="AP21" s="88">
        <f t="shared" si="9"/>
        <v>458</v>
      </c>
      <c r="AQ21" s="89" t="s">
        <v>37</v>
      </c>
      <c r="AR21" s="4" t="s">
        <v>121</v>
      </c>
      <c r="AS21" s="4"/>
      <c r="AT21" s="4">
        <v>4416</v>
      </c>
      <c r="AU21" s="4">
        <v>6</v>
      </c>
      <c r="AV21" s="4">
        <v>100</v>
      </c>
      <c r="AW21" s="4">
        <v>0</v>
      </c>
      <c r="AX21" s="12">
        <f t="shared" si="1"/>
        <v>458</v>
      </c>
      <c r="AY21" s="12">
        <f t="shared" si="2"/>
        <v>0</v>
      </c>
      <c r="AZ21" s="70">
        <f t="shared" ref="AZ21:BA27" si="14">AZ20</f>
        <v>0</v>
      </c>
      <c r="BA21" s="70">
        <f t="shared" si="14"/>
        <v>0</v>
      </c>
      <c r="BB21" s="36">
        <f t="shared" si="3"/>
        <v>0</v>
      </c>
      <c r="BC21" s="36">
        <f t="shared" si="3"/>
        <v>0</v>
      </c>
      <c r="BD21" s="36">
        <f t="shared" si="4"/>
        <v>0</v>
      </c>
      <c r="BE21" s="90">
        <f>'dane do formularza ofertowego'!C6</f>
        <v>0</v>
      </c>
      <c r="BF21" s="10">
        <f t="shared" si="5"/>
        <v>0</v>
      </c>
      <c r="BG21" s="90">
        <f>'dane do formularza ofertowego'!C7</f>
        <v>0</v>
      </c>
      <c r="BH21" s="10">
        <f t="shared" si="6"/>
        <v>0</v>
      </c>
      <c r="BI21" s="4"/>
      <c r="BJ21" s="10">
        <f t="shared" si="10"/>
        <v>0</v>
      </c>
      <c r="BK21" s="89">
        <v>5.1100000000000003</v>
      </c>
      <c r="BL21" s="10">
        <f t="shared" si="7"/>
        <v>30.660000000000004</v>
      </c>
      <c r="BM21" s="89">
        <v>6.7659999999999998E-2</v>
      </c>
      <c r="BN21" s="10">
        <f t="shared" si="8"/>
        <v>30.98828</v>
      </c>
      <c r="BO21" s="5">
        <f t="shared" si="11"/>
        <v>61.64828</v>
      </c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</row>
    <row r="22" spans="1:100">
      <c r="A22" s="4">
        <f t="shared" si="12"/>
        <v>20</v>
      </c>
      <c r="B22" s="4">
        <v>28</v>
      </c>
      <c r="C22" s="4" t="s">
        <v>62</v>
      </c>
      <c r="D22" s="4" t="s">
        <v>259</v>
      </c>
      <c r="E22" s="35" t="s">
        <v>260</v>
      </c>
      <c r="F22" s="4"/>
      <c r="G22" s="4" t="s">
        <v>261</v>
      </c>
      <c r="H22" s="4" t="s">
        <v>262</v>
      </c>
      <c r="I22" s="35" t="s">
        <v>263</v>
      </c>
      <c r="J22" s="4"/>
      <c r="K22" s="35" t="s">
        <v>264</v>
      </c>
      <c r="L22" s="4" t="s">
        <v>259</v>
      </c>
      <c r="M22" s="35" t="s">
        <v>260</v>
      </c>
      <c r="N22" s="4" t="s">
        <v>261</v>
      </c>
      <c r="O22" s="4" t="s">
        <v>261</v>
      </c>
      <c r="P22" s="4" t="s">
        <v>262</v>
      </c>
      <c r="Q22" s="35" t="s">
        <v>263</v>
      </c>
      <c r="R22" s="4"/>
      <c r="S22" s="4" t="s">
        <v>12</v>
      </c>
      <c r="T22" s="4" t="s">
        <v>13</v>
      </c>
      <c r="U22" s="4" t="s">
        <v>11</v>
      </c>
      <c r="V22" s="4" t="s">
        <v>29</v>
      </c>
      <c r="W22" s="35" t="s">
        <v>991</v>
      </c>
      <c r="X22" s="35"/>
      <c r="Y22" s="4" t="s">
        <v>15</v>
      </c>
      <c r="Z22" s="4" t="s">
        <v>275</v>
      </c>
      <c r="AA22" s="35" t="s">
        <v>260</v>
      </c>
      <c r="AB22" s="4" t="s">
        <v>261</v>
      </c>
      <c r="AC22" s="4" t="s">
        <v>261</v>
      </c>
      <c r="AD22" s="4" t="s">
        <v>265</v>
      </c>
      <c r="AE22" s="35" t="s">
        <v>36</v>
      </c>
      <c r="AF22" s="4"/>
      <c r="AG22" s="35" t="s">
        <v>266</v>
      </c>
      <c r="AH22" s="35" t="s">
        <v>276</v>
      </c>
      <c r="AI22" s="67">
        <v>10890</v>
      </c>
      <c r="AJ22" s="67">
        <v>9833</v>
      </c>
      <c r="AK22" s="67">
        <v>5013</v>
      </c>
      <c r="AL22" s="67">
        <v>6764</v>
      </c>
      <c r="AM22" s="67">
        <v>9358</v>
      </c>
      <c r="AN22" s="67">
        <v>42199</v>
      </c>
      <c r="AO22" s="87">
        <f t="shared" si="0"/>
        <v>84057</v>
      </c>
      <c r="AP22" s="88">
        <f t="shared" si="9"/>
        <v>84057</v>
      </c>
      <c r="AQ22" s="89" t="s">
        <v>31</v>
      </c>
      <c r="AR22" s="4" t="s">
        <v>121</v>
      </c>
      <c r="AS22" s="4">
        <v>219</v>
      </c>
      <c r="AT22" s="4">
        <v>4416</v>
      </c>
      <c r="AU22" s="4">
        <v>6</v>
      </c>
      <c r="AV22" s="4">
        <v>100</v>
      </c>
      <c r="AW22" s="4">
        <v>0</v>
      </c>
      <c r="AX22" s="12">
        <f t="shared" si="1"/>
        <v>84057</v>
      </c>
      <c r="AY22" s="12">
        <f t="shared" si="2"/>
        <v>0</v>
      </c>
      <c r="AZ22" s="70">
        <f t="shared" si="14"/>
        <v>0</v>
      </c>
      <c r="BA22" s="72">
        <f>'dane do formularza ofertowego'!J15</f>
        <v>0</v>
      </c>
      <c r="BB22" s="36">
        <f t="shared" si="3"/>
        <v>0</v>
      </c>
      <c r="BC22" s="36">
        <f t="shared" si="3"/>
        <v>0</v>
      </c>
      <c r="BD22" s="36">
        <f t="shared" si="4"/>
        <v>0</v>
      </c>
      <c r="BE22" s="90">
        <f>'dane do formularza ofertowego'!H6</f>
        <v>0</v>
      </c>
      <c r="BF22" s="10">
        <f t="shared" si="5"/>
        <v>0</v>
      </c>
      <c r="BG22" s="90">
        <f>'dane do formularza ofertowego'!H7</f>
        <v>0</v>
      </c>
      <c r="BH22" s="10">
        <f t="shared" si="6"/>
        <v>0</v>
      </c>
      <c r="BI22" s="4"/>
      <c r="BJ22" s="10">
        <f t="shared" si="10"/>
        <v>0</v>
      </c>
      <c r="BK22" s="89">
        <v>7.43E-3</v>
      </c>
      <c r="BL22" s="10">
        <f>BK22*AS22*AT22</f>
        <v>7185.5827200000003</v>
      </c>
      <c r="BM22" s="89">
        <v>2.1360000000000001E-2</v>
      </c>
      <c r="BN22" s="10">
        <f t="shared" si="8"/>
        <v>1795.4575199999999</v>
      </c>
      <c r="BO22" s="5">
        <f t="shared" si="11"/>
        <v>8981.0402400000003</v>
      </c>
    </row>
    <row r="23" spans="1:100" s="37" customFormat="1">
      <c r="A23" s="4">
        <f t="shared" si="12"/>
        <v>21</v>
      </c>
      <c r="B23" s="4">
        <v>29</v>
      </c>
      <c r="C23" s="4" t="s">
        <v>0</v>
      </c>
      <c r="D23" s="4" t="s">
        <v>277</v>
      </c>
      <c r="E23" s="35" t="s">
        <v>278</v>
      </c>
      <c r="F23" s="4"/>
      <c r="G23" s="4" t="s">
        <v>279</v>
      </c>
      <c r="H23" s="4"/>
      <c r="I23" s="35" t="s">
        <v>231</v>
      </c>
      <c r="J23" s="4"/>
      <c r="K23" s="35" t="s">
        <v>280</v>
      </c>
      <c r="L23" s="4" t="s">
        <v>277</v>
      </c>
      <c r="M23" s="35" t="s">
        <v>278</v>
      </c>
      <c r="N23" s="4" t="s">
        <v>281</v>
      </c>
      <c r="O23" s="4" t="s">
        <v>281</v>
      </c>
      <c r="P23" s="4" t="s">
        <v>279</v>
      </c>
      <c r="Q23" s="35" t="s">
        <v>231</v>
      </c>
      <c r="R23" s="4"/>
      <c r="S23" s="4" t="s">
        <v>12</v>
      </c>
      <c r="T23" s="4" t="s">
        <v>13</v>
      </c>
      <c r="U23" s="4" t="s">
        <v>28</v>
      </c>
      <c r="V23" s="4" t="s">
        <v>29</v>
      </c>
      <c r="W23" s="35" t="s">
        <v>991</v>
      </c>
      <c r="X23" s="35"/>
      <c r="Y23" s="4" t="s">
        <v>15</v>
      </c>
      <c r="Z23" s="4" t="s">
        <v>282</v>
      </c>
      <c r="AA23" s="35" t="s">
        <v>278</v>
      </c>
      <c r="AB23" s="4" t="s">
        <v>281</v>
      </c>
      <c r="AC23" s="4" t="s">
        <v>281</v>
      </c>
      <c r="AD23" s="4" t="s">
        <v>279</v>
      </c>
      <c r="AE23" s="35" t="s">
        <v>231</v>
      </c>
      <c r="AF23" s="4"/>
      <c r="AG23" s="35" t="s">
        <v>283</v>
      </c>
      <c r="AH23" s="35" t="s">
        <v>284</v>
      </c>
      <c r="AI23" s="67">
        <v>282</v>
      </c>
      <c r="AJ23" s="67">
        <v>632</v>
      </c>
      <c r="AK23" s="67">
        <v>3249</v>
      </c>
      <c r="AL23" s="67">
        <v>6820</v>
      </c>
      <c r="AM23" s="67">
        <v>10272</v>
      </c>
      <c r="AN23" s="67">
        <v>13398</v>
      </c>
      <c r="AO23" s="87">
        <f t="shared" si="0"/>
        <v>34653</v>
      </c>
      <c r="AP23" s="88">
        <f t="shared" si="9"/>
        <v>34653</v>
      </c>
      <c r="AQ23" s="89" t="str">
        <f>AQ3</f>
        <v>W-4</v>
      </c>
      <c r="AR23" s="4" t="s">
        <v>121</v>
      </c>
      <c r="AS23" s="4"/>
      <c r="AT23" s="4">
        <v>4416</v>
      </c>
      <c r="AU23" s="4">
        <v>6</v>
      </c>
      <c r="AV23" s="4">
        <v>100</v>
      </c>
      <c r="AW23" s="4">
        <v>0</v>
      </c>
      <c r="AX23" s="12">
        <f t="shared" si="1"/>
        <v>34653</v>
      </c>
      <c r="AY23" s="12">
        <f t="shared" si="2"/>
        <v>0</v>
      </c>
      <c r="AZ23" s="70">
        <f t="shared" si="14"/>
        <v>0</v>
      </c>
      <c r="BA23" s="72">
        <f>BA21</f>
        <v>0</v>
      </c>
      <c r="BB23" s="36">
        <f t="shared" si="3"/>
        <v>0</v>
      </c>
      <c r="BC23" s="36">
        <f t="shared" si="3"/>
        <v>0</v>
      </c>
      <c r="BD23" s="36">
        <f t="shared" si="4"/>
        <v>0</v>
      </c>
      <c r="BE23" s="89">
        <f>BE3</f>
        <v>0</v>
      </c>
      <c r="BF23" s="10">
        <f t="shared" si="5"/>
        <v>0</v>
      </c>
      <c r="BG23" s="89">
        <f>BG3</f>
        <v>0</v>
      </c>
      <c r="BH23" s="10">
        <f t="shared" si="6"/>
        <v>0</v>
      </c>
      <c r="BI23" s="4">
        <f>BI6</f>
        <v>3.8999999999999998E-3</v>
      </c>
      <c r="BJ23" s="10">
        <f t="shared" si="10"/>
        <v>135.14669999999998</v>
      </c>
      <c r="BK23" s="89">
        <f>BK3</f>
        <v>200.47</v>
      </c>
      <c r="BL23" s="10">
        <f t="shared" si="7"/>
        <v>1202.82</v>
      </c>
      <c r="BM23" s="89">
        <f>BM3</f>
        <v>4.1739999999999999E-2</v>
      </c>
      <c r="BN23" s="10">
        <f t="shared" si="8"/>
        <v>1446.4162200000001</v>
      </c>
      <c r="BO23" s="5">
        <f t="shared" si="11"/>
        <v>2784.3829199999996</v>
      </c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</row>
    <row r="24" spans="1:100" s="37" customFormat="1">
      <c r="A24" s="4">
        <f t="shared" si="12"/>
        <v>22</v>
      </c>
      <c r="B24" s="4">
        <v>29</v>
      </c>
      <c r="C24" s="4" t="s">
        <v>32</v>
      </c>
      <c r="D24" s="4" t="s">
        <v>277</v>
      </c>
      <c r="E24" s="35" t="s">
        <v>278</v>
      </c>
      <c r="F24" s="4"/>
      <c r="G24" s="4" t="s">
        <v>279</v>
      </c>
      <c r="H24" s="4"/>
      <c r="I24" s="35" t="s">
        <v>231</v>
      </c>
      <c r="J24" s="4"/>
      <c r="K24" s="35" t="s">
        <v>280</v>
      </c>
      <c r="L24" s="4" t="s">
        <v>277</v>
      </c>
      <c r="M24" s="35" t="s">
        <v>278</v>
      </c>
      <c r="N24" s="4" t="s">
        <v>281</v>
      </c>
      <c r="O24" s="4" t="s">
        <v>281</v>
      </c>
      <c r="P24" s="4" t="s">
        <v>279</v>
      </c>
      <c r="Q24" s="35" t="s">
        <v>231</v>
      </c>
      <c r="R24" s="4"/>
      <c r="S24" s="4" t="s">
        <v>12</v>
      </c>
      <c r="T24" s="4" t="s">
        <v>13</v>
      </c>
      <c r="U24" s="4" t="s">
        <v>28</v>
      </c>
      <c r="V24" s="4" t="s">
        <v>29</v>
      </c>
      <c r="W24" s="35" t="s">
        <v>991</v>
      </c>
      <c r="X24" s="35"/>
      <c r="Y24" s="4" t="s">
        <v>15</v>
      </c>
      <c r="Z24" s="4" t="s">
        <v>285</v>
      </c>
      <c r="AA24" s="35" t="s">
        <v>278</v>
      </c>
      <c r="AB24" s="4" t="s">
        <v>281</v>
      </c>
      <c r="AC24" s="4" t="s">
        <v>281</v>
      </c>
      <c r="AD24" s="4" t="s">
        <v>279</v>
      </c>
      <c r="AE24" s="35" t="s">
        <v>231</v>
      </c>
      <c r="AF24" s="4"/>
      <c r="AG24" s="35" t="s">
        <v>286</v>
      </c>
      <c r="AH24" s="35" t="s">
        <v>287</v>
      </c>
      <c r="AI24" s="67">
        <v>0</v>
      </c>
      <c r="AJ24" s="67">
        <v>1350</v>
      </c>
      <c r="AK24" s="67">
        <v>0</v>
      </c>
      <c r="AL24" s="67">
        <v>1350</v>
      </c>
      <c r="AM24" s="67">
        <v>0</v>
      </c>
      <c r="AN24" s="67">
        <v>1350</v>
      </c>
      <c r="AO24" s="87">
        <f t="shared" si="0"/>
        <v>4050</v>
      </c>
      <c r="AP24" s="88">
        <f t="shared" si="9"/>
        <v>4050</v>
      </c>
      <c r="AQ24" s="89" t="str">
        <f>AQ4</f>
        <v>W-3.6</v>
      </c>
      <c r="AR24" s="4" t="s">
        <v>121</v>
      </c>
      <c r="AS24" s="4"/>
      <c r="AT24" s="4">
        <v>4416</v>
      </c>
      <c r="AU24" s="4">
        <v>6</v>
      </c>
      <c r="AV24" s="4">
        <v>100</v>
      </c>
      <c r="AW24" s="4">
        <v>0</v>
      </c>
      <c r="AX24" s="12">
        <f t="shared" si="1"/>
        <v>4050</v>
      </c>
      <c r="AY24" s="12">
        <f t="shared" si="2"/>
        <v>0</v>
      </c>
      <c r="AZ24" s="70">
        <f t="shared" si="14"/>
        <v>0</v>
      </c>
      <c r="BA24" s="72">
        <f>BA21</f>
        <v>0</v>
      </c>
      <c r="BB24" s="36">
        <f t="shared" si="3"/>
        <v>0</v>
      </c>
      <c r="BC24" s="36">
        <f t="shared" si="3"/>
        <v>0</v>
      </c>
      <c r="BD24" s="36">
        <f t="shared" si="4"/>
        <v>0</v>
      </c>
      <c r="BE24" s="89">
        <f>BE4</f>
        <v>0</v>
      </c>
      <c r="BF24" s="10">
        <f t="shared" si="5"/>
        <v>0</v>
      </c>
      <c r="BG24" s="89">
        <f>BG4</f>
        <v>0</v>
      </c>
      <c r="BH24" s="10">
        <f t="shared" si="6"/>
        <v>0</v>
      </c>
      <c r="BI24" s="4">
        <f>BI6</f>
        <v>3.8999999999999998E-3</v>
      </c>
      <c r="BJ24" s="10">
        <f t="shared" si="10"/>
        <v>15.795</v>
      </c>
      <c r="BK24" s="89">
        <f>BK4</f>
        <v>28.42</v>
      </c>
      <c r="BL24" s="10">
        <f t="shared" si="7"/>
        <v>170.52</v>
      </c>
      <c r="BM24" s="89">
        <f>BM4</f>
        <v>4.8050000000000002E-2</v>
      </c>
      <c r="BN24" s="10">
        <f t="shared" si="8"/>
        <v>194.60250000000002</v>
      </c>
      <c r="BO24" s="5">
        <f t="shared" si="11"/>
        <v>380.91750000000008</v>
      </c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</row>
    <row r="25" spans="1:100" s="37" customFormat="1">
      <c r="A25" s="4">
        <f t="shared" si="12"/>
        <v>23</v>
      </c>
      <c r="B25" s="4">
        <v>29</v>
      </c>
      <c r="C25" s="4" t="s">
        <v>62</v>
      </c>
      <c r="D25" s="4" t="s">
        <v>277</v>
      </c>
      <c r="E25" s="35" t="s">
        <v>278</v>
      </c>
      <c r="F25" s="4"/>
      <c r="G25" s="4" t="s">
        <v>279</v>
      </c>
      <c r="H25" s="4"/>
      <c r="I25" s="35" t="s">
        <v>231</v>
      </c>
      <c r="J25" s="4"/>
      <c r="K25" s="35" t="s">
        <v>280</v>
      </c>
      <c r="L25" s="4" t="s">
        <v>277</v>
      </c>
      <c r="M25" s="35" t="s">
        <v>278</v>
      </c>
      <c r="N25" s="4" t="s">
        <v>281</v>
      </c>
      <c r="O25" s="4" t="s">
        <v>281</v>
      </c>
      <c r="P25" s="4" t="s">
        <v>279</v>
      </c>
      <c r="Q25" s="35" t="s">
        <v>231</v>
      </c>
      <c r="R25" s="4"/>
      <c r="S25" s="4" t="s">
        <v>12</v>
      </c>
      <c r="T25" s="4" t="s">
        <v>13</v>
      </c>
      <c r="U25" s="4" t="s">
        <v>28</v>
      </c>
      <c r="V25" s="4" t="s">
        <v>29</v>
      </c>
      <c r="W25" s="35" t="s">
        <v>991</v>
      </c>
      <c r="X25" s="35"/>
      <c r="Y25" s="4" t="s">
        <v>15</v>
      </c>
      <c r="Z25" s="4" t="s">
        <v>288</v>
      </c>
      <c r="AA25" s="35" t="s">
        <v>278</v>
      </c>
      <c r="AB25" s="4" t="s">
        <v>281</v>
      </c>
      <c r="AC25" s="4" t="s">
        <v>281</v>
      </c>
      <c r="AD25" s="4" t="s">
        <v>279</v>
      </c>
      <c r="AE25" s="35" t="s">
        <v>231</v>
      </c>
      <c r="AF25" s="4"/>
      <c r="AG25" s="35" t="s">
        <v>289</v>
      </c>
      <c r="AH25" s="35" t="s">
        <v>290</v>
      </c>
      <c r="AI25" s="67">
        <v>0</v>
      </c>
      <c r="AJ25" s="67">
        <v>1274</v>
      </c>
      <c r="AK25" s="67">
        <v>0</v>
      </c>
      <c r="AL25" s="67">
        <v>4128</v>
      </c>
      <c r="AM25" s="67">
        <v>0</v>
      </c>
      <c r="AN25" s="67">
        <v>7116</v>
      </c>
      <c r="AO25" s="87">
        <f t="shared" si="0"/>
        <v>12518</v>
      </c>
      <c r="AP25" s="88">
        <f t="shared" si="9"/>
        <v>12518</v>
      </c>
      <c r="AQ25" s="89" t="str">
        <f>AQ4</f>
        <v>W-3.6</v>
      </c>
      <c r="AR25" s="4" t="s">
        <v>121</v>
      </c>
      <c r="AS25" s="4"/>
      <c r="AT25" s="4">
        <v>4416</v>
      </c>
      <c r="AU25" s="4">
        <v>6</v>
      </c>
      <c r="AV25" s="4">
        <v>100</v>
      </c>
      <c r="AW25" s="4">
        <v>0</v>
      </c>
      <c r="AX25" s="12">
        <f t="shared" si="1"/>
        <v>12518</v>
      </c>
      <c r="AY25" s="12">
        <f t="shared" si="2"/>
        <v>0</v>
      </c>
      <c r="AZ25" s="70">
        <f t="shared" si="14"/>
        <v>0</v>
      </c>
      <c r="BA25" s="72">
        <f>BA21</f>
        <v>0</v>
      </c>
      <c r="BB25" s="36">
        <f t="shared" si="3"/>
        <v>0</v>
      </c>
      <c r="BC25" s="36">
        <f t="shared" si="3"/>
        <v>0</v>
      </c>
      <c r="BD25" s="36">
        <f t="shared" si="4"/>
        <v>0</v>
      </c>
      <c r="BE25" s="89">
        <f>BE4</f>
        <v>0</v>
      </c>
      <c r="BF25" s="10">
        <f t="shared" si="5"/>
        <v>0</v>
      </c>
      <c r="BG25" s="89">
        <f>BG4</f>
        <v>0</v>
      </c>
      <c r="BH25" s="10">
        <f t="shared" si="6"/>
        <v>0</v>
      </c>
      <c r="BI25" s="4">
        <f>BI6</f>
        <v>3.8999999999999998E-3</v>
      </c>
      <c r="BJ25" s="10">
        <f t="shared" si="10"/>
        <v>48.8202</v>
      </c>
      <c r="BK25" s="89">
        <f>BK4</f>
        <v>28.42</v>
      </c>
      <c r="BL25" s="10">
        <f t="shared" si="7"/>
        <v>170.52</v>
      </c>
      <c r="BM25" s="89">
        <f>BM4</f>
        <v>4.8050000000000002E-2</v>
      </c>
      <c r="BN25" s="10">
        <f t="shared" si="8"/>
        <v>601.48990000000003</v>
      </c>
      <c r="BO25" s="5">
        <f t="shared" si="11"/>
        <v>820.83010000000002</v>
      </c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</row>
    <row r="26" spans="1:100">
      <c r="A26" s="4">
        <f t="shared" si="12"/>
        <v>24</v>
      </c>
      <c r="B26" s="4">
        <v>30</v>
      </c>
      <c r="C26" s="4" t="s">
        <v>0</v>
      </c>
      <c r="D26" s="4" t="s">
        <v>291</v>
      </c>
      <c r="E26" s="35" t="s">
        <v>292</v>
      </c>
      <c r="F26" s="4"/>
      <c r="G26" s="4" t="s">
        <v>293</v>
      </c>
      <c r="H26" s="4" t="s">
        <v>294</v>
      </c>
      <c r="I26" s="35" t="s">
        <v>295</v>
      </c>
      <c r="J26" s="4"/>
      <c r="K26" s="35" t="s">
        <v>296</v>
      </c>
      <c r="L26" s="4" t="s">
        <v>291</v>
      </c>
      <c r="M26" s="35" t="s">
        <v>292</v>
      </c>
      <c r="N26" s="4"/>
      <c r="O26" s="4" t="s">
        <v>293</v>
      </c>
      <c r="P26" s="4" t="s">
        <v>294</v>
      </c>
      <c r="Q26" s="35" t="s">
        <v>295</v>
      </c>
      <c r="R26" s="4"/>
      <c r="S26" s="4" t="s">
        <v>12</v>
      </c>
      <c r="T26" s="4" t="s">
        <v>13</v>
      </c>
      <c r="U26" s="4" t="s">
        <v>28</v>
      </c>
      <c r="V26" s="4" t="s">
        <v>29</v>
      </c>
      <c r="W26" s="35" t="s">
        <v>991</v>
      </c>
      <c r="X26" s="35"/>
      <c r="Y26" s="4" t="s">
        <v>15</v>
      </c>
      <c r="Z26" s="4" t="s">
        <v>297</v>
      </c>
      <c r="AA26" s="35" t="s">
        <v>292</v>
      </c>
      <c r="AB26" s="4" t="s">
        <v>293</v>
      </c>
      <c r="AC26" s="4" t="s">
        <v>293</v>
      </c>
      <c r="AD26" s="4" t="s">
        <v>294</v>
      </c>
      <c r="AE26" s="35" t="s">
        <v>295</v>
      </c>
      <c r="AF26" s="4"/>
      <c r="AG26" s="35" t="s">
        <v>298</v>
      </c>
      <c r="AH26" s="4"/>
      <c r="AI26" s="67">
        <v>0</v>
      </c>
      <c r="AJ26" s="67">
        <v>2826</v>
      </c>
      <c r="AK26" s="67">
        <v>0</v>
      </c>
      <c r="AL26" s="67">
        <v>16959</v>
      </c>
      <c r="AM26" s="67">
        <v>23383</v>
      </c>
      <c r="AN26" s="67">
        <v>32463</v>
      </c>
      <c r="AO26" s="87">
        <f t="shared" si="0"/>
        <v>75631</v>
      </c>
      <c r="AP26" s="88">
        <f t="shared" si="9"/>
        <v>75631</v>
      </c>
      <c r="AQ26" s="89" t="str">
        <f>AQ22</f>
        <v>W-5.1</v>
      </c>
      <c r="AR26" s="4" t="s">
        <v>121</v>
      </c>
      <c r="AS26" s="4">
        <v>111</v>
      </c>
      <c r="AT26" s="4">
        <v>4416</v>
      </c>
      <c r="AU26" s="4">
        <v>6</v>
      </c>
      <c r="AV26" s="4">
        <v>100</v>
      </c>
      <c r="AW26" s="4">
        <v>0</v>
      </c>
      <c r="AX26" s="12">
        <f t="shared" si="1"/>
        <v>75631</v>
      </c>
      <c r="AY26" s="12">
        <f t="shared" si="2"/>
        <v>0</v>
      </c>
      <c r="AZ26" s="70">
        <f t="shared" si="14"/>
        <v>0</v>
      </c>
      <c r="BA26" s="72">
        <f>BA22</f>
        <v>0</v>
      </c>
      <c r="BB26" s="36">
        <f t="shared" si="3"/>
        <v>0</v>
      </c>
      <c r="BC26" s="36">
        <f t="shared" si="3"/>
        <v>0</v>
      </c>
      <c r="BD26" s="36">
        <f t="shared" si="4"/>
        <v>0</v>
      </c>
      <c r="BE26" s="89">
        <f>BE22</f>
        <v>0</v>
      </c>
      <c r="BF26" s="10">
        <f t="shared" si="5"/>
        <v>0</v>
      </c>
      <c r="BG26" s="89">
        <f>BG22</f>
        <v>0</v>
      </c>
      <c r="BH26" s="10">
        <f t="shared" si="6"/>
        <v>0</v>
      </c>
      <c r="BI26" s="4">
        <f>BI6</f>
        <v>3.8999999999999998E-3</v>
      </c>
      <c r="BJ26" s="10">
        <f t="shared" si="10"/>
        <v>294.96089999999998</v>
      </c>
      <c r="BK26" s="89">
        <f>BK22</f>
        <v>7.43E-3</v>
      </c>
      <c r="BL26" s="10">
        <f>BK26*AS26*AT26</f>
        <v>3642.0076799999997</v>
      </c>
      <c r="BM26" s="89">
        <f>BM22</f>
        <v>2.1360000000000001E-2</v>
      </c>
      <c r="BN26" s="10">
        <f t="shared" si="8"/>
        <v>1615.4781600000001</v>
      </c>
      <c r="BO26" s="5">
        <f t="shared" si="11"/>
        <v>5552.4467399999994</v>
      </c>
    </row>
    <row r="27" spans="1:100" s="37" customFormat="1">
      <c r="A27" s="4">
        <f t="shared" si="12"/>
        <v>25</v>
      </c>
      <c r="B27" s="4">
        <v>32</v>
      </c>
      <c r="C27" s="4" t="s">
        <v>0</v>
      </c>
      <c r="D27" s="4" t="s">
        <v>299</v>
      </c>
      <c r="E27" s="35" t="s">
        <v>300</v>
      </c>
      <c r="F27" s="4"/>
      <c r="G27" s="4" t="s">
        <v>301</v>
      </c>
      <c r="H27" s="4" t="s">
        <v>241</v>
      </c>
      <c r="I27" s="35" t="s">
        <v>135</v>
      </c>
      <c r="J27" s="4"/>
      <c r="K27" s="35" t="s">
        <v>302</v>
      </c>
      <c r="L27" s="4" t="s">
        <v>299</v>
      </c>
      <c r="M27" s="35" t="s">
        <v>300</v>
      </c>
      <c r="N27" s="4"/>
      <c r="O27" s="4" t="s">
        <v>301</v>
      </c>
      <c r="P27" s="4" t="s">
        <v>241</v>
      </c>
      <c r="Q27" s="35" t="s">
        <v>135</v>
      </c>
      <c r="R27" s="4"/>
      <c r="S27" s="4" t="s">
        <v>12</v>
      </c>
      <c r="T27" s="4" t="s">
        <v>13</v>
      </c>
      <c r="U27" s="4" t="s">
        <v>11</v>
      </c>
      <c r="V27" s="4" t="s">
        <v>29</v>
      </c>
      <c r="W27" s="35" t="s">
        <v>991</v>
      </c>
      <c r="X27" s="35"/>
      <c r="Y27" s="4" t="s">
        <v>15</v>
      </c>
      <c r="Z27" s="4" t="s">
        <v>303</v>
      </c>
      <c r="AA27" s="35" t="s">
        <v>300</v>
      </c>
      <c r="AB27" s="4" t="s">
        <v>301</v>
      </c>
      <c r="AC27" s="4" t="s">
        <v>301</v>
      </c>
      <c r="AD27" s="4" t="s">
        <v>241</v>
      </c>
      <c r="AE27" s="35" t="s">
        <v>135</v>
      </c>
      <c r="AF27" s="4"/>
      <c r="AG27" s="35" t="s">
        <v>304</v>
      </c>
      <c r="AH27" s="35" t="s">
        <v>305</v>
      </c>
      <c r="AI27" s="67">
        <v>4188</v>
      </c>
      <c r="AJ27" s="67">
        <v>0</v>
      </c>
      <c r="AK27" s="67">
        <v>2895</v>
      </c>
      <c r="AL27" s="67">
        <v>0</v>
      </c>
      <c r="AM27" s="67">
        <v>16197</v>
      </c>
      <c r="AN27" s="67">
        <v>12287</v>
      </c>
      <c r="AO27" s="87">
        <f t="shared" si="0"/>
        <v>35567</v>
      </c>
      <c r="AP27" s="88">
        <f t="shared" si="9"/>
        <v>35567</v>
      </c>
      <c r="AQ27" s="89" t="str">
        <f>AQ3</f>
        <v>W-4</v>
      </c>
      <c r="AR27" s="4" t="s">
        <v>121</v>
      </c>
      <c r="AS27" s="4"/>
      <c r="AT27" s="4">
        <v>4416</v>
      </c>
      <c r="AU27" s="4">
        <v>6</v>
      </c>
      <c r="AV27" s="4">
        <v>100</v>
      </c>
      <c r="AW27" s="4">
        <v>0</v>
      </c>
      <c r="AX27" s="12">
        <f t="shared" si="1"/>
        <v>35567</v>
      </c>
      <c r="AY27" s="12">
        <f t="shared" si="2"/>
        <v>0</v>
      </c>
      <c r="AZ27" s="70">
        <f t="shared" si="14"/>
        <v>0</v>
      </c>
      <c r="BA27" s="72">
        <f>BA21</f>
        <v>0</v>
      </c>
      <c r="BB27" s="36">
        <f t="shared" si="3"/>
        <v>0</v>
      </c>
      <c r="BC27" s="36">
        <f t="shared" si="3"/>
        <v>0</v>
      </c>
      <c r="BD27" s="36">
        <f t="shared" si="4"/>
        <v>0</v>
      </c>
      <c r="BE27" s="89">
        <f>BE3</f>
        <v>0</v>
      </c>
      <c r="BF27" s="10">
        <f t="shared" si="5"/>
        <v>0</v>
      </c>
      <c r="BG27" s="89">
        <f>BG3</f>
        <v>0</v>
      </c>
      <c r="BH27" s="10">
        <f t="shared" si="6"/>
        <v>0</v>
      </c>
      <c r="BI27" s="4"/>
      <c r="BJ27" s="10">
        <f t="shared" si="10"/>
        <v>0</v>
      </c>
      <c r="BK27" s="89">
        <f>BK3</f>
        <v>200.47</v>
      </c>
      <c r="BL27" s="10">
        <f t="shared" si="7"/>
        <v>1202.82</v>
      </c>
      <c r="BM27" s="89">
        <f>BM3</f>
        <v>4.1739999999999999E-2</v>
      </c>
      <c r="BN27" s="10">
        <f t="shared" si="8"/>
        <v>1484.5665799999999</v>
      </c>
      <c r="BO27" s="5">
        <f t="shared" si="11"/>
        <v>2687.3865799999999</v>
      </c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</row>
    <row r="28" spans="1:100">
      <c r="AP28" s="1">
        <f>SUM(AP3:AP27)</f>
        <v>691337</v>
      </c>
      <c r="AX28" s="45">
        <f>SUM(AX3:AX27)</f>
        <v>691337</v>
      </c>
      <c r="AY28" s="45">
        <f>SUM(AY3:AY27)</f>
        <v>0</v>
      </c>
      <c r="BJ28" s="1">
        <f t="shared" si="10"/>
        <v>0</v>
      </c>
      <c r="BO28" s="3">
        <f>SUM(BO3:BO27)</f>
        <v>50133.284379999997</v>
      </c>
    </row>
  </sheetData>
  <mergeCells count="6">
    <mergeCell ref="AI1:AN1"/>
    <mergeCell ref="AO1:BO1"/>
    <mergeCell ref="C1:K1"/>
    <mergeCell ref="L1:R1"/>
    <mergeCell ref="S1:Y1"/>
    <mergeCell ref="Z1:A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11</vt:i4>
      </vt:variant>
    </vt:vector>
  </HeadingPairs>
  <TitlesOfParts>
    <vt:vector size="20" baseType="lpstr">
      <vt:lpstr>dane do formularza ofertowego</vt:lpstr>
      <vt:lpstr>PSG GD</vt:lpstr>
      <vt:lpstr>PSG PO</vt:lpstr>
      <vt:lpstr>PSG PO (2)</vt:lpstr>
      <vt:lpstr>PSG TA</vt:lpstr>
      <vt:lpstr>PSG WA</vt:lpstr>
      <vt:lpstr>PSG WR</vt:lpstr>
      <vt:lpstr>PSG WR (2)</vt:lpstr>
      <vt:lpstr>PSG ZA </vt:lpstr>
      <vt:lpstr>'PSG GD'!SWSG_011_Lasy_Panstwowe_Raport_20220712</vt:lpstr>
      <vt:lpstr>'PSG PO'!SWSG_011_Lasy_Panstwowe_Raport_20220712</vt:lpstr>
      <vt:lpstr>'PSG TA'!SWSG_011_Lasy_Panstwowe_Raport_20220712</vt:lpstr>
      <vt:lpstr>'PSG WR'!SWSG_011_Lasy_Panstwowe_Raport_20220712</vt:lpstr>
      <vt:lpstr>'PSG ZA '!SWSG_011_Lasy_Panstwowe_Raport_20220712</vt:lpstr>
      <vt:lpstr>'PSG GD'!SWSG_011_Lasy_Panstwowe_Raport_20220712_4</vt:lpstr>
      <vt:lpstr>'PSG PO'!SWSG_011_Lasy_Panstwowe_Raport_20220712_4</vt:lpstr>
      <vt:lpstr>'PSG TA'!SWSG_011_Lasy_Panstwowe_Raport_20220712_4</vt:lpstr>
      <vt:lpstr>'PSG WR'!SWSG_011_Lasy_Panstwowe_Raport_20220712_4</vt:lpstr>
      <vt:lpstr>'PSG ZA '!SWSG_011_Lasy_Panstwowe_Raport_20220712_4</vt:lpstr>
      <vt:lpstr>'PSG GD'!SWSG_011_Lasy_Panstwowe_Raport_20220712_5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LP</dc:title>
  <dc:subject/>
  <dc:creator>JACEK WALSKI</dc:creator>
  <cp:keywords>OSZACOWANIE</cp:keywords>
  <dc:description/>
  <cp:lastModifiedBy>Paweł Jaczewski</cp:lastModifiedBy>
  <cp:revision/>
  <dcterms:created xsi:type="dcterms:W3CDTF">2022-07-12T06:31:36Z</dcterms:created>
  <dcterms:modified xsi:type="dcterms:W3CDTF">2023-04-07T06:35:52Z</dcterms:modified>
  <cp:category/>
  <cp:contentStatus/>
</cp:coreProperties>
</file>