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Referat Środków Zewnętrznych\_Zamówienia 2023 r\SZ.271.07.2023 plaża miejska\finał\"/>
    </mc:Choice>
  </mc:AlternateContent>
  <bookViews>
    <workbookView xWindow="0" yWindow="0" windowWidth="24000" windowHeight="9675" tabRatio="248"/>
  </bookViews>
  <sheets>
    <sheet name="WERSJA I" sheetId="1" r:id="rId1"/>
    <sheet name="Arkusz1" sheetId="2" state="hidden" r:id="rId2"/>
  </sheets>
  <definedNames>
    <definedName name="__xlnm.Print_Area" localSheetId="0">'WERSJA I'!$A$18:$G$81</definedName>
    <definedName name="Excel_BuiltIn_Print_Area" localSheetId="0">'WERSJA I'!$A$18:$G$81</definedName>
    <definedName name="_xlnm.Print_Area" localSheetId="0">'WERSJA I'!$A$1:$G$84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E25" i="1" l="1"/>
  <c r="G73" i="1"/>
  <c r="G76" i="1" l="1"/>
  <c r="G75" i="1"/>
  <c r="G74" i="1"/>
  <c r="G63" i="1" l="1"/>
  <c r="G62" i="1"/>
  <c r="G61" i="1"/>
  <c r="G60" i="1"/>
  <c r="G59" i="1"/>
  <c r="G64" i="1"/>
  <c r="G66" i="1"/>
  <c r="G58" i="1"/>
  <c r="G57" i="1"/>
  <c r="G56" i="1"/>
  <c r="G55" i="1"/>
  <c r="G53" i="1"/>
  <c r="G54" i="1"/>
  <c r="E45" i="1"/>
  <c r="E44" i="1"/>
  <c r="E32" i="1"/>
  <c r="E31" i="1"/>
  <c r="G65" i="1"/>
  <c r="G24" i="1"/>
  <c r="G23" i="1" l="1"/>
  <c r="E22" i="1"/>
  <c r="G71" i="1" l="1"/>
  <c r="G70" i="1"/>
  <c r="G69" i="1"/>
  <c r="G77" i="1"/>
  <c r="G72" i="1"/>
  <c r="G68" i="1" l="1"/>
  <c r="G67" i="1" s="1"/>
  <c r="G52" i="1"/>
  <c r="G51" i="1" s="1"/>
  <c r="G50" i="1" l="1"/>
  <c r="G25" i="1" l="1"/>
  <c r="G45" i="1"/>
  <c r="G42" i="1"/>
  <c r="G22" i="1"/>
  <c r="G21" i="1" s="1"/>
  <c r="G20" i="1" s="1"/>
  <c r="G43" i="1"/>
  <c r="E34" i="1" l="1"/>
  <c r="E36" i="1" s="1"/>
  <c r="G36" i="1" s="1"/>
  <c r="E47" i="1"/>
  <c r="G44" i="1"/>
  <c r="G41" i="1" s="1"/>
  <c r="E49" i="1" l="1"/>
  <c r="G49" i="1" s="1"/>
  <c r="E48" i="1"/>
  <c r="G48" i="1" s="1"/>
  <c r="G47" i="1"/>
  <c r="G34" i="1"/>
  <c r="E38" i="1"/>
  <c r="E37" i="1"/>
  <c r="G37" i="1" s="1"/>
  <c r="E35" i="1"/>
  <c r="G35" i="1" l="1"/>
  <c r="E39" i="1"/>
  <c r="G39" i="1" s="1"/>
  <c r="G38" i="1"/>
  <c r="G33" i="1" l="1"/>
  <c r="G46" i="1"/>
  <c r="G40" i="1" s="1"/>
  <c r="G31" i="1"/>
  <c r="G32" i="1" l="1"/>
  <c r="G29" i="1"/>
  <c r="G30" i="1" l="1"/>
  <c r="G28" i="1" s="1"/>
  <c r="G27" i="1" l="1"/>
  <c r="G78" i="1" s="1"/>
</calcChain>
</file>

<file path=xl/sharedStrings.xml><?xml version="1.0" encoding="utf-8"?>
<sst xmlns="http://schemas.openxmlformats.org/spreadsheetml/2006/main" count="201" uniqueCount="131">
  <si>
    <t>Załącznik nr 1</t>
  </si>
  <si>
    <t>KOSZTORYS SZACUNKOWY</t>
  </si>
  <si>
    <t>L.p.</t>
  </si>
  <si>
    <t>Podstawa wyceny</t>
  </si>
  <si>
    <t>Opis</t>
  </si>
  <si>
    <t>Jednostka</t>
  </si>
  <si>
    <t>ilość</t>
  </si>
  <si>
    <t xml:space="preserve">Cena jednostkowa </t>
  </si>
  <si>
    <t>Wartość [netto]</t>
  </si>
  <si>
    <t>KOSZTY ROBÓT PRZYGOTOWAWCZYCH</t>
  </si>
  <si>
    <t>kpl</t>
  </si>
  <si>
    <t>Sekocenbud
BCP 451.10.01.10.20</t>
  </si>
  <si>
    <t>Humusowanie wraz z wywózką (przygotowanie terenu)</t>
  </si>
  <si>
    <t>m3</t>
  </si>
  <si>
    <t>Budynek – konstrukcje i elementy budowlane</t>
  </si>
  <si>
    <t>m2 p.z.</t>
  </si>
  <si>
    <t>4.2</t>
  </si>
  <si>
    <t>m2 p.u.</t>
  </si>
  <si>
    <t>4.3</t>
  </si>
  <si>
    <t>UWAGI:</t>
  </si>
  <si>
    <t>5.1</t>
  </si>
  <si>
    <t>3.1</t>
  </si>
  <si>
    <t>3.2</t>
  </si>
  <si>
    <t>3.3</t>
  </si>
  <si>
    <t>3.4</t>
  </si>
  <si>
    <t>STAN ZEROWY</t>
  </si>
  <si>
    <t>STAN SUROWY</t>
  </si>
  <si>
    <t xml:space="preserve">Budynek – instalacje i urządzenia techniczne </t>
  </si>
  <si>
    <t>Instalacje i urządzenia elektro-energetyczne</t>
  </si>
  <si>
    <t>m2</t>
  </si>
  <si>
    <t>4.1</t>
  </si>
  <si>
    <t>4.4</t>
  </si>
  <si>
    <t>5.2</t>
  </si>
  <si>
    <t>5.3</t>
  </si>
  <si>
    <t>6.1</t>
  </si>
  <si>
    <t>6.2</t>
  </si>
  <si>
    <t>6.3</t>
  </si>
  <si>
    <t>1.1</t>
  </si>
  <si>
    <t>1.2</t>
  </si>
  <si>
    <t>1.3</t>
  </si>
  <si>
    <t>Roboty przygotowawcze i rozbiórkowe</t>
  </si>
  <si>
    <t>Instalacje i urządzenia zaopatrzenia w ciepło</t>
  </si>
  <si>
    <t>Instalacje i urządzenia teletechniczne i techniki informatycznej</t>
  </si>
  <si>
    <t>Roboty zewnętrzne na terenie działki</t>
  </si>
  <si>
    <t>poz. 2112-531</t>
  </si>
  <si>
    <t>poz. 2112-981</t>
  </si>
  <si>
    <t>KOSZTY ROBÓT ZWIĄZANYCH Z ZAGOSPODAROWANIEM TERENU ETAP 4</t>
  </si>
  <si>
    <t>Szacunkowy koszt netto budowy - razem 1 do 9</t>
  </si>
  <si>
    <t xml:space="preserve"> BCM5.A.1242.02</t>
  </si>
  <si>
    <t>analiza</t>
  </si>
  <si>
    <t>KOSZTY ROBÓT ZWIĄZANYCH Z SIECIAMI ZEWNĘTRZNYMI</t>
  </si>
  <si>
    <t>Sieci zewnętrzne</t>
  </si>
  <si>
    <t>m</t>
  </si>
  <si>
    <t>poz. 2222-111</t>
  </si>
  <si>
    <t>poz. 2223-141</t>
  </si>
  <si>
    <t>Sieć zewnętrzna - przyłącza ciepłownicze</t>
  </si>
  <si>
    <t>Instalacje i urządzenia techniki wentylacyjnej i klimatyzacji</t>
  </si>
  <si>
    <t>poz. 2223-112</t>
  </si>
  <si>
    <t>poz. 2224-521</t>
  </si>
  <si>
    <t>Wągrowiec, 4.01.2023</t>
  </si>
  <si>
    <t xml:space="preserve"> KONCEPCJA ARCHITEKTONICZNA REWITALIZACJI PLAŻY MIEJSKIEJ, KĄPIELISKA ORAZ ISTNIEJĄCEGO PARKU WRAZ Z PRZEBUDOWĄ AMFITEATRU W WĄGROWCU</t>
  </si>
  <si>
    <t>Rozbiórki w obrębie budowy - budynek Beach Bar, gastronomiczny i wypożyczalni sprzętu</t>
  </si>
  <si>
    <t>Rozbiórki w obrębie budowy - drewniane pomosty</t>
  </si>
  <si>
    <t>Wycinka isniejących drzew</t>
  </si>
  <si>
    <t>szt</t>
  </si>
  <si>
    <t>Zabezpieczenie istniejących drzew</t>
  </si>
  <si>
    <t>KOSZTY ROBÓT BUDOWY BUDYNKU A</t>
  </si>
  <si>
    <t>Instalacje i urządzenia kanalizacyjne i wodociągowe</t>
  </si>
  <si>
    <t>Instalacje i urządzenia wykrywania i sygnalizacji pożaru, włamania i napadu oraz monitoringu</t>
  </si>
  <si>
    <t>STAN WYKOŃCZENIOWY WEWNĘTRZNY</t>
  </si>
  <si>
    <t>STAN WYKOŃCZENIOWY ZEWNĘTRZNY</t>
  </si>
  <si>
    <t>ceny netto</t>
  </si>
  <si>
    <t>KOSZTY ROBÓT BUDOWY BUDYNKU C</t>
  </si>
  <si>
    <t>Przebudowa układu parkingowego - nawierzchnia z kostki</t>
  </si>
  <si>
    <t>Zieleń niska - założenie nowego skweru oraz pielęgnacja istniejącego trawnika</t>
  </si>
  <si>
    <t>Plac zabaw - przygotowanie nawierzchni wraz z dostawą urządzeń</t>
  </si>
  <si>
    <t>Schody terenowe</t>
  </si>
  <si>
    <t>Przyschodowe platformy dla niepełnosprawnych</t>
  </si>
  <si>
    <t>Wykonanie pomostów stałych posadowionych na dnie jeziora na palach</t>
  </si>
  <si>
    <t>Wykonanie pomostów pływających z podwieszonym dnem</t>
  </si>
  <si>
    <t>Remont istniejących pomostów betonowych</t>
  </si>
  <si>
    <t>Wykonanie ścieżki pieszo-jezdnej - nawierzchnia kompozytowa</t>
  </si>
  <si>
    <t>Wykonanie ścieżki pieszo-jezdnej - nawierzchnia z kostki</t>
  </si>
  <si>
    <t>Wykonanie ścieżki pieszo-jezdnej - nawierzchnia z kruszywa</t>
  </si>
  <si>
    <t>Rekultywacja plaży, wykonanie boiska do siatkówki plażowej wraz z trybunami betonowymi</t>
  </si>
  <si>
    <t>Wykonanie murów oporowych</t>
  </si>
  <si>
    <t>Sieć zewnętrzna - kanalizacja deszczowa wraz ze zbiornikami na wodę deszczową</t>
  </si>
  <si>
    <t>Zaopatrzenie budynków w urządzenia odzysku ciepła</t>
  </si>
  <si>
    <t>Wykonanie przepompowni ścieków</t>
  </si>
  <si>
    <t>Sieć zewnętrzna - przyłącze wodociągowe</t>
  </si>
  <si>
    <t>poz. 2224-621</t>
  </si>
  <si>
    <t>Sieć zewnętrzna - przyłącze energetyczne</t>
  </si>
  <si>
    <t>Sieć zewnętrzna - przyłącze teletechniczne</t>
  </si>
  <si>
    <t>Oświetlenie terenu</t>
  </si>
  <si>
    <t>Elementy DFA i nieuwzględnione wyżej - natryski, przebieralnie, ławki, śmietniki, donice, ogrodzenia, balustrady, wiaty w konstrukcji lekkiej, punkty oraz panele informacyjne</t>
  </si>
  <si>
    <t>Sieć zewnętrzna - przyłącze kanalizacji sanitarnej</t>
  </si>
  <si>
    <t>poz. 2411-114</t>
  </si>
  <si>
    <t>1.4</t>
  </si>
  <si>
    <r>
      <t xml:space="preserve">Sekocenbud
BCO cz. II </t>
    </r>
    <r>
      <rPr>
        <b/>
        <i/>
        <sz val="11"/>
        <color indexed="8"/>
        <rFont val="Calibri"/>
        <family val="2"/>
        <charset val="238"/>
        <scheme val="minor"/>
      </rPr>
      <t xml:space="preserve">(IV kw 2022)
</t>
    </r>
    <r>
      <rPr>
        <b/>
        <sz val="11"/>
        <color indexed="8"/>
        <rFont val="Calibri"/>
        <family val="2"/>
        <charset val="238"/>
        <scheme val="minor"/>
      </rPr>
      <t>obiekty inżynieryjne</t>
    </r>
  </si>
  <si>
    <t>2.1</t>
  </si>
  <si>
    <t>2.2</t>
  </si>
  <si>
    <t>2.3</t>
  </si>
  <si>
    <t>2.4</t>
  </si>
  <si>
    <t>3</t>
  </si>
  <si>
    <t>3.5</t>
  </si>
  <si>
    <t>3.6</t>
  </si>
  <si>
    <t>5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</si>
  <si>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</si>
  <si>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</si>
  <si>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</si>
  <si>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</si>
  <si>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</si>
  <si>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</si>
  <si>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</si>
  <si>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</si>
  <si>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</si>
  <si>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</si>
  <si>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</si>
  <si>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</si>
  <si>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</si>
  <si>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</si>
  <si>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</si>
  <si>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</si>
  <si>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</si>
  <si>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</si>
  <si>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</si>
  <si>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</si>
  <si>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</si>
  <si>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Prace projektowe</t>
  </si>
  <si>
    <t>%</t>
  </si>
  <si>
    <t>Rozporządzenie Ministra 
z dnia 20 grudnia 2021 r
grupa 10.2 kategoria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</si>
</sst>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 #,##0.00&quot; zł &quot;;\-#,##0.00&quot; zł &quot;;&quot; -&quot;#&quot; zł &quot;;@\ "/>
    <numFmt numFmtId="165" formatCode="\ #,##0&quot; zł &quot;;\-#,##0&quot; zł &quot;;&quot; -&quot;#&quot; zł &quot;;@\ "/>
    <numFmt numFmtId="166" formatCode="#,##0.00\ [$zł-415];[Red]\-#,##0.00\ [$zł-415]"/>
    <numFmt numFmtId="167" formatCode="#,##0.00\ &quot;zł&quot;"/>
    <numFmt numFmtId="168" formatCode="#,##0\ &quot;zł&quot;"/>
  </numFmts>
  <fonts count="23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8"/>
      <name val="Arial"/>
      <family val="2"/>
      <charset val="238"/>
    </font>
    <font>
      <sz val="14"/>
      <name val="Times New Roman"/>
      <family val="1"/>
      <charset val="238"/>
    </font>
    <font>
      <b/>
      <sz val="16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41"/>
      </patternFill>
    </fill>
    <fill>
      <patternFill patternType="solid">
        <fgColor indexed="41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98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4" fillId="0" borderId="0" xfId="1" applyNumberFormat="1" applyFont="1"/>
    <xf numFmtId="0" fontId="5" fillId="0" borderId="0" xfId="0" applyFont="1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2" applyFont="1" applyAlignment="1">
      <alignment horizontal="left" vertical="center" wrapText="1"/>
    </xf>
    <xf numFmtId="2" fontId="7" fillId="0" borderId="0" xfId="2" applyNumberFormat="1" applyFont="1" applyAlignment="1">
      <alignment horizontal="right" vertical="center" wrapText="1"/>
    </xf>
    <xf numFmtId="2" fontId="8" fillId="0" borderId="0" xfId="2" applyNumberFormat="1" applyFont="1" applyAlignment="1">
      <alignment horizontal="center" vertical="center" wrapText="1"/>
    </xf>
    <xf numFmtId="3" fontId="1" fillId="0" borderId="0" xfId="2" applyNumberFormat="1"/>
    <xf numFmtId="0" fontId="1" fillId="0" borderId="0" xfId="2" applyAlignment="1">
      <alignment horizontal="left" wrapText="1"/>
    </xf>
    <xf numFmtId="164" fontId="1" fillId="0" borderId="0" xfId="2" applyNumberFormat="1"/>
    <xf numFmtId="0" fontId="12" fillId="0" borderId="0" xfId="2" applyFont="1"/>
    <xf numFmtId="0" fontId="12" fillId="0" borderId="0" xfId="2" applyFont="1" applyAlignment="1">
      <alignment horizontal="center"/>
    </xf>
    <xf numFmtId="0" fontId="1" fillId="0" borderId="0" xfId="2" applyAlignment="1">
      <alignment horizontal="right"/>
    </xf>
    <xf numFmtId="0" fontId="9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horizontal="center" vertical="center" wrapText="1"/>
    </xf>
    <xf numFmtId="4" fontId="11" fillId="0" borderId="2" xfId="2" applyNumberFormat="1" applyFont="1" applyBorder="1" applyAlignment="1">
      <alignment horizontal="center" vertical="center"/>
    </xf>
    <xf numFmtId="0" fontId="0" fillId="0" borderId="2" xfId="0" applyBorder="1"/>
    <xf numFmtId="0" fontId="1" fillId="0" borderId="2" xfId="2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4" fontId="12" fillId="0" borderId="2" xfId="2" applyNumberFormat="1" applyFont="1" applyBorder="1" applyAlignment="1">
      <alignment horizontal="center" vertical="center" wrapText="1"/>
    </xf>
    <xf numFmtId="4" fontId="1" fillId="0" borderId="2" xfId="2" applyNumberFormat="1" applyBorder="1" applyAlignment="1">
      <alignment horizontal="center" vertical="center"/>
    </xf>
    <xf numFmtId="166" fontId="1" fillId="0" borderId="2" xfId="1" applyNumberFormat="1" applyBorder="1" applyAlignment="1">
      <alignment horizontal="center" vertical="center"/>
    </xf>
    <xf numFmtId="2" fontId="9" fillId="0" borderId="2" xfId="2" applyNumberFormat="1" applyFont="1" applyBorder="1" applyAlignment="1">
      <alignment horizontal="center" vertical="center"/>
    </xf>
    <xf numFmtId="164" fontId="1" fillId="0" borderId="2" xfId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2" applyFont="1"/>
    <xf numFmtId="0" fontId="1" fillId="5" borderId="0" xfId="2" applyFill="1"/>
    <xf numFmtId="0" fontId="9" fillId="3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 wrapText="1"/>
    </xf>
    <xf numFmtId="165" fontId="9" fillId="4" borderId="2" xfId="1" applyNumberFormat="1" applyFont="1" applyFill="1" applyBorder="1" applyAlignment="1">
      <alignment horizontal="center" vertical="center" wrapText="1"/>
    </xf>
    <xf numFmtId="166" fontId="17" fillId="0" borderId="2" xfId="0" applyNumberFormat="1" applyFont="1" applyBorder="1" applyAlignment="1">
      <alignment horizontal="center"/>
    </xf>
    <xf numFmtId="0" fontId="9" fillId="0" borderId="0" xfId="2" applyFont="1"/>
    <xf numFmtId="165" fontId="9" fillId="0" borderId="0" xfId="1" applyNumberFormat="1" applyFont="1" applyAlignment="1">
      <alignment horizontal="center"/>
    </xf>
    <xf numFmtId="166" fontId="1" fillId="0" borderId="6" xfId="1" applyNumberForma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4" fontId="12" fillId="0" borderId="2" xfId="2" applyNumberFormat="1" applyFont="1" applyBorder="1" applyAlignment="1">
      <alignment horizontal="center" vertical="center"/>
    </xf>
    <xf numFmtId="165" fontId="1" fillId="0" borderId="2" xfId="1" applyNumberFormat="1" applyBorder="1" applyAlignment="1">
      <alignment horizontal="center" vertical="center"/>
    </xf>
    <xf numFmtId="49" fontId="1" fillId="0" borderId="2" xfId="2" applyNumberFormat="1" applyBorder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166" fontId="12" fillId="0" borderId="2" xfId="2" applyNumberFormat="1" applyFont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4" fontId="1" fillId="0" borderId="0" xfId="2" applyNumberFormat="1" applyAlignment="1">
      <alignment horizontal="center" vertical="center"/>
    </xf>
    <xf numFmtId="0" fontId="18" fillId="0" borderId="2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vertical="center" wrapText="1"/>
    </xf>
    <xf numFmtId="4" fontId="22" fillId="0" borderId="2" xfId="2" applyNumberFormat="1" applyFont="1" applyBorder="1" applyAlignment="1">
      <alignment horizontal="center" vertical="center"/>
    </xf>
    <xf numFmtId="2" fontId="20" fillId="0" borderId="2" xfId="2" applyNumberFormat="1" applyFont="1" applyBorder="1" applyAlignment="1">
      <alignment horizontal="right" vertical="center"/>
    </xf>
    <xf numFmtId="0" fontId="1" fillId="0" borderId="0" xfId="2" applyAlignment="1">
      <alignment horizontal="center" vertical="center"/>
    </xf>
    <xf numFmtId="0" fontId="17" fillId="0" borderId="2" xfId="2" applyFont="1" applyBorder="1" applyAlignment="1">
      <alignment vertical="center" wrapText="1"/>
    </xf>
    <xf numFmtId="0" fontId="17" fillId="0" borderId="2" xfId="2" applyFont="1" applyBorder="1" applyAlignment="1">
      <alignment horizontal="center" vertical="center" wrapText="1"/>
    </xf>
    <xf numFmtId="4" fontId="17" fillId="0" borderId="2" xfId="2" applyNumberFormat="1" applyFont="1" applyBorder="1" applyAlignment="1">
      <alignment horizontal="center" vertical="center"/>
    </xf>
    <xf numFmtId="49" fontId="18" fillId="0" borderId="2" xfId="2" applyNumberFormat="1" applyFont="1" applyBorder="1" applyAlignment="1">
      <alignment horizontal="center" vertical="center" wrapText="1"/>
    </xf>
    <xf numFmtId="0" fontId="1" fillId="7" borderId="8" xfId="2" applyFill="1" applyBorder="1" applyAlignment="1">
      <alignment horizontal="left" vertical="center" wrapText="1"/>
    </xf>
    <xf numFmtId="165" fontId="9" fillId="7" borderId="8" xfId="1" applyNumberFormat="1" applyFont="1" applyFill="1" applyBorder="1" applyAlignment="1">
      <alignment horizontal="center" vertical="center"/>
    </xf>
    <xf numFmtId="164" fontId="18" fillId="6" borderId="2" xfId="2" applyNumberFormat="1" applyFont="1" applyFill="1" applyBorder="1" applyAlignment="1">
      <alignment horizontal="center" vertical="center"/>
    </xf>
    <xf numFmtId="165" fontId="12" fillId="0" borderId="2" xfId="1" applyNumberFormat="1" applyFont="1" applyBorder="1" applyAlignment="1">
      <alignment horizontal="center" vertical="center" wrapText="1"/>
    </xf>
    <xf numFmtId="166" fontId="16" fillId="0" borderId="2" xfId="0" applyNumberFormat="1" applyFon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7" fontId="20" fillId="0" borderId="10" xfId="1" applyNumberFormat="1" applyFont="1" applyBorder="1" applyAlignment="1">
      <alignment horizontal="center" vertical="center"/>
    </xf>
    <xf numFmtId="167" fontId="18" fillId="0" borderId="10" xfId="1" applyNumberFormat="1" applyFont="1" applyBorder="1" applyAlignment="1">
      <alignment horizontal="center" vertical="center"/>
    </xf>
    <xf numFmtId="168" fontId="20" fillId="4" borderId="10" xfId="1" applyNumberFormat="1" applyFont="1" applyFill="1" applyBorder="1" applyAlignment="1">
      <alignment horizontal="center" vertical="center" wrapText="1"/>
    </xf>
    <xf numFmtId="168" fontId="11" fillId="4" borderId="2" xfId="1" applyNumberFormat="1" applyFont="1" applyFill="1" applyBorder="1" applyAlignment="1">
      <alignment horizontal="center" vertical="center" wrapText="1"/>
    </xf>
    <xf numFmtId="168" fontId="9" fillId="4" borderId="2" xfId="2" applyNumberFormat="1" applyFont="1" applyFill="1" applyBorder="1" applyAlignment="1">
      <alignment horizontal="center" vertical="center" wrapText="1"/>
    </xf>
    <xf numFmtId="167" fontId="1" fillId="0" borderId="0" xfId="2" applyNumberFormat="1"/>
    <xf numFmtId="164" fontId="1" fillId="6" borderId="2" xfId="2" applyNumberFormat="1" applyFill="1" applyBorder="1" applyAlignment="1">
      <alignment horizontal="center" vertical="center"/>
    </xf>
    <xf numFmtId="0" fontId="12" fillId="8" borderId="2" xfId="2" applyFont="1" applyFill="1" applyBorder="1" applyAlignment="1">
      <alignment horizontal="center" vertical="center" wrapText="1"/>
    </xf>
    <xf numFmtId="168" fontId="1" fillId="0" borderId="0" xfId="2" applyNumberFormat="1"/>
    <xf numFmtId="166" fontId="1" fillId="0" borderId="0" xfId="2" applyNumberFormat="1"/>
    <xf numFmtId="0" fontId="1" fillId="0" borderId="2" xfId="2" applyBorder="1"/>
    <xf numFmtId="49" fontId="1" fillId="0" borderId="0" xfId="2" applyNumberFormat="1" applyAlignment="1">
      <alignment horizontal="center" vertical="center" wrapText="1"/>
    </xf>
    <xf numFmtId="0" fontId="1" fillId="0" borderId="0" xfId="2" applyAlignment="1">
      <alignment vertical="center" wrapText="1"/>
    </xf>
    <xf numFmtId="49" fontId="1" fillId="0" borderId="2" xfId="2" applyNumberFormat="1" applyBorder="1" applyAlignment="1">
      <alignment horizontal="center" vertical="center"/>
    </xf>
    <xf numFmtId="167" fontId="1" fillId="0" borderId="2" xfId="1" applyNumberFormat="1" applyBorder="1" applyAlignment="1">
      <alignment horizontal="center" vertical="center"/>
    </xf>
    <xf numFmtId="49" fontId="18" fillId="0" borderId="9" xfId="2" applyNumberFormat="1" applyFont="1" applyBorder="1" applyAlignment="1">
      <alignment horizontal="center" vertical="center"/>
    </xf>
    <xf numFmtId="164" fontId="9" fillId="0" borderId="2" xfId="1" applyFont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49" fontId="19" fillId="4" borderId="9" xfId="2" applyNumberFormat="1" applyFont="1" applyFill="1" applyBorder="1" applyAlignment="1">
      <alignment horizontal="center" vertical="center" wrapText="1"/>
    </xf>
    <xf numFmtId="49" fontId="19" fillId="4" borderId="2" xfId="2" applyNumberFormat="1" applyFont="1" applyFill="1" applyBorder="1" applyAlignment="1">
      <alignment horizontal="center" vertical="center" wrapText="1"/>
    </xf>
    <xf numFmtId="49" fontId="10" fillId="4" borderId="2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3">
    <cellStyle name="Excel Built-in Normal" xfId="2"/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FE7F5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AE3F3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0</xdr:rowOff>
    </xdr:from>
    <xdr:to>
      <xdr:col>14</xdr:col>
      <xdr:colOff>30480</xdr:colOff>
      <xdr:row>11</xdr:row>
      <xdr:rowOff>0</xdr:rowOff>
    </xdr:to>
    <xdr:pic>
      <xdr:nvPicPr>
        <xdr:cNvPr id="2049" name="Obraz 1">
          <a:extLst>
            <a:ext uri="{FF2B5EF4-FFF2-40B4-BE49-F238E27FC236}">
              <a16:creationId xmlns:a16="http://schemas.microsoft.com/office/drawing/2014/main" xmlns="" id="{F3AAD21F-ED6C-4F03-9435-2109D5624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8328660" cy="2011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22860</xdr:colOff>
      <xdr:row>12</xdr:row>
      <xdr:rowOff>129540</xdr:rowOff>
    </xdr:from>
    <xdr:to>
      <xdr:col>12</xdr:col>
      <xdr:colOff>449580</xdr:colOff>
      <xdr:row>27</xdr:row>
      <xdr:rowOff>22860</xdr:rowOff>
    </xdr:to>
    <xdr:pic>
      <xdr:nvPicPr>
        <xdr:cNvPr id="2050" name="Obraz 2">
          <a:extLst>
            <a:ext uri="{FF2B5EF4-FFF2-40B4-BE49-F238E27FC236}">
              <a16:creationId xmlns:a16="http://schemas.microsoft.com/office/drawing/2014/main" xmlns="" id="{1EFCCC3B-9B15-4D36-8D00-A27100522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324100"/>
          <a:ext cx="7559040" cy="26365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22860</xdr:colOff>
      <xdr:row>27</xdr:row>
      <xdr:rowOff>129540</xdr:rowOff>
    </xdr:from>
    <xdr:to>
      <xdr:col>15</xdr:col>
      <xdr:colOff>213360</xdr:colOff>
      <xdr:row>46</xdr:row>
      <xdr:rowOff>15240</xdr:rowOff>
    </xdr:to>
    <xdr:pic>
      <xdr:nvPicPr>
        <xdr:cNvPr id="2051" name="Obraz 3">
          <a:extLst>
            <a:ext uri="{FF2B5EF4-FFF2-40B4-BE49-F238E27FC236}">
              <a16:creationId xmlns:a16="http://schemas.microsoft.com/office/drawing/2014/main" xmlns="" id="{CE084C3E-4F71-4EEE-ADBE-88EE51B3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067300"/>
          <a:ext cx="9105900" cy="33604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22860</xdr:colOff>
      <xdr:row>47</xdr:row>
      <xdr:rowOff>129540</xdr:rowOff>
    </xdr:from>
    <xdr:to>
      <xdr:col>11</xdr:col>
      <xdr:colOff>320040</xdr:colOff>
      <xdr:row>58</xdr:row>
      <xdr:rowOff>45720</xdr:rowOff>
    </xdr:to>
    <xdr:pic>
      <xdr:nvPicPr>
        <xdr:cNvPr id="2052" name="Obraz 4">
          <a:extLst>
            <a:ext uri="{FF2B5EF4-FFF2-40B4-BE49-F238E27FC236}">
              <a16:creationId xmlns:a16="http://schemas.microsoft.com/office/drawing/2014/main" xmlns="" id="{9DDE2E1A-6C4E-4EB0-83F2-589EF6FB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8724900"/>
          <a:ext cx="6835140" cy="1927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22860</xdr:colOff>
      <xdr:row>59</xdr:row>
      <xdr:rowOff>129540</xdr:rowOff>
    </xdr:from>
    <xdr:to>
      <xdr:col>11</xdr:col>
      <xdr:colOff>434340</xdr:colOff>
      <xdr:row>65</xdr:row>
      <xdr:rowOff>0</xdr:rowOff>
    </xdr:to>
    <xdr:pic>
      <xdr:nvPicPr>
        <xdr:cNvPr id="2053" name="Obraz 5">
          <a:extLst>
            <a:ext uri="{FF2B5EF4-FFF2-40B4-BE49-F238E27FC236}">
              <a16:creationId xmlns:a16="http://schemas.microsoft.com/office/drawing/2014/main" xmlns="" id="{E442A0ED-FE6B-4F82-A188-E782DB94C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0919460"/>
          <a:ext cx="6949440" cy="967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V87"/>
  <sheetViews>
    <sheetView tabSelected="1" view="pageBreakPreview" topLeftCell="B68" zoomScaleNormal="100" zoomScaleSheetLayoutView="100" workbookViewId="0">
      <selection activeCell="F29" sqref="F29"/>
    </sheetView>
  </sheetViews>
  <sheetFormatPr defaultColWidth="8.7109375" defaultRowHeight="15" x14ac:dyDescent="0.25"/>
  <cols>
    <col min="1" max="1" width="9.28515625" style="1" bestFit="1" customWidth="1"/>
    <col min="2" max="2" width="26" style="1" customWidth="1"/>
    <col min="3" max="3" width="59.85546875" style="1" customWidth="1"/>
    <col min="4" max="4" width="13.7109375" style="1" customWidth="1"/>
    <col min="5" max="5" width="14.28515625" style="1" customWidth="1"/>
    <col min="6" max="6" width="20.5703125" style="1" customWidth="1"/>
    <col min="7" max="7" width="27.28515625" style="2" customWidth="1"/>
    <col min="8" max="8" width="14.7109375" style="1" customWidth="1"/>
    <col min="9" max="9" width="25.5703125" style="1" customWidth="1"/>
    <col min="10" max="10" width="8.7109375" style="1"/>
    <col min="11" max="11" width="21.85546875" style="1" customWidth="1"/>
    <col min="12" max="16384" width="8.7109375" style="1"/>
  </cols>
  <sheetData>
    <row r="1" spans="1:256" ht="18.75" x14ac:dyDescent="0.3">
      <c r="G1" s="33" t="s">
        <v>59</v>
      </c>
    </row>
    <row r="4" spans="1:256" ht="21" x14ac:dyDescent="0.35">
      <c r="A4" s="34" t="s">
        <v>0</v>
      </c>
    </row>
    <row r="5" spans="1:256" ht="15.75" x14ac:dyDescent="0.25">
      <c r="A5" s="3"/>
      <c r="B5"/>
      <c r="C5" s="4"/>
      <c r="D5" s="5"/>
      <c r="E5"/>
      <c r="F5" s="4"/>
      <c r="G5" s="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5.75" x14ac:dyDescent="0.25">
      <c r="A6" s="3"/>
      <c r="B6"/>
      <c r="C6" s="8"/>
      <c r="D6"/>
      <c r="E6"/>
      <c r="F6" s="4"/>
      <c r="G6" s="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5.75" x14ac:dyDescent="0.25">
      <c r="A7" s="3"/>
      <c r="B7"/>
      <c r="C7" s="4"/>
      <c r="D7" s="8"/>
      <c r="E7"/>
      <c r="F7" s="4"/>
      <c r="G7" s="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75" x14ac:dyDescent="0.25">
      <c r="A8" s="3"/>
      <c r="B8"/>
      <c r="C8" s="4"/>
      <c r="D8" s="7"/>
      <c r="E8"/>
      <c r="F8" s="4"/>
      <c r="G8" s="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x14ac:dyDescent="0.25">
      <c r="A9" s="9"/>
      <c r="B9" s="10"/>
      <c r="C9" s="10"/>
      <c r="D9" s="11"/>
      <c r="E9"/>
      <c r="F9" s="4"/>
      <c r="G9" s="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2.5" x14ac:dyDescent="0.25">
      <c r="A10" s="96" t="s">
        <v>1</v>
      </c>
      <c r="B10" s="96"/>
      <c r="C10" s="96"/>
      <c r="D10" s="96"/>
      <c r="E10" s="96"/>
      <c r="F10" s="96"/>
      <c r="G10" s="9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x14ac:dyDescent="0.25">
      <c r="A11" s="97" t="s">
        <v>60</v>
      </c>
      <c r="B11" s="97"/>
      <c r="C11" s="97"/>
      <c r="D11" s="97"/>
      <c r="E11" s="97"/>
      <c r="F11" s="97"/>
      <c r="G11" s="9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x14ac:dyDescent="0.25">
      <c r="A12" s="97"/>
      <c r="B12" s="97"/>
      <c r="C12" s="97"/>
      <c r="D12" s="97"/>
      <c r="E12" s="97"/>
      <c r="F12" s="97"/>
      <c r="G12" s="9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x14ac:dyDescent="0.25">
      <c r="A13" s="97"/>
      <c r="B13" s="97"/>
      <c r="C13" s="97"/>
      <c r="D13" s="97"/>
      <c r="E13" s="97"/>
      <c r="F13" s="97"/>
      <c r="G13" s="9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0.6" customHeight="1" x14ac:dyDescent="0.25">
      <c r="A14" s="97"/>
      <c r="B14" s="97"/>
      <c r="C14" s="97"/>
      <c r="D14" s="97"/>
      <c r="E14" s="97"/>
      <c r="F14" s="97"/>
      <c r="G14" s="9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idden="1" x14ac:dyDescent="0.25">
      <c r="A15" s="97"/>
      <c r="B15" s="97"/>
      <c r="C15" s="97"/>
      <c r="D15" s="97"/>
      <c r="E15" s="97"/>
      <c r="F15" s="97"/>
      <c r="G15" s="9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idden="1" x14ac:dyDescent="0.25">
      <c r="A16" s="97"/>
      <c r="B16" s="97"/>
      <c r="C16" s="97"/>
      <c r="D16" s="97"/>
      <c r="E16" s="97"/>
      <c r="F16" s="97"/>
      <c r="G16" s="9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x14ac:dyDescent="0.25"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.75" thickBot="1" x14ac:dyDescent="0.3">
      <c r="C18" s="12"/>
      <c r="D18" s="12"/>
      <c r="E18" s="13"/>
      <c r="F18" s="14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x14ac:dyDescent="0.25">
      <c r="A19" s="36" t="s">
        <v>2</v>
      </c>
      <c r="B19" s="37" t="s">
        <v>3</v>
      </c>
      <c r="C19" s="37" t="s">
        <v>4</v>
      </c>
      <c r="D19" s="37" t="s">
        <v>5</v>
      </c>
      <c r="E19" s="37" t="s">
        <v>6</v>
      </c>
      <c r="F19" s="38" t="s">
        <v>7</v>
      </c>
      <c r="G19" s="39" t="s">
        <v>8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7.25" x14ac:dyDescent="0.25">
      <c r="A20" s="92" t="s">
        <v>9</v>
      </c>
      <c r="B20" s="92"/>
      <c r="C20" s="92"/>
      <c r="D20" s="92"/>
      <c r="E20" s="92"/>
      <c r="F20" s="92"/>
      <c r="G20" s="79">
        <f>G21+G26</f>
        <v>0</v>
      </c>
    </row>
    <row r="21" spans="1:256" x14ac:dyDescent="0.25">
      <c r="A21" s="41">
        <v>1</v>
      </c>
      <c r="B21" s="21"/>
      <c r="C21" s="22" t="s">
        <v>40</v>
      </c>
      <c r="D21" s="23" t="s">
        <v>13</v>
      </c>
      <c r="E21" s="24"/>
      <c r="F21" s="32"/>
      <c r="G21" s="43">
        <f>SUM(G22:G25)</f>
        <v>0</v>
      </c>
      <c r="H21" s="35"/>
    </row>
    <row r="22" spans="1:256" ht="30" x14ac:dyDescent="0.25">
      <c r="A22" s="55" t="s">
        <v>37</v>
      </c>
      <c r="B22" s="57" t="s">
        <v>48</v>
      </c>
      <c r="C22" s="53" t="s">
        <v>61</v>
      </c>
      <c r="D22" s="82" t="s">
        <v>13</v>
      </c>
      <c r="E22" s="50">
        <f>390.13*3+27.24*3.16+10.92*4.31</f>
        <v>1303.5336</v>
      </c>
      <c r="F22" s="32"/>
      <c r="G22" s="71">
        <f t="shared" ref="G22" si="0">E22*F22</f>
        <v>0</v>
      </c>
      <c r="H22" s="35"/>
    </row>
    <row r="23" spans="1:256" x14ac:dyDescent="0.25">
      <c r="A23" s="55" t="s">
        <v>38</v>
      </c>
      <c r="B23" s="57" t="s">
        <v>49</v>
      </c>
      <c r="C23" s="53" t="s">
        <v>62</v>
      </c>
      <c r="D23" s="82" t="s">
        <v>29</v>
      </c>
      <c r="E23" s="50">
        <v>480</v>
      </c>
      <c r="F23" s="32"/>
      <c r="G23" s="71">
        <f t="shared" ref="G23" si="1">E23*F23</f>
        <v>0</v>
      </c>
      <c r="H23" s="35"/>
    </row>
    <row r="24" spans="1:256" x14ac:dyDescent="0.25">
      <c r="A24" s="55" t="s">
        <v>39</v>
      </c>
      <c r="B24" s="57" t="s">
        <v>49</v>
      </c>
      <c r="C24" s="53" t="s">
        <v>63</v>
      </c>
      <c r="D24" s="82" t="s">
        <v>64</v>
      </c>
      <c r="E24" s="50">
        <v>66</v>
      </c>
      <c r="F24" s="32"/>
      <c r="G24" s="71">
        <f t="shared" ref="G24" si="2">E24*F24</f>
        <v>0</v>
      </c>
      <c r="H24" s="35"/>
    </row>
    <row r="25" spans="1:256" ht="30" x14ac:dyDescent="0.25">
      <c r="A25" s="55" t="s">
        <v>97</v>
      </c>
      <c r="B25" s="26" t="s">
        <v>11</v>
      </c>
      <c r="C25" s="53" t="s">
        <v>12</v>
      </c>
      <c r="D25" s="49" t="s">
        <v>13</v>
      </c>
      <c r="E25" s="50">
        <f>E29*0.3</f>
        <v>120.6</v>
      </c>
      <c r="F25" s="32"/>
      <c r="G25" s="71">
        <f t="shared" ref="G25" si="3">E25*F25</f>
        <v>0</v>
      </c>
      <c r="H25" s="35"/>
    </row>
    <row r="26" spans="1:256" ht="45" x14ac:dyDescent="0.25">
      <c r="A26" s="41">
        <v>2</v>
      </c>
      <c r="B26" s="21" t="s">
        <v>130</v>
      </c>
      <c r="C26" s="22" t="s">
        <v>128</v>
      </c>
      <c r="D26" s="23" t="s">
        <v>129</v>
      </c>
      <c r="E26" s="24">
        <v>3</v>
      </c>
      <c r="F26" s="91"/>
      <c r="G26" s="43">
        <f>F26*E26/100</f>
        <v>0</v>
      </c>
      <c r="H26" s="35"/>
    </row>
    <row r="27" spans="1:256" ht="17.25" x14ac:dyDescent="0.25">
      <c r="A27" s="92" t="s">
        <v>66</v>
      </c>
      <c r="B27" s="92"/>
      <c r="C27" s="92"/>
      <c r="D27" s="92"/>
      <c r="E27" s="92"/>
      <c r="F27" s="92"/>
      <c r="G27" s="78">
        <f>G28+G33</f>
        <v>0</v>
      </c>
      <c r="H27" s="15"/>
    </row>
    <row r="28" spans="1:256" ht="45" x14ac:dyDescent="0.25">
      <c r="A28" s="41">
        <v>2</v>
      </c>
      <c r="B28" s="59" t="s">
        <v>98</v>
      </c>
      <c r="C28" s="22" t="s">
        <v>14</v>
      </c>
      <c r="D28" s="25"/>
      <c r="E28" s="25"/>
      <c r="F28" s="25"/>
      <c r="G28" s="72">
        <f>SUM(G29:G32)</f>
        <v>0</v>
      </c>
      <c r="H28" s="15"/>
      <c r="I28" s="84"/>
    </row>
    <row r="29" spans="1:256" x14ac:dyDescent="0.25">
      <c r="A29" s="88" t="s">
        <v>99</v>
      </c>
      <c r="B29" s="26"/>
      <c r="C29" s="27" t="s">
        <v>25</v>
      </c>
      <c r="D29" s="28" t="s">
        <v>15</v>
      </c>
      <c r="E29" s="29">
        <v>402</v>
      </c>
      <c r="F29" s="45"/>
      <c r="G29" s="73">
        <f t="shared" ref="G29:G32" si="4">E29*F29</f>
        <v>0</v>
      </c>
      <c r="H29" s="15"/>
      <c r="I29" s="84"/>
    </row>
    <row r="30" spans="1:256" x14ac:dyDescent="0.25">
      <c r="A30" s="88" t="s">
        <v>100</v>
      </c>
      <c r="B30" s="26"/>
      <c r="C30" s="27" t="s">
        <v>26</v>
      </c>
      <c r="D30" s="28" t="s">
        <v>17</v>
      </c>
      <c r="E30" s="29">
        <v>622.87</v>
      </c>
      <c r="F30" s="30"/>
      <c r="G30" s="73">
        <f>E30*F30</f>
        <v>0</v>
      </c>
      <c r="H30" s="15"/>
      <c r="I30" s="80"/>
    </row>
    <row r="31" spans="1:256" x14ac:dyDescent="0.25">
      <c r="A31" s="88" t="s">
        <v>101</v>
      </c>
      <c r="B31" s="26"/>
      <c r="C31" s="27" t="s">
        <v>69</v>
      </c>
      <c r="D31" s="28" t="s">
        <v>17</v>
      </c>
      <c r="E31" s="29">
        <f>E30</f>
        <v>622.87</v>
      </c>
      <c r="F31" s="30"/>
      <c r="G31" s="74">
        <f>E31*F31</f>
        <v>0</v>
      </c>
      <c r="H31" s="15"/>
    </row>
    <row r="32" spans="1:256" x14ac:dyDescent="0.25">
      <c r="A32" s="88" t="s">
        <v>102</v>
      </c>
      <c r="B32" s="26"/>
      <c r="C32" s="27" t="s">
        <v>70</v>
      </c>
      <c r="D32" s="28" t="s">
        <v>17</v>
      </c>
      <c r="E32" s="29">
        <f>E30</f>
        <v>622.87</v>
      </c>
      <c r="F32" s="48"/>
      <c r="G32" s="73">
        <f t="shared" si="4"/>
        <v>0</v>
      </c>
      <c r="H32" s="15"/>
      <c r="I32" s="80"/>
    </row>
    <row r="33" spans="1:11" ht="45" x14ac:dyDescent="0.25">
      <c r="A33" s="40" t="s">
        <v>103</v>
      </c>
      <c r="B33" s="59" t="s">
        <v>98</v>
      </c>
      <c r="C33" s="22" t="s">
        <v>27</v>
      </c>
      <c r="D33" s="25"/>
      <c r="E33" s="25"/>
      <c r="F33" s="25"/>
      <c r="G33" s="72">
        <f>SUM(G34:G39)</f>
        <v>0</v>
      </c>
      <c r="H33" s="15"/>
    </row>
    <row r="34" spans="1:11" x14ac:dyDescent="0.25">
      <c r="A34" s="52" t="s">
        <v>21</v>
      </c>
      <c r="B34" s="26"/>
      <c r="C34" s="53" t="s">
        <v>67</v>
      </c>
      <c r="D34" s="28" t="s">
        <v>17</v>
      </c>
      <c r="E34" s="50">
        <f>E30</f>
        <v>622.87</v>
      </c>
      <c r="F34" s="54"/>
      <c r="G34" s="51">
        <f t="shared" ref="G34:G37" si="5">E34*F34</f>
        <v>0</v>
      </c>
      <c r="H34" s="15"/>
    </row>
    <row r="35" spans="1:11" x14ac:dyDescent="0.25">
      <c r="A35" s="52" t="s">
        <v>22</v>
      </c>
      <c r="B35" s="26"/>
      <c r="C35" s="53" t="s">
        <v>41</v>
      </c>
      <c r="D35" s="28" t="s">
        <v>17</v>
      </c>
      <c r="E35" s="50">
        <f>E34</f>
        <v>622.87</v>
      </c>
      <c r="F35" s="54"/>
      <c r="G35" s="51">
        <f t="shared" si="5"/>
        <v>0</v>
      </c>
      <c r="H35" s="15"/>
    </row>
    <row r="36" spans="1:11" x14ac:dyDescent="0.25">
      <c r="A36" s="52" t="s">
        <v>23</v>
      </c>
      <c r="B36" s="26"/>
      <c r="C36" s="53" t="s">
        <v>56</v>
      </c>
      <c r="D36" s="28" t="s">
        <v>17</v>
      </c>
      <c r="E36" s="50">
        <f>E34</f>
        <v>622.87</v>
      </c>
      <c r="F36" s="54"/>
      <c r="G36" s="51">
        <f t="shared" si="5"/>
        <v>0</v>
      </c>
      <c r="H36" s="15"/>
    </row>
    <row r="37" spans="1:11" x14ac:dyDescent="0.25">
      <c r="A37" s="52" t="s">
        <v>24</v>
      </c>
      <c r="B37" s="26"/>
      <c r="C37" s="53" t="s">
        <v>28</v>
      </c>
      <c r="D37" s="28" t="s">
        <v>17</v>
      </c>
      <c r="E37" s="50">
        <f>E34</f>
        <v>622.87</v>
      </c>
      <c r="F37" s="54"/>
      <c r="G37" s="51">
        <f t="shared" si="5"/>
        <v>0</v>
      </c>
      <c r="H37" s="15"/>
    </row>
    <row r="38" spans="1:11" x14ac:dyDescent="0.25">
      <c r="A38" s="52" t="s">
        <v>104</v>
      </c>
      <c r="B38" s="26"/>
      <c r="C38" s="85" t="s">
        <v>42</v>
      </c>
      <c r="D38" s="28" t="s">
        <v>17</v>
      </c>
      <c r="E38" s="50">
        <f>E34</f>
        <v>622.87</v>
      </c>
      <c r="F38" s="54"/>
      <c r="G38" s="51">
        <f>E38*F38</f>
        <v>0</v>
      </c>
      <c r="H38" s="15"/>
    </row>
    <row r="39" spans="1:11" x14ac:dyDescent="0.25">
      <c r="A39" s="52" t="s">
        <v>105</v>
      </c>
      <c r="B39" s="26"/>
      <c r="C39" s="1" t="s">
        <v>68</v>
      </c>
      <c r="D39" s="28" t="s">
        <v>17</v>
      </c>
      <c r="E39" s="50">
        <f>E35</f>
        <v>622.87</v>
      </c>
      <c r="F39" s="54"/>
      <c r="G39" s="51">
        <f>E39*F39</f>
        <v>0</v>
      </c>
      <c r="H39" s="15"/>
    </row>
    <row r="40" spans="1:11" ht="17.25" x14ac:dyDescent="0.25">
      <c r="A40" s="92" t="s">
        <v>72</v>
      </c>
      <c r="B40" s="92"/>
      <c r="C40" s="92"/>
      <c r="D40" s="92"/>
      <c r="E40" s="92"/>
      <c r="F40" s="92"/>
      <c r="G40" s="78">
        <f>G41+G46</f>
        <v>0</v>
      </c>
      <c r="H40" s="15"/>
      <c r="I40" s="80"/>
    </row>
    <row r="41" spans="1:11" ht="45" x14ac:dyDescent="0.25">
      <c r="A41" s="41">
        <v>4</v>
      </c>
      <c r="B41" s="59" t="s">
        <v>98</v>
      </c>
      <c r="C41" s="22" t="s">
        <v>14</v>
      </c>
      <c r="D41" s="25"/>
      <c r="E41" s="25"/>
      <c r="F41" s="25"/>
      <c r="G41" s="72">
        <f>SUM(G42:G45)</f>
        <v>0</v>
      </c>
      <c r="H41" s="15"/>
      <c r="I41" s="83"/>
      <c r="K41" s="80"/>
    </row>
    <row r="42" spans="1:11" x14ac:dyDescent="0.25">
      <c r="A42" s="88" t="s">
        <v>30</v>
      </c>
      <c r="B42" s="26"/>
      <c r="C42" s="27" t="s">
        <v>25</v>
      </c>
      <c r="D42" s="28" t="s">
        <v>15</v>
      </c>
      <c r="E42" s="29">
        <v>22.04</v>
      </c>
      <c r="F42" s="45"/>
      <c r="G42" s="73">
        <f>E42*F42</f>
        <v>0</v>
      </c>
      <c r="H42" s="15"/>
      <c r="I42" s="80"/>
    </row>
    <row r="43" spans="1:11" x14ac:dyDescent="0.25">
      <c r="A43" s="88" t="s">
        <v>16</v>
      </c>
      <c r="B43" s="26"/>
      <c r="C43" s="27" t="s">
        <v>26</v>
      </c>
      <c r="D43" s="28" t="s">
        <v>17</v>
      </c>
      <c r="E43" s="56">
        <v>18.12</v>
      </c>
      <c r="F43" s="30"/>
      <c r="G43" s="73">
        <f>E42*F43</f>
        <v>0</v>
      </c>
      <c r="H43" s="15"/>
    </row>
    <row r="44" spans="1:11" x14ac:dyDescent="0.25">
      <c r="A44" s="88" t="s">
        <v>18</v>
      </c>
      <c r="B44" s="26"/>
      <c r="C44" s="27" t="s">
        <v>69</v>
      </c>
      <c r="D44" s="28" t="s">
        <v>17</v>
      </c>
      <c r="E44" s="29">
        <f>E43</f>
        <v>18.12</v>
      </c>
      <c r="F44" s="30"/>
      <c r="G44" s="74">
        <f t="shared" ref="G44:G45" si="6">E44*F44</f>
        <v>0</v>
      </c>
      <c r="H44" s="15"/>
    </row>
    <row r="45" spans="1:11" x14ac:dyDescent="0.25">
      <c r="A45" s="88" t="s">
        <v>31</v>
      </c>
      <c r="B45" s="26"/>
      <c r="C45" s="27" t="s">
        <v>70</v>
      </c>
      <c r="D45" s="28" t="s">
        <v>17</v>
      </c>
      <c r="E45" s="29">
        <f>E43</f>
        <v>18.12</v>
      </c>
      <c r="F45" s="48"/>
      <c r="G45" s="73">
        <f t="shared" si="6"/>
        <v>0</v>
      </c>
      <c r="H45" s="15"/>
    </row>
    <row r="46" spans="1:11" ht="45" x14ac:dyDescent="0.25">
      <c r="A46" s="40" t="s">
        <v>106</v>
      </c>
      <c r="B46" s="59" t="s">
        <v>98</v>
      </c>
      <c r="C46" s="22" t="s">
        <v>27</v>
      </c>
      <c r="D46" s="25"/>
      <c r="E46" s="25"/>
      <c r="F46" s="25"/>
      <c r="G46" s="72">
        <f>SUM(G47:G49)</f>
        <v>0</v>
      </c>
      <c r="H46" s="15"/>
    </row>
    <row r="47" spans="1:11" x14ac:dyDescent="0.25">
      <c r="A47" s="52" t="s">
        <v>20</v>
      </c>
      <c r="B47" s="26"/>
      <c r="C47" s="53" t="s">
        <v>67</v>
      </c>
      <c r="D47" s="28" t="s">
        <v>17</v>
      </c>
      <c r="E47" s="50">
        <f>E43</f>
        <v>18.12</v>
      </c>
      <c r="F47" s="54"/>
      <c r="G47" s="51">
        <f t="shared" ref="G47:G48" si="7">E47*F47</f>
        <v>0</v>
      </c>
      <c r="H47" s="15"/>
    </row>
    <row r="48" spans="1:11" x14ac:dyDescent="0.25">
      <c r="A48" s="52" t="s">
        <v>32</v>
      </c>
      <c r="B48" s="26"/>
      <c r="C48" s="53" t="s">
        <v>56</v>
      </c>
      <c r="D48" s="28" t="s">
        <v>17</v>
      </c>
      <c r="E48" s="50">
        <f>E47</f>
        <v>18.12</v>
      </c>
      <c r="F48" s="54"/>
      <c r="G48" s="51">
        <f t="shared" si="7"/>
        <v>0</v>
      </c>
      <c r="H48" s="15"/>
    </row>
    <row r="49" spans="1:8" x14ac:dyDescent="0.25">
      <c r="A49" s="52" t="s">
        <v>33</v>
      </c>
      <c r="B49" s="26"/>
      <c r="C49" s="53" t="s">
        <v>28</v>
      </c>
      <c r="D49" s="28" t="s">
        <v>17</v>
      </c>
      <c r="E49" s="50">
        <f>E47</f>
        <v>18.12</v>
      </c>
      <c r="F49" s="54"/>
      <c r="G49" s="51">
        <f>E49*F49</f>
        <v>0</v>
      </c>
      <c r="H49" s="15"/>
    </row>
    <row r="50" spans="1:8" ht="17.25" x14ac:dyDescent="0.25">
      <c r="A50" s="93" t="s">
        <v>46</v>
      </c>
      <c r="B50" s="94"/>
      <c r="C50" s="94"/>
      <c r="D50" s="94"/>
      <c r="E50" s="94"/>
      <c r="F50" s="94"/>
      <c r="G50" s="77">
        <f>G51</f>
        <v>0</v>
      </c>
      <c r="H50" s="15"/>
    </row>
    <row r="51" spans="1:8" ht="45" x14ac:dyDescent="0.25">
      <c r="A51" s="58">
        <v>6</v>
      </c>
      <c r="B51" s="59" t="s">
        <v>98</v>
      </c>
      <c r="C51" s="60" t="s">
        <v>43</v>
      </c>
      <c r="D51" s="60"/>
      <c r="E51" s="61"/>
      <c r="F51" s="62"/>
      <c r="G51" s="75">
        <f>SUM(G52:G66)</f>
        <v>0</v>
      </c>
      <c r="H51" s="15"/>
    </row>
    <row r="52" spans="1:8" x14ac:dyDescent="0.25">
      <c r="A52" s="90" t="s">
        <v>34</v>
      </c>
      <c r="B52" s="63" t="s">
        <v>44</v>
      </c>
      <c r="C52" s="64" t="s">
        <v>73</v>
      </c>
      <c r="D52" s="65" t="s">
        <v>29</v>
      </c>
      <c r="E52" s="66">
        <v>1502.12</v>
      </c>
      <c r="F52" s="70"/>
      <c r="G52" s="76">
        <f t="shared" ref="G52" si="8">E52*F52</f>
        <v>0</v>
      </c>
      <c r="H52" s="15"/>
    </row>
    <row r="53" spans="1:8" ht="30" x14ac:dyDescent="0.25">
      <c r="A53" s="90" t="s">
        <v>35</v>
      </c>
      <c r="B53" s="67" t="s">
        <v>45</v>
      </c>
      <c r="C53" s="64" t="s">
        <v>74</v>
      </c>
      <c r="D53" s="65" t="s">
        <v>29</v>
      </c>
      <c r="E53" s="66">
        <v>27317.55</v>
      </c>
      <c r="F53" s="70"/>
      <c r="G53" s="76">
        <f t="shared" ref="G53:G66" si="9">E53*F53</f>
        <v>0</v>
      </c>
      <c r="H53" s="15"/>
    </row>
    <row r="54" spans="1:8" ht="15" customHeight="1" x14ac:dyDescent="0.25">
      <c r="A54" s="90" t="s">
        <v>36</v>
      </c>
      <c r="B54" s="67" t="s">
        <v>96</v>
      </c>
      <c r="C54" s="64" t="s">
        <v>75</v>
      </c>
      <c r="D54" s="65" t="s">
        <v>29</v>
      </c>
      <c r="E54" s="66">
        <v>574.45000000000005</v>
      </c>
      <c r="F54" s="70"/>
      <c r="G54" s="76">
        <f t="shared" si="9"/>
        <v>0</v>
      </c>
      <c r="H54" s="15"/>
    </row>
    <row r="55" spans="1:8" x14ac:dyDescent="0.25">
      <c r="A55" s="90" t="s">
        <v>107</v>
      </c>
      <c r="B55" s="67" t="s">
        <v>49</v>
      </c>
      <c r="C55" s="64" t="s">
        <v>76</v>
      </c>
      <c r="D55" s="65" t="s">
        <v>29</v>
      </c>
      <c r="E55" s="66">
        <v>832.82</v>
      </c>
      <c r="F55" s="70"/>
      <c r="G55" s="76">
        <f t="shared" si="9"/>
        <v>0</v>
      </c>
      <c r="H55" s="15"/>
    </row>
    <row r="56" spans="1:8" x14ac:dyDescent="0.25">
      <c r="A56" s="90" t="s">
        <v>108</v>
      </c>
      <c r="B56" s="67" t="s">
        <v>49</v>
      </c>
      <c r="C56" s="64" t="s">
        <v>77</v>
      </c>
      <c r="D56" s="65" t="s">
        <v>64</v>
      </c>
      <c r="E56" s="66">
        <v>2</v>
      </c>
      <c r="F56" s="70"/>
      <c r="G56" s="76">
        <f t="shared" si="9"/>
        <v>0</v>
      </c>
      <c r="H56" s="15"/>
    </row>
    <row r="57" spans="1:8" ht="30" x14ac:dyDescent="0.25">
      <c r="A57" s="90" t="s">
        <v>109</v>
      </c>
      <c r="B57" s="67" t="s">
        <v>49</v>
      </c>
      <c r="C57" s="64" t="s">
        <v>78</v>
      </c>
      <c r="D57" s="65" t="s">
        <v>29</v>
      </c>
      <c r="E57" s="66">
        <v>1256.31</v>
      </c>
      <c r="F57" s="70"/>
      <c r="G57" s="76">
        <f t="shared" si="9"/>
        <v>0</v>
      </c>
      <c r="H57" s="15"/>
    </row>
    <row r="58" spans="1:8" x14ac:dyDescent="0.25">
      <c r="A58" s="90" t="s">
        <v>110</v>
      </c>
      <c r="B58" s="67" t="s">
        <v>49</v>
      </c>
      <c r="C58" s="64" t="s">
        <v>79</v>
      </c>
      <c r="D58" s="65" t="s">
        <v>29</v>
      </c>
      <c r="E58" s="66">
        <v>1804.68</v>
      </c>
      <c r="F58" s="70"/>
      <c r="G58" s="76">
        <f t="shared" si="9"/>
        <v>0</v>
      </c>
      <c r="H58" s="15"/>
    </row>
    <row r="59" spans="1:8" x14ac:dyDescent="0.25">
      <c r="A59" s="90" t="s">
        <v>111</v>
      </c>
      <c r="B59" s="67" t="s">
        <v>49</v>
      </c>
      <c r="C59" s="64" t="s">
        <v>80</v>
      </c>
      <c r="D59" s="65" t="s">
        <v>29</v>
      </c>
      <c r="E59" s="66">
        <v>336.99</v>
      </c>
      <c r="F59" s="70"/>
      <c r="G59" s="76">
        <f t="shared" si="9"/>
        <v>0</v>
      </c>
      <c r="H59" s="15"/>
    </row>
    <row r="60" spans="1:8" x14ac:dyDescent="0.25">
      <c r="A60" s="90" t="s">
        <v>112</v>
      </c>
      <c r="B60" s="67" t="s">
        <v>49</v>
      </c>
      <c r="C60" s="64" t="s">
        <v>81</v>
      </c>
      <c r="D60" s="65" t="s">
        <v>29</v>
      </c>
      <c r="E60" s="66">
        <v>1450.73</v>
      </c>
      <c r="F60" s="70"/>
      <c r="G60" s="76">
        <f t="shared" si="9"/>
        <v>0</v>
      </c>
      <c r="H60" s="15"/>
    </row>
    <row r="61" spans="1:8" x14ac:dyDescent="0.25">
      <c r="A61" s="90" t="s">
        <v>113</v>
      </c>
      <c r="B61" s="67" t="s">
        <v>49</v>
      </c>
      <c r="C61" s="64" t="s">
        <v>82</v>
      </c>
      <c r="D61" s="65" t="s">
        <v>29</v>
      </c>
      <c r="E61" s="66">
        <v>1531.22</v>
      </c>
      <c r="F61" s="70"/>
      <c r="G61" s="76">
        <f t="shared" si="9"/>
        <v>0</v>
      </c>
      <c r="H61" s="15"/>
    </row>
    <row r="62" spans="1:8" x14ac:dyDescent="0.25">
      <c r="A62" s="90" t="s">
        <v>114</v>
      </c>
      <c r="B62" s="67" t="s">
        <v>49</v>
      </c>
      <c r="C62" s="64" t="s">
        <v>83</v>
      </c>
      <c r="D62" s="65" t="s">
        <v>29</v>
      </c>
      <c r="E62" s="66">
        <v>7625.54</v>
      </c>
      <c r="F62" s="70"/>
      <c r="G62" s="76">
        <f t="shared" si="9"/>
        <v>0</v>
      </c>
      <c r="H62" s="15"/>
    </row>
    <row r="63" spans="1:8" ht="30" x14ac:dyDescent="0.25">
      <c r="A63" s="90" t="s">
        <v>115</v>
      </c>
      <c r="B63" s="67" t="s">
        <v>49</v>
      </c>
      <c r="C63" s="64" t="s">
        <v>84</v>
      </c>
      <c r="D63" s="65" t="s">
        <v>29</v>
      </c>
      <c r="E63" s="66">
        <v>2503.86</v>
      </c>
      <c r="F63" s="70"/>
      <c r="G63" s="76">
        <f t="shared" si="9"/>
        <v>0</v>
      </c>
      <c r="H63" s="15"/>
    </row>
    <row r="64" spans="1:8" x14ac:dyDescent="0.25">
      <c r="A64" s="90" t="s">
        <v>116</v>
      </c>
      <c r="B64" s="67" t="s">
        <v>49</v>
      </c>
      <c r="C64" s="64" t="s">
        <v>85</v>
      </c>
      <c r="D64" s="65" t="s">
        <v>29</v>
      </c>
      <c r="E64" s="66">
        <v>200.18</v>
      </c>
      <c r="F64" s="70"/>
      <c r="G64" s="76">
        <f t="shared" si="9"/>
        <v>0</v>
      </c>
      <c r="H64" s="15"/>
    </row>
    <row r="65" spans="1:8" x14ac:dyDescent="0.25">
      <c r="A65" s="90" t="s">
        <v>117</v>
      </c>
      <c r="B65" s="67" t="s">
        <v>49</v>
      </c>
      <c r="C65" s="64" t="s">
        <v>65</v>
      </c>
      <c r="D65" s="65" t="s">
        <v>64</v>
      </c>
      <c r="E65" s="66">
        <v>71</v>
      </c>
      <c r="F65" s="70"/>
      <c r="G65" s="76">
        <f t="shared" si="9"/>
        <v>0</v>
      </c>
      <c r="H65" s="15"/>
    </row>
    <row r="66" spans="1:8" ht="45" x14ac:dyDescent="0.25">
      <c r="A66" s="90" t="s">
        <v>118</v>
      </c>
      <c r="B66" s="67" t="s">
        <v>49</v>
      </c>
      <c r="C66" s="64" t="s">
        <v>94</v>
      </c>
      <c r="D66" s="65" t="s">
        <v>10</v>
      </c>
      <c r="E66" s="66">
        <v>1</v>
      </c>
      <c r="F66" s="70"/>
      <c r="G66" s="76">
        <f t="shared" si="9"/>
        <v>0</v>
      </c>
      <c r="H66" s="15"/>
    </row>
    <row r="67" spans="1:8" ht="17.25" x14ac:dyDescent="0.25">
      <c r="A67" s="95" t="s">
        <v>50</v>
      </c>
      <c r="B67" s="95"/>
      <c r="C67" s="95"/>
      <c r="D67" s="95"/>
      <c r="E67" s="95"/>
      <c r="F67" s="95"/>
      <c r="G67" s="44">
        <f>G68</f>
        <v>0</v>
      </c>
      <c r="H67" s="15"/>
    </row>
    <row r="68" spans="1:8" ht="45" x14ac:dyDescent="0.25">
      <c r="A68" s="41">
        <v>9</v>
      </c>
      <c r="B68" s="59" t="s">
        <v>98</v>
      </c>
      <c r="C68" s="22" t="s">
        <v>51</v>
      </c>
      <c r="D68" s="22"/>
      <c r="E68" s="24"/>
      <c r="F68" s="31"/>
      <c r="G68" s="42">
        <f>SUM(G69:G77)</f>
        <v>0</v>
      </c>
      <c r="H68" s="15"/>
    </row>
    <row r="69" spans="1:8" x14ac:dyDescent="0.25">
      <c r="A69" s="88" t="s">
        <v>119</v>
      </c>
      <c r="B69" s="26" t="s">
        <v>53</v>
      </c>
      <c r="C69" s="53" t="s">
        <v>89</v>
      </c>
      <c r="D69" s="49" t="s">
        <v>52</v>
      </c>
      <c r="E69" s="50">
        <v>200</v>
      </c>
      <c r="F69" s="32"/>
      <c r="G69" s="51">
        <f t="shared" ref="G69:G71" si="10">E69*F69</f>
        <v>0</v>
      </c>
      <c r="H69" s="15"/>
    </row>
    <row r="70" spans="1:8" x14ac:dyDescent="0.25">
      <c r="A70" s="88" t="s">
        <v>120</v>
      </c>
      <c r="B70" s="52" t="s">
        <v>54</v>
      </c>
      <c r="C70" s="53" t="s">
        <v>95</v>
      </c>
      <c r="D70" s="49" t="s">
        <v>52</v>
      </c>
      <c r="E70" s="50">
        <v>200</v>
      </c>
      <c r="F70" s="81"/>
      <c r="G70" s="51">
        <f t="shared" si="10"/>
        <v>0</v>
      </c>
      <c r="H70" s="15"/>
    </row>
    <row r="71" spans="1:8" x14ac:dyDescent="0.25">
      <c r="A71" s="88" t="s">
        <v>121</v>
      </c>
      <c r="B71" s="52" t="s">
        <v>57</v>
      </c>
      <c r="C71" s="53" t="s">
        <v>55</v>
      </c>
      <c r="D71" s="49" t="s">
        <v>52</v>
      </c>
      <c r="E71" s="50">
        <v>200</v>
      </c>
      <c r="F71" s="32"/>
      <c r="G71" s="51">
        <f t="shared" si="10"/>
        <v>0</v>
      </c>
      <c r="H71" s="15"/>
    </row>
    <row r="72" spans="1:8" ht="30" x14ac:dyDescent="0.25">
      <c r="A72" s="88" t="s">
        <v>122</v>
      </c>
      <c r="B72" s="52" t="s">
        <v>49</v>
      </c>
      <c r="C72" s="53" t="s">
        <v>86</v>
      </c>
      <c r="D72" s="49" t="s">
        <v>52</v>
      </c>
      <c r="E72" s="50">
        <v>200</v>
      </c>
      <c r="F72" s="32"/>
      <c r="G72" s="51">
        <f t="shared" ref="G72:G77" si="11">E72*F72</f>
        <v>0</v>
      </c>
      <c r="H72" s="15"/>
    </row>
    <row r="73" spans="1:8" x14ac:dyDescent="0.25">
      <c r="A73" s="88" t="s">
        <v>123</v>
      </c>
      <c r="B73" s="52" t="s">
        <v>49</v>
      </c>
      <c r="C73" s="53" t="s">
        <v>88</v>
      </c>
      <c r="D73" s="49" t="s">
        <v>10</v>
      </c>
      <c r="E73" s="50">
        <v>1</v>
      </c>
      <c r="F73" s="32"/>
      <c r="G73" s="51">
        <f t="shared" si="11"/>
        <v>0</v>
      </c>
      <c r="H73" s="15"/>
    </row>
    <row r="74" spans="1:8" x14ac:dyDescent="0.25">
      <c r="A74" s="88" t="s">
        <v>124</v>
      </c>
      <c r="B74" s="52" t="s">
        <v>49</v>
      </c>
      <c r="C74" s="53" t="s">
        <v>87</v>
      </c>
      <c r="D74" s="49" t="s">
        <v>10</v>
      </c>
      <c r="E74" s="50">
        <v>1</v>
      </c>
      <c r="F74" s="81"/>
      <c r="G74" s="51">
        <f t="shared" ref="G74:G76" si="12">E74*F74</f>
        <v>0</v>
      </c>
      <c r="H74" s="15"/>
    </row>
    <row r="75" spans="1:8" x14ac:dyDescent="0.25">
      <c r="A75" s="88" t="s">
        <v>125</v>
      </c>
      <c r="B75" s="52" t="s">
        <v>58</v>
      </c>
      <c r="C75" s="53" t="s">
        <v>91</v>
      </c>
      <c r="D75" s="49" t="s">
        <v>52</v>
      </c>
      <c r="E75" s="50">
        <v>200</v>
      </c>
      <c r="F75" s="32"/>
      <c r="G75" s="89">
        <f t="shared" si="12"/>
        <v>0</v>
      </c>
      <c r="H75" s="15"/>
    </row>
    <row r="76" spans="1:8" x14ac:dyDescent="0.25">
      <c r="A76" s="88" t="s">
        <v>126</v>
      </c>
      <c r="B76" s="52" t="s">
        <v>90</v>
      </c>
      <c r="C76" s="53" t="s">
        <v>92</v>
      </c>
      <c r="D76" s="49" t="s">
        <v>52</v>
      </c>
      <c r="E76" s="50">
        <v>200</v>
      </c>
      <c r="F76" s="32"/>
      <c r="G76" s="89">
        <f t="shared" si="12"/>
        <v>0</v>
      </c>
      <c r="H76" s="15"/>
    </row>
    <row r="77" spans="1:8" ht="15.75" thickBot="1" x14ac:dyDescent="0.3">
      <c r="A77" s="88" t="s">
        <v>127</v>
      </c>
      <c r="B77" s="52" t="s">
        <v>49</v>
      </c>
      <c r="C77" s="53" t="s">
        <v>93</v>
      </c>
      <c r="D77" s="49" t="s">
        <v>52</v>
      </c>
      <c r="E77" s="50">
        <v>200</v>
      </c>
      <c r="F77" s="81"/>
      <c r="G77" s="51">
        <f t="shared" si="11"/>
        <v>0</v>
      </c>
      <c r="H77" s="15"/>
    </row>
    <row r="78" spans="1:8" ht="15.75" thickBot="1" x14ac:dyDescent="0.3">
      <c r="C78" s="68" t="s">
        <v>47</v>
      </c>
      <c r="D78" s="16"/>
      <c r="F78" s="17"/>
      <c r="G78" s="69">
        <f>SUM(G20,G27,G40,G50,G67)</f>
        <v>0</v>
      </c>
      <c r="H78" s="15"/>
    </row>
    <row r="79" spans="1:8" x14ac:dyDescent="0.25">
      <c r="C79" s="46"/>
      <c r="G79" s="47"/>
      <c r="H79" s="15"/>
    </row>
    <row r="80" spans="1:8" x14ac:dyDescent="0.25">
      <c r="A80" s="87" t="s">
        <v>19</v>
      </c>
      <c r="B80" s="86" t="s">
        <v>71</v>
      </c>
      <c r="H80" s="15"/>
    </row>
    <row r="81" spans="1:8" x14ac:dyDescent="0.25">
      <c r="B81" s="18"/>
      <c r="C81" s="18"/>
      <c r="D81" s="18"/>
      <c r="E81" s="18"/>
      <c r="F81" s="18"/>
      <c r="G81" s="19"/>
      <c r="H81" s="15"/>
    </row>
    <row r="82" spans="1:8" x14ac:dyDescent="0.25">
      <c r="A82" s="20"/>
      <c r="H82" s="15"/>
    </row>
    <row r="83" spans="1:8" x14ac:dyDescent="0.25">
      <c r="A83" s="20"/>
      <c r="H83" s="15"/>
    </row>
    <row r="84" spans="1:8" hidden="1" x14ac:dyDescent="0.25">
      <c r="H84" s="18"/>
    </row>
    <row r="85" spans="1:8" x14ac:dyDescent="0.25">
      <c r="H85" s="18"/>
    </row>
    <row r="86" spans="1:8" x14ac:dyDescent="0.25">
      <c r="H86" s="18"/>
    </row>
    <row r="87" spans="1:8" x14ac:dyDescent="0.25">
      <c r="H87" s="18"/>
    </row>
  </sheetData>
  <sheetProtection selectLockedCells="1" selectUnlockedCells="1"/>
  <mergeCells count="7">
    <mergeCell ref="A40:F40"/>
    <mergeCell ref="A50:F50"/>
    <mergeCell ref="A67:F67"/>
    <mergeCell ref="A10:G10"/>
    <mergeCell ref="A20:F20"/>
    <mergeCell ref="A27:F27"/>
    <mergeCell ref="A11:G16"/>
  </mergeCells>
  <phoneticPr fontId="4" type="noConversion"/>
  <pageMargins left="0.70833333333333337" right="0.70833333333333337" top="0.74791666666666667" bottom="0.74791666666666667" header="0.51180555555555551" footer="0.31527777777777777"/>
  <pageSetup paperSize="9" scale="48" firstPageNumber="0" orientation="portrait" horizontalDpi="300" verticalDpi="300" r:id="rId1"/>
  <headerFooter alignWithMargins="0">
    <oddFooter>&amp;C&amp;"Calibri,Regularna"&amp;11Strona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37" workbookViewId="0">
      <selection activeCell="F68" sqref="F68"/>
    </sheetView>
  </sheetViews>
  <sheetFormatPr defaultColWidth="8.7109375" defaultRowHeight="15" x14ac:dyDescent="0.2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WERSJA I</vt:lpstr>
      <vt:lpstr>Arkusz1</vt:lpstr>
      <vt:lpstr>'WERSJA I'!__xlnm.Print_Area</vt:lpstr>
      <vt:lpstr>'WERSJA I'!Excel_BuiltIn_Print_Area</vt:lpstr>
      <vt:lpstr>'WERSJA I'!Obszar_wydruku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Krzysztof</dc:creator>
  <cp:keywords/>
  <dc:description/>
  <cp:lastModifiedBy>User1</cp:lastModifiedBy>
  <cp:revision/>
  <cp:lastPrinted>2023-01-04T12:00:22Z</cp:lastPrinted>
  <dcterms:created xsi:type="dcterms:W3CDTF">2021-03-29T14:30:09Z</dcterms:created>
  <dcterms:modified xsi:type="dcterms:W3CDTF">2023-03-14T07:59:48Z</dcterms:modified>
  <cp:category/>
  <cp:contentStatus/>
</cp:coreProperties>
</file>