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pna\Documents\Zamówienia publiczne\PRZETARGI 2024\ZDP-Z-2-2024 przebudowa 1905C,1554C\"/>
    </mc:Choice>
  </mc:AlternateContent>
  <xr:revisionPtr revIDLastSave="0" documentId="13_ncr:1_{FDB31ED1-5208-4DE0-92ED-5812F419CD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3" r:id="rId1"/>
    <sheet name="POSZERZENIE JEZDNI" sheetId="10" r:id="rId2"/>
    <sheet name="wyrównanie krawędzi" sheetId="12" r:id="rId3"/>
    <sheet name="roboty ziemne" sheetId="13" r:id="rId4"/>
    <sheet name="oznakowanie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3" l="1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5" i="3"/>
  <c r="G106" i="3"/>
  <c r="G107" i="3"/>
  <c r="G109" i="3"/>
  <c r="G110" i="3"/>
  <c r="G111" i="3"/>
  <c r="G112" i="3"/>
  <c r="G114" i="3"/>
  <c r="G115" i="3"/>
  <c r="G116" i="3"/>
  <c r="G117" i="3"/>
  <c r="G118" i="3"/>
  <c r="G119" i="3"/>
  <c r="G120" i="3"/>
  <c r="G122" i="3"/>
  <c r="G123" i="3"/>
  <c r="G124" i="3"/>
  <c r="G125" i="3"/>
  <c r="G126" i="3"/>
  <c r="G127" i="3"/>
  <c r="G128" i="3"/>
  <c r="G130" i="3"/>
  <c r="G131" i="3"/>
  <c r="G132" i="3"/>
  <c r="G133" i="3"/>
  <c r="G135" i="3"/>
  <c r="G136" i="3"/>
  <c r="G137" i="3"/>
  <c r="G138" i="3"/>
  <c r="G140" i="3"/>
  <c r="G141" i="3"/>
  <c r="G142" i="3"/>
  <c r="G144" i="3"/>
  <c r="G145" i="3"/>
  <c r="G146" i="3"/>
  <c r="G147" i="3"/>
  <c r="G149" i="3"/>
  <c r="G150" i="3"/>
  <c r="G151" i="3"/>
  <c r="G152" i="3"/>
  <c r="G153" i="3"/>
  <c r="G154" i="3"/>
  <c r="G155" i="3"/>
  <c r="G157" i="3"/>
  <c r="G158" i="3"/>
  <c r="G159" i="3"/>
  <c r="G161" i="3"/>
  <c r="G162" i="3"/>
  <c r="G163" i="3"/>
  <c r="G164" i="3"/>
  <c r="G165" i="3"/>
  <c r="G166" i="3"/>
  <c r="G167" i="3"/>
  <c r="G168" i="3"/>
  <c r="G170" i="3"/>
  <c r="G171" i="3"/>
  <c r="G172" i="3"/>
  <c r="G173" i="3"/>
  <c r="G174" i="3"/>
  <c r="G81" i="3"/>
  <c r="G9" i="3"/>
  <c r="G11" i="3"/>
  <c r="G12" i="3"/>
  <c r="G13" i="3"/>
  <c r="G14" i="3"/>
  <c r="G15" i="3"/>
  <c r="G16" i="3"/>
  <c r="G17" i="3"/>
  <c r="G19" i="3"/>
  <c r="G20" i="3"/>
  <c r="G22" i="3"/>
  <c r="G23" i="3"/>
  <c r="G24" i="3"/>
  <c r="G26" i="3"/>
  <c r="G27" i="3"/>
  <c r="G28" i="3"/>
  <c r="G29" i="3"/>
  <c r="G30" i="3"/>
  <c r="G31" i="3"/>
  <c r="G32" i="3"/>
  <c r="G34" i="3"/>
  <c r="G35" i="3"/>
  <c r="G36" i="3"/>
  <c r="G37" i="3"/>
  <c r="G38" i="3"/>
  <c r="G39" i="3"/>
  <c r="G41" i="3"/>
  <c r="G42" i="3"/>
  <c r="G43" i="3"/>
  <c r="G45" i="3"/>
  <c r="G46" i="3"/>
  <c r="G47" i="3"/>
  <c r="G48" i="3"/>
  <c r="G50" i="3"/>
  <c r="G51" i="3"/>
  <c r="G52" i="3"/>
  <c r="G53" i="3"/>
  <c r="G54" i="3"/>
  <c r="G56" i="3"/>
  <c r="G57" i="3"/>
  <c r="G58" i="3"/>
  <c r="G59" i="3"/>
  <c r="G60" i="3"/>
  <c r="G61" i="3"/>
  <c r="G62" i="3"/>
  <c r="G64" i="3"/>
  <c r="G65" i="3"/>
  <c r="G66" i="3"/>
  <c r="G68" i="3"/>
  <c r="G69" i="3"/>
  <c r="G70" i="3"/>
  <c r="G71" i="3"/>
  <c r="G73" i="3"/>
  <c r="G74" i="3"/>
  <c r="G75" i="3"/>
  <c r="G76" i="3"/>
  <c r="G77" i="3"/>
  <c r="G8" i="3"/>
  <c r="E5" i="10"/>
  <c r="F5" i="10"/>
  <c r="G5" i="10" s="1"/>
  <c r="H5" i="10" s="1"/>
  <c r="I5" i="10" s="1"/>
  <c r="D7" i="12"/>
  <c r="D5" i="12"/>
  <c r="D6" i="12"/>
  <c r="D3" i="15"/>
  <c r="G175" i="3" l="1"/>
  <c r="G78" i="3"/>
  <c r="D16" i="13"/>
  <c r="D17" i="13"/>
  <c r="D8" i="13"/>
  <c r="D9" i="13"/>
  <c r="D10" i="13"/>
  <c r="D6" i="13"/>
  <c r="D7" i="13"/>
  <c r="E6" i="10"/>
  <c r="F6" i="10" s="1"/>
  <c r="G6" i="10" s="1"/>
  <c r="H6" i="10" s="1"/>
  <c r="I6" i="10" s="1"/>
  <c r="D8" i="12"/>
  <c r="G176" i="3" l="1"/>
  <c r="G177" i="3" s="1"/>
  <c r="G178" i="3" s="1"/>
  <c r="D11" i="13"/>
  <c r="D18" i="13"/>
  <c r="F7" i="10" l="1"/>
  <c r="G7" i="10" l="1"/>
  <c r="H7" i="10"/>
  <c r="I7" i="10" s="1"/>
</calcChain>
</file>

<file path=xl/sharedStrings.xml><?xml version="1.0" encoding="utf-8"?>
<sst xmlns="http://schemas.openxmlformats.org/spreadsheetml/2006/main" count="520" uniqueCount="199">
  <si>
    <t>Nazwa i opis pozycji</t>
  </si>
  <si>
    <t>jm.</t>
  </si>
  <si>
    <t>ilość</t>
  </si>
  <si>
    <t>ROBOTY POMIAROWE</t>
  </si>
  <si>
    <t>km</t>
  </si>
  <si>
    <t>ROBOTY ROZBIÓRKOWE</t>
  </si>
  <si>
    <t>m</t>
  </si>
  <si>
    <t>szt</t>
  </si>
  <si>
    <t>ROBOTY ZIEMNE</t>
  </si>
  <si>
    <t>KRAWĘŻNIKI  I OBRZEŻA</t>
  </si>
  <si>
    <t>skropienie warstwy konstrukcyjnej emulsja asfaltową 0.2 kg/m2</t>
  </si>
  <si>
    <t>ROBOTY WYKOŃCZENIOWE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</si>
  <si>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charset val="238"/>
      </rPr>
      <t/>
    </r>
  </si>
  <si>
    <r>
      <t>m</t>
    </r>
    <r>
      <rPr>
        <b/>
        <vertAlign val="superscript"/>
        <sz val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</si>
  <si>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rFont val="Times New Roman"/>
        <family val="1"/>
        <charset val="238"/>
      </rPr>
      <t>2</t>
    </r>
  </si>
  <si>
    <t>ORGANIZACJA RUCHU</t>
  </si>
  <si>
    <t xml:space="preserve">roboty pomiarowe w terenie równinnym wraz z obsługą geodezyjną                                                     </t>
  </si>
  <si>
    <t xml:space="preserve">geodezyjna inwentaryzacja powykonawcza                               </t>
  </si>
  <si>
    <t xml:space="preserve">podbudowa z betonu cementowego C8/10 gr. 20 cm                                                                                                                       </t>
  </si>
  <si>
    <t xml:space="preserve">nawierzchnia z kostki brukowej betonowej szarej o gr. 8cm na podsypce cementowo piaskowej  o gr. 4cm                            </t>
  </si>
  <si>
    <t xml:space="preserve">profilowanie i zagęszczenie podłoża pod konstrukcję chodnika                   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</si>
  <si>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</si>
  <si>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t>profilowanie i zagęszczenie podłoża pod konstrukcję jezdni</t>
  </si>
  <si>
    <t>oczyszczenie warstwy konsrukcyjnej</t>
  </si>
  <si>
    <t xml:space="preserve">profilowanie i zagęszczenie podłoża pod konstrukcję zjazdów          </t>
  </si>
  <si>
    <t>tarcze znaków (wielkość średnie)</t>
  </si>
  <si>
    <t>oznakowanie poziome cienkowarstwowe białe</t>
  </si>
  <si>
    <t>od km</t>
  </si>
  <si>
    <t>do km</t>
  </si>
  <si>
    <t>powierzchnia (m2)</t>
  </si>
  <si>
    <t>strona</t>
  </si>
  <si>
    <t>L</t>
  </si>
  <si>
    <t>Poszerzenie jezdni</t>
  </si>
  <si>
    <t>skropienie warstwy konstrukcyjnej emulsja asfaltową 0.5 kg/m2</t>
  </si>
  <si>
    <t>Mg</t>
  </si>
  <si>
    <t>CHODNIK</t>
  </si>
  <si>
    <t xml:space="preserve">nasyp - formowanie i zagęszczenie z materiału dowiezionego                                                                             </t>
  </si>
  <si>
    <t>Wyrównanie zaniżonych krawędzi jezdni z  AC11W o gr. śr. 5cm</t>
  </si>
  <si>
    <t>powierzchnia AC11W (m2) warstwa wyrównacza</t>
  </si>
  <si>
    <t>powierzchnia AC11W (m2) warstwa wiążąca</t>
  </si>
  <si>
    <t>powierzchnia  (m2) w-wa podbudowy z mieszanki związanej 
    cementem C1.5/2 o gr. 20cm</t>
  </si>
  <si>
    <t>powierzchnia (m2) w-wa podbudowy z mieszanki niezwiązanej 
    z KŁSM 0/31.5. C90/3 o gr. 20cm</t>
  </si>
  <si>
    <t>geotkanina separacyjno - wzmacniająca</t>
  </si>
  <si>
    <t xml:space="preserve">szklano - węglowa wstępnie powlekana </t>
  </si>
  <si>
    <t xml:space="preserve">    asflatem o wytrzymałości na rozciąganie</t>
  </si>
  <si>
    <t xml:space="preserve">    wzdłużnej i poprzecznej &gt;120 kN m2</t>
  </si>
  <si>
    <t>Roboty ziemne</t>
  </si>
  <si>
    <t>chodnik</t>
  </si>
  <si>
    <t>poszerzenie</t>
  </si>
  <si>
    <t>zjazdy BA</t>
  </si>
  <si>
    <t>pobocza</t>
  </si>
  <si>
    <t xml:space="preserve">wykop - ziemia do utylizacji  (odwóz i utylizacja po stronie Wykonawcy)                </t>
  </si>
  <si>
    <t xml:space="preserve">Oznakowanie poziome </t>
  </si>
  <si>
    <t>Symbol</t>
  </si>
  <si>
    <t>Długość</t>
  </si>
  <si>
    <t>Szt</t>
  </si>
  <si>
    <t>Wielkość</t>
  </si>
  <si>
    <t>średnia</t>
  </si>
  <si>
    <t>Słupek 70</t>
  </si>
  <si>
    <t>Oznakowanie pionowe - nowe</t>
  </si>
  <si>
    <t>D-15</t>
  </si>
  <si>
    <t>E-2a</t>
  </si>
  <si>
    <t>Powierzchnia m2</t>
  </si>
  <si>
    <t>ha</t>
  </si>
  <si>
    <t>słupek ocynkowany średnica min. 70mm</t>
  </si>
  <si>
    <t>kpl</t>
  </si>
  <si>
    <t xml:space="preserve"> w-wa podbudowy z mieszanki związanej  cementem C1.5/2 o gr. 20cm  - nie dopuszcza się wykonania metodą na miejscu</t>
  </si>
  <si>
    <t>warstwa wiążąca AC11W 4cm</t>
  </si>
  <si>
    <t>Wykopy</t>
  </si>
  <si>
    <t xml:space="preserve">pow. </t>
  </si>
  <si>
    <t xml:space="preserve">śr. gr. </t>
  </si>
  <si>
    <t>objętość</t>
  </si>
  <si>
    <t>Nasypy</t>
  </si>
  <si>
    <t>połączenie nowej i starej nawierzhni siatka szklano - węglowa wstępnie powlekana asflatem o wytrzymałości na rozciąganie wzdłużnej i poprzecznej &gt;120 kN</t>
  </si>
  <si>
    <t xml:space="preserve">nawierzchnia z kostki brukowej betonowej szarej o gr. 6cm na podsypce cementowo piaskowej  o gr. 4cm                             </t>
  </si>
  <si>
    <t>podsypka z piasku o gr. 10cm</t>
  </si>
  <si>
    <t>zjazdy z kostki</t>
  </si>
  <si>
    <t>ZJAZDY Z KOSTKI BETONOWEJ</t>
  </si>
  <si>
    <t xml:space="preserve">podsypka z piasku o gr. 10cm                                </t>
  </si>
  <si>
    <t>ZJAZDY Z BA</t>
  </si>
  <si>
    <t>warstwa ścieralna AC11S 4cm</t>
  </si>
  <si>
    <t xml:space="preserve">w-wa podbudowy z mieszanki niezwiązanej z KŁSM 0/31.5. C90/3 o gr. 20cm </t>
  </si>
  <si>
    <t>wyrównanie zaniżonej krawędzi jezdni  z  AC11W o gr. śr. 5cm</t>
  </si>
  <si>
    <t>profilowanie i plantowanie pobocza do proj. Spadku</t>
  </si>
  <si>
    <t xml:space="preserve">krawężnik 15x100x30 na ławie betonowej C12/15 ilość betonu 0,075m3/m                                                                                 </t>
  </si>
  <si>
    <t xml:space="preserve">krawężnik 15x100x22 na ławie betonowej C12/15 ilość betonu 0,065m3/m                                                                                               </t>
  </si>
  <si>
    <t xml:space="preserve">obrzeże 8 x 100 x 30 na podsypce c-p gr. 4 cm i ławie betonowej C12/15 ilośc betonu 0,038m3/m                                                                                                     </t>
  </si>
  <si>
    <t>tablica informacyjna o dofinansowaniu 90x60cm</t>
  </si>
  <si>
    <t>A-6a</t>
  </si>
  <si>
    <t>P-17</t>
  </si>
  <si>
    <t>0+320</t>
  </si>
  <si>
    <t>0+470</t>
  </si>
  <si>
    <t>0+090</t>
  </si>
  <si>
    <t>0+120</t>
  </si>
  <si>
    <t>PODBUDOWA - poszerzenie jezdni</t>
  </si>
  <si>
    <t>powierzchnia AC11S  (m2)</t>
  </si>
  <si>
    <t>warstwa wyrównawcza AC11W gr. śr. 4cm</t>
  </si>
  <si>
    <t xml:space="preserve">NAWIERZCHNIA JEZDNI </t>
  </si>
  <si>
    <t>SKRZYŻOWANIA W KM 1+056,46</t>
  </si>
  <si>
    <t>PERONY</t>
  </si>
  <si>
    <t>perony</t>
  </si>
  <si>
    <t xml:space="preserve">nawierzchnia z kostki brukowej betonowej szarej o gr. 6cm na podsypce cementowo piaskowej  o gr. 4cm                            </t>
  </si>
  <si>
    <t xml:space="preserve">mieszanka związana cementem C1,5/2 MPa gr. 15cm - nie dopuszcza się wykonania metodą na miejscu                                                                   </t>
  </si>
  <si>
    <t>profilowanie i zagęszczenie podłoża pod konstrukcję peronów</t>
  </si>
  <si>
    <t>1.</t>
  </si>
  <si>
    <t>L.p.</t>
  </si>
  <si>
    <t>rozbiórka nawierzchni z BA o gr. do 8 cm (odwóz i utylizacja po stronie Wykonawcy)</t>
  </si>
  <si>
    <t>D-01.01.01</t>
  </si>
  <si>
    <t>GG.00.12.01</t>
  </si>
  <si>
    <t>D-01.02.04</t>
  </si>
  <si>
    <t>D-01.02.01</t>
  </si>
  <si>
    <t>D-02.01.01</t>
  </si>
  <si>
    <t>D-02.03.01</t>
  </si>
  <si>
    <t>D-08.01.01</t>
  </si>
  <si>
    <t>D-08.03.01</t>
  </si>
  <si>
    <t>D-04.01.01</t>
  </si>
  <si>
    <t>D-04.02.02</t>
  </si>
  <si>
    <t>D-04.05.01</t>
  </si>
  <si>
    <t>D-04.03.01</t>
  </si>
  <si>
    <t>D-05.03.05b</t>
  </si>
  <si>
    <t>D-05.03.26a</t>
  </si>
  <si>
    <t>D-05.03.05a</t>
  </si>
  <si>
    <t>D-04.02.01</t>
  </si>
  <si>
    <t>D-05.03.23a</t>
  </si>
  <si>
    <t>D-04.04.02</t>
  </si>
  <si>
    <t>D-07.02.01</t>
  </si>
  <si>
    <t>D-07.01.01</t>
  </si>
  <si>
    <t>D-03.02.01a</t>
  </si>
  <si>
    <t>D-06.03.02</t>
  </si>
  <si>
    <t>Kal.własna</t>
  </si>
  <si>
    <t>rozbiórka podbudowy  z KŁSM o gr. 20cm  (odwóz i utylizacja po stronie Wykonawcy)</t>
  </si>
  <si>
    <t xml:space="preserve">cięcie nawierzchni piłą przy projektowanym chodniku </t>
  </si>
  <si>
    <t>rozbiórka nawierzchni z betonu o gr. 20cm  (odwóz i utylizacja po stronie Wykonawcy)</t>
  </si>
  <si>
    <t>rozbiorka wiaty przystankowej z blachy wraz z fundamentem o wym 3,2*1,4m (odwóz i utylizacja po stronie Wykonawcy)</t>
  </si>
  <si>
    <t>rozbiórka znaków drogowych 5 tablic, 6 słupków  (odwóz i utylizacja po stronie Wykonawcy)</t>
  </si>
  <si>
    <t>mechaniczne karczowanie krzewów</t>
  </si>
  <si>
    <t>ułożenie rur ochronnych  dwudzielnych typu A110PS - sieć  teletechniczna</t>
  </si>
  <si>
    <t>wykonanie regulacji wysokościowej zaworów wodociągowych, hydrantów</t>
  </si>
  <si>
    <t>wyrównanie kruszywem  - zjazdy  o gr. śr. 20cm</t>
  </si>
  <si>
    <t>nowa wiata przystankowa  o wym min. 2,3*0,8m szyby ze szkła hartowanego, dachz poliwęglanu, ławka  posadowiona na punktowych fudamentach betonowych</t>
  </si>
  <si>
    <t>Droga powiatowa nr 1554C Samsieczno-Gorzeń w km 0+000-1+100</t>
  </si>
  <si>
    <t>Suma netto droga powiatowa nr 1554C</t>
  </si>
  <si>
    <t>ROBOTY ROZBIÓRKOWE I PRZYGOTOWAWCZE</t>
  </si>
  <si>
    <t>D-05.03.11</t>
  </si>
  <si>
    <t xml:space="preserve">ścinanie drzew piłą mechaniczną o średnicy do 30 cm + mechaniczne karczowanie pni </t>
  </si>
  <si>
    <t xml:space="preserve">ścinanie drzew piłą mechaniczną o średnicy 30-40 cm + mechaniczne karczowanie pni </t>
  </si>
  <si>
    <t xml:space="preserve">ścinanie drzew piłą mechaniczną o średnicy 40-50 cm + mechaniczne karczowanie pni </t>
  </si>
  <si>
    <t xml:space="preserve">ścinanie drzew piłą mechaniczną o średnicy 50-60 cm + mechaniczne karczowanie pni </t>
  </si>
  <si>
    <t xml:space="preserve">ścinanie drzew piłą mechaniczną o średnicy 60-70 cm + mechaniczne karczowanie pni </t>
  </si>
  <si>
    <t xml:space="preserve">ścinanie drzew piłą mechaniczną o średnicy 70-80 cm + mechaniczne karczowanie pni </t>
  </si>
  <si>
    <t xml:space="preserve">ścinanie drzew piłą mechaniczną o średnicy 80-90 cm + mechaniczne karczowanie pni </t>
  </si>
  <si>
    <t xml:space="preserve">ścinanie drzew piłą mechaniczną o średnicy 90-100 cm + mechaniczne karczowanie pni </t>
  </si>
  <si>
    <t xml:space="preserve">ścinanie drzew piłą mechaniczną o średnicy pow. 100cm + mechaniczne karczowanie pni </t>
  </si>
  <si>
    <t>Mechaniczne karczowanie pni o średnicy powyżej 100 cm  (wywóz, miejsce i utylizacja po stronie wykonawcy)</t>
  </si>
  <si>
    <t>Mechaniczne karczowanie krzewów</t>
  </si>
  <si>
    <t xml:space="preserve">wykop - oczyszczenie rowów ziemia do utylizacji  (odwóz i utylizacja po stronie Wykonawcy )                </t>
  </si>
  <si>
    <t xml:space="preserve">obrzeże 8 x 100 x 30 na ławie betonowej C12/15 ilośc betonu 0,038m3/m                                                                                                     </t>
  </si>
  <si>
    <t>opornik 12 x 100 x 25 na ławie betonowej C12/15 ilośc betonu 0,063 m3/m</t>
  </si>
  <si>
    <t>NAWIERZCHNIA JEZDNI</t>
  </si>
  <si>
    <t>warstwa wyrównawcza  - zmiana pochylenia poprzecznego daszkowego na jednostronne od km 9+115 do km 9+525 AC11W gr. śr. 5cm</t>
  </si>
  <si>
    <t>warstwa wyrównawcza AC11W gr. śr. 5cm</t>
  </si>
  <si>
    <t>ŚCIEŻKA PIESZO - ROWEROWA</t>
  </si>
  <si>
    <t xml:space="preserve">profilowanie i zagęszczenie podłoża pod konstrukcję ścieżki            </t>
  </si>
  <si>
    <t>podsypka z piasku o gr. 20cm</t>
  </si>
  <si>
    <t>w-wa podbudowy z mieszanki niezwiązanej z KŁSM 0/31.5. C90/3 o gr. 15cm</t>
  </si>
  <si>
    <t>w-wa ścieralna AC8S o gr. 5cm</t>
  </si>
  <si>
    <t>ŚCIEŻKA ROWEROWA</t>
  </si>
  <si>
    <t xml:space="preserve">nawierzchnia z kostki brukowej betonowej szarej o gr. 8cm na podsypce cementowo piaskowej  o gr. 4cm                             </t>
  </si>
  <si>
    <t xml:space="preserve">podsypka z piasku o gr. 15cm                                </t>
  </si>
  <si>
    <t>D-04.06.01</t>
  </si>
  <si>
    <t>PERON</t>
  </si>
  <si>
    <t>tarcze znaków (wielkość mini)</t>
  </si>
  <si>
    <t>słupek ocynkowany średnica min. 50mm</t>
  </si>
  <si>
    <t>przestawiane znaki (13 tablic, 15 słupków)</t>
  </si>
  <si>
    <t>D-07.06.02</t>
  </si>
  <si>
    <t>bariera U-11a</t>
  </si>
  <si>
    <t>D-09.01.01</t>
  </si>
  <si>
    <t>nasadzenia zastępcze</t>
  </si>
  <si>
    <t>Droga powiatowa nr 1905C Liszkowo-Mrocza w km 7+706-9+512</t>
  </si>
  <si>
    <t>Suma netto droga powiatowa nr 1905C</t>
  </si>
  <si>
    <r>
      <t xml:space="preserve">KOSZTORYS OFERTOWY             </t>
    </r>
    <r>
      <rPr>
        <b/>
        <sz val="9"/>
        <rFont val="Times New Roman"/>
        <family val="1"/>
        <charset val="238"/>
      </rPr>
      <t>Zała. Nr 2</t>
    </r>
  </si>
  <si>
    <t>wykonanie regulacji wysokościowej studzienek kanalizacji sanitarnej</t>
  </si>
  <si>
    <t>ułożenie rur ochronnych  dwudzielnych typu A110PS - sieć energetyczna</t>
  </si>
  <si>
    <t>frezowanie nawierzchni z BA o gr. do 5cm - włączenia</t>
  </si>
  <si>
    <t xml:space="preserve">rozbiórka nawierzchni z BA o gr. 8cm  -  korekta trasy wraz  z cięciem nawierzchni piłą  (odwóz i utylizacja po stronie Wykonawcy)                                    </t>
  </si>
  <si>
    <t>rozbiórka krawężnika 15x30cm, 15x22cm z ławą betonową 0,075m3/m (odwóz i utylizacja po stronie Wykonawcy)</t>
  </si>
  <si>
    <t>rozbiórka obrzeża o gr. 8cm z ławą betonową 0,04m3/m (odwóz i utylizacja po stronie Wykonawcy )</t>
  </si>
  <si>
    <t>rozbiórka nawierzchni  z kostki betonowej o gr. 6-8cm (odwóz i utylizacja po stronie Wykonawcy)</t>
  </si>
  <si>
    <t>rozbiórka nawierzchni z kruszywa o gr. 20cm  (odwóz i utylizacja po stronie Wykonawcy)</t>
  </si>
  <si>
    <t>rozbiorka nawierzchni betonowej o gr. 15cm (odwóz i utylizacja po stronie Wykonawcy)</t>
  </si>
  <si>
    <t>rozbiorka nawierzchni z płyt drogowych JOMB o gr. 12,5cm (odwóz i utylizacja po stronie Wykonawcy)</t>
  </si>
  <si>
    <t>rozbiorka wiaty przystankowej murowanej wraz z fundamentem o wym 4,5x2,5m (odwóz i utylizacja po stronie Wykonawcy)</t>
  </si>
  <si>
    <t>SST</t>
  </si>
  <si>
    <t>cena jedn.</t>
  </si>
  <si>
    <t>wartość netto</t>
  </si>
  <si>
    <t>Poprawa stanu nawierzchni dróg poprzez przebudowę drogi powiatowej nr 1554C Samsieczno-Gorzeń w km 0+000-1+100 oraz drogi powiatowej nr 1905C Liszkowo-Mrocza w km 7+706-9+512</t>
  </si>
  <si>
    <t>WK netto</t>
  </si>
  <si>
    <t>VAT 23%</t>
  </si>
  <si>
    <t>WK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</si>
</sst>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3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u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0"/>
      <name val="Arial"/>
      <charset val="238"/>
    </font>
    <font>
      <b/>
      <sz val="8"/>
      <color indexed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name val="Times New Roman"/>
      <family val="1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8"/>
      <color theme="3"/>
      <name val="Times New Roman"/>
      <family val="1"/>
    </font>
    <font>
      <sz val="8"/>
      <color theme="1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b/>
      <u/>
      <sz val="8"/>
      <color rgb="FFFF0000"/>
      <name val="Times New Roman"/>
      <family val="1"/>
      <charset val="238"/>
    </font>
    <font>
      <u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left" vertical="top"/>
    </xf>
    <xf numFmtId="0" fontId="20" fillId="0" borderId="0"/>
    <xf numFmtId="0" fontId="19" fillId="0" borderId="0"/>
    <xf numFmtId="0" fontId="2" fillId="0" borderId="0"/>
    <xf numFmtId="0" fontId="17" fillId="0" borderId="0"/>
    <xf numFmtId="0" fontId="25" fillId="0" borderId="0"/>
    <xf numFmtId="0" fontId="19" fillId="0" borderId="0"/>
    <xf numFmtId="0" fontId="1" fillId="0" borderId="0"/>
  </cellStyleXfs>
  <cellXfs count="84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1" fillId="0" borderId="1" xfId="0" applyFont="1" applyBorder="1"/>
    <xf numFmtId="0" fontId="10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0" fontId="7" fillId="0" borderId="1" xfId="4" applyFont="1" applyBorder="1" applyAlignment="1">
      <alignment horizontal="left" vertical="center" wrapText="1"/>
    </xf>
    <xf numFmtId="0" fontId="24" fillId="0" borderId="1" xfId="0" applyFont="1" applyBorder="1"/>
    <xf numFmtId="0" fontId="7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0" fontId="0" fillId="0" borderId="9" xfId="0" applyBorder="1"/>
    <xf numFmtId="49" fontId="24" fillId="0" borderId="1" xfId="6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center" wrapText="1"/>
    </xf>
    <xf numFmtId="0" fontId="31" fillId="2" borderId="1" xfId="1" applyFont="1" applyFill="1" applyBorder="1" applyAlignment="1" applyProtection="1">
      <alignment horizontal="center" vertical="center"/>
    </xf>
    <xf numFmtId="0" fontId="32" fillId="2" borderId="1" xfId="1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0">
    <cellStyle name="Hiperłącze" xfId="1" builtinId="8"/>
    <cellStyle name="Normalny" xfId="0" builtinId="0"/>
    <cellStyle name="Normalny 2" xfId="4" xr:uid="{00000000-0005-0000-0000-000002000000}"/>
    <cellStyle name="Normalny 3" xfId="3" xr:uid="{00000000-0005-0000-0000-000003000000}"/>
    <cellStyle name="Normalny 3 2" xfId="6" xr:uid="{00000000-0005-0000-0000-000004000000}"/>
    <cellStyle name="Normalny 4" xfId="8" xr:uid="{00000000-0005-0000-0000-000005000000}"/>
    <cellStyle name="Normalny 5" xfId="5" xr:uid="{00000000-0005-0000-0000-000006000000}"/>
    <cellStyle name="Normalny 6" xfId="7" xr:uid="{00000000-0005-0000-0000-000007000000}"/>
    <cellStyle name="Normalny 7" xfId="9" xr:uid="{00000000-0005-0000-0000-000008000000}"/>
    <cellStyle name="S9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8"/>
  <sheetViews>
    <sheetView tabSelected="1" topLeftCell="A55" zoomScale="120" zoomScaleNormal="120" workbookViewId="0">
      <selection activeCell="H74" sqref="H74"/>
    </sheetView>
  </sheetViews>
  <sheetFormatPr defaultRowHeight="14.25"/>
  <cols>
    <col min="1" max="1" width="7.5" style="26" customWidth="1"/>
    <col min="2" max="2" width="11.625" style="26" customWidth="1"/>
    <col min="3" max="3" width="45" customWidth="1"/>
    <col min="4" max="4" width="7.375" customWidth="1"/>
    <col min="5" max="5" width="8.5" customWidth="1"/>
    <col min="6" max="6" width="9.125" customWidth="1"/>
    <col min="7" max="7" width="15.5" customWidth="1"/>
    <col min="8" max="8" width="47.125" customWidth="1"/>
  </cols>
  <sheetData>
    <row r="1" spans="1:7" ht="22.5">
      <c r="A1" s="74" t="s">
        <v>180</v>
      </c>
      <c r="B1" s="74"/>
      <c r="C1" s="74"/>
      <c r="D1" s="74"/>
      <c r="E1" s="74"/>
      <c r="F1" s="74"/>
      <c r="G1" s="74"/>
    </row>
    <row r="2" spans="1:7" ht="39.75" customHeight="1">
      <c r="A2" s="75" t="s">
        <v>195</v>
      </c>
      <c r="B2" s="75"/>
      <c r="C2" s="75"/>
      <c r="D2" s="75"/>
      <c r="E2" s="75"/>
      <c r="F2" s="75"/>
      <c r="G2" s="75"/>
    </row>
    <row r="3" spans="1:7">
      <c r="A3" s="48"/>
      <c r="B3" s="51"/>
      <c r="C3" s="1"/>
      <c r="D3" s="2"/>
      <c r="E3" s="2"/>
      <c r="F3" s="2"/>
      <c r="G3" s="3"/>
    </row>
    <row r="4" spans="1:7">
      <c r="A4" s="49" t="s">
        <v>105</v>
      </c>
      <c r="B4" s="49" t="s">
        <v>192</v>
      </c>
      <c r="C4" s="4" t="s">
        <v>0</v>
      </c>
      <c r="D4" s="20" t="s">
        <v>1</v>
      </c>
      <c r="E4" s="5" t="s">
        <v>2</v>
      </c>
      <c r="F4" s="20" t="s">
        <v>193</v>
      </c>
      <c r="G4" s="5" t="s">
        <v>194</v>
      </c>
    </row>
    <row r="5" spans="1:7">
      <c r="A5" s="4" t="s">
        <v>104</v>
      </c>
      <c r="B5" s="4"/>
      <c r="C5" s="4">
        <v>3</v>
      </c>
      <c r="D5" s="20">
        <v>4</v>
      </c>
      <c r="E5" s="4">
        <v>5</v>
      </c>
      <c r="F5" s="20"/>
      <c r="G5" s="4">
        <v>5</v>
      </c>
    </row>
    <row r="6" spans="1:7">
      <c r="A6" s="4"/>
      <c r="B6" s="4"/>
      <c r="C6" s="61" t="s">
        <v>140</v>
      </c>
      <c r="D6" s="20"/>
      <c r="E6" s="4"/>
      <c r="F6" s="20"/>
      <c r="G6" s="16"/>
    </row>
    <row r="7" spans="1:7">
      <c r="A7" s="4"/>
      <c r="B7" s="52"/>
      <c r="C7" s="7" t="s">
        <v>3</v>
      </c>
      <c r="D7" s="21"/>
      <c r="E7" s="8"/>
      <c r="F7" s="21"/>
      <c r="G7" s="13"/>
    </row>
    <row r="8" spans="1:7">
      <c r="A8" s="6">
        <v>1</v>
      </c>
      <c r="B8" s="53" t="s">
        <v>107</v>
      </c>
      <c r="C8" s="10" t="s">
        <v>16</v>
      </c>
      <c r="D8" s="21" t="s">
        <v>4</v>
      </c>
      <c r="E8" s="11">
        <v>1.1000000000000001</v>
      </c>
      <c r="F8" s="21"/>
      <c r="G8" s="12">
        <f>(E8*F8)</f>
        <v>0</v>
      </c>
    </row>
    <row r="9" spans="1:7">
      <c r="A9" s="9">
        <v>2</v>
      </c>
      <c r="B9" s="54" t="s">
        <v>108</v>
      </c>
      <c r="C9" s="10" t="s">
        <v>17</v>
      </c>
      <c r="D9" s="21" t="s">
        <v>65</v>
      </c>
      <c r="E9" s="12">
        <v>1</v>
      </c>
      <c r="F9" s="21"/>
      <c r="G9" s="12">
        <f t="shared" ref="G9:G72" si="0">(E9*F9)</f>
        <v>0</v>
      </c>
    </row>
    <row r="10" spans="1:7">
      <c r="A10" s="9"/>
      <c r="B10" s="54"/>
      <c r="C10" s="7" t="s">
        <v>5</v>
      </c>
      <c r="D10" s="22"/>
      <c r="E10" s="60"/>
      <c r="F10" s="22"/>
      <c r="G10" s="12"/>
    </row>
    <row r="11" spans="1:7" ht="22.5">
      <c r="A11" s="9">
        <v>3</v>
      </c>
      <c r="B11" s="54" t="s">
        <v>109</v>
      </c>
      <c r="C11" s="17" t="s">
        <v>106</v>
      </c>
      <c r="D11" s="20" t="s">
        <v>12</v>
      </c>
      <c r="E11" s="41">
        <v>100</v>
      </c>
      <c r="F11" s="20"/>
      <c r="G11" s="12">
        <f t="shared" si="0"/>
        <v>0</v>
      </c>
    </row>
    <row r="12" spans="1:7" ht="22.5">
      <c r="A12" s="9">
        <v>4</v>
      </c>
      <c r="B12" s="54" t="s">
        <v>109</v>
      </c>
      <c r="C12" s="17" t="s">
        <v>130</v>
      </c>
      <c r="D12" s="20" t="s">
        <v>12</v>
      </c>
      <c r="E12" s="41">
        <v>100</v>
      </c>
      <c r="F12" s="20"/>
      <c r="G12" s="12">
        <f t="shared" si="0"/>
        <v>0</v>
      </c>
    </row>
    <row r="13" spans="1:7">
      <c r="A13" s="9">
        <v>5</v>
      </c>
      <c r="B13" s="54" t="s">
        <v>109</v>
      </c>
      <c r="C13" s="17" t="s">
        <v>131</v>
      </c>
      <c r="D13" s="20" t="s">
        <v>6</v>
      </c>
      <c r="E13" s="41">
        <v>164</v>
      </c>
      <c r="F13" s="20"/>
      <c r="G13" s="12">
        <f t="shared" si="0"/>
        <v>0</v>
      </c>
    </row>
    <row r="14" spans="1:7" ht="22.5">
      <c r="A14" s="9">
        <v>6</v>
      </c>
      <c r="B14" s="54" t="s">
        <v>109</v>
      </c>
      <c r="C14" s="17" t="s">
        <v>132</v>
      </c>
      <c r="D14" s="20" t="s">
        <v>12</v>
      </c>
      <c r="E14" s="41">
        <v>11</v>
      </c>
      <c r="F14" s="20"/>
      <c r="G14" s="12">
        <f t="shared" si="0"/>
        <v>0</v>
      </c>
    </row>
    <row r="15" spans="1:7" ht="22.5">
      <c r="A15" s="9">
        <v>7</v>
      </c>
      <c r="B15" s="54" t="s">
        <v>109</v>
      </c>
      <c r="C15" s="17" t="s">
        <v>133</v>
      </c>
      <c r="D15" s="20" t="s">
        <v>7</v>
      </c>
      <c r="E15" s="41">
        <v>1</v>
      </c>
      <c r="F15" s="20"/>
      <c r="G15" s="12">
        <f t="shared" si="0"/>
        <v>0</v>
      </c>
    </row>
    <row r="16" spans="1:7" ht="22.5">
      <c r="A16" s="9">
        <v>8</v>
      </c>
      <c r="B16" s="54" t="s">
        <v>109</v>
      </c>
      <c r="C16" s="17" t="s">
        <v>134</v>
      </c>
      <c r="D16" s="20" t="s">
        <v>65</v>
      </c>
      <c r="E16" s="41">
        <v>5</v>
      </c>
      <c r="F16" s="20"/>
      <c r="G16" s="12">
        <f t="shared" si="0"/>
        <v>0</v>
      </c>
    </row>
    <row r="17" spans="1:8">
      <c r="A17" s="9">
        <v>9</v>
      </c>
      <c r="B17" s="54" t="s">
        <v>110</v>
      </c>
      <c r="C17" s="43" t="s">
        <v>135</v>
      </c>
      <c r="D17" s="20" t="s">
        <v>63</v>
      </c>
      <c r="E17" s="41">
        <v>0.22</v>
      </c>
      <c r="F17" s="20"/>
      <c r="G17" s="12">
        <f t="shared" si="0"/>
        <v>0</v>
      </c>
    </row>
    <row r="18" spans="1:8">
      <c r="A18" s="9"/>
      <c r="B18" s="54"/>
      <c r="C18" s="44" t="s">
        <v>8</v>
      </c>
      <c r="D18" s="47"/>
      <c r="E18" s="16"/>
      <c r="F18" s="47"/>
      <c r="G18" s="12"/>
    </row>
    <row r="19" spans="1:8" ht="18.600000000000001" customHeight="1">
      <c r="A19" s="4">
        <v>10</v>
      </c>
      <c r="B19" s="52" t="s">
        <v>111</v>
      </c>
      <c r="C19" s="17" t="s">
        <v>51</v>
      </c>
      <c r="D19" s="4" t="s">
        <v>13</v>
      </c>
      <c r="E19" s="16">
        <v>265</v>
      </c>
      <c r="F19" s="4"/>
      <c r="G19" s="12">
        <f t="shared" si="0"/>
        <v>0</v>
      </c>
    </row>
    <row r="20" spans="1:8">
      <c r="A20" s="46">
        <v>11</v>
      </c>
      <c r="B20" s="55" t="s">
        <v>112</v>
      </c>
      <c r="C20" s="17" t="s">
        <v>36</v>
      </c>
      <c r="D20" s="20" t="s">
        <v>13</v>
      </c>
      <c r="E20" s="16">
        <v>238</v>
      </c>
      <c r="F20" s="20"/>
      <c r="G20" s="12">
        <f t="shared" si="0"/>
        <v>0</v>
      </c>
    </row>
    <row r="21" spans="1:8">
      <c r="A21" s="46"/>
      <c r="B21" s="55"/>
      <c r="C21" s="44" t="s">
        <v>9</v>
      </c>
      <c r="D21" s="23"/>
      <c r="E21" s="18"/>
      <c r="F21" s="23"/>
      <c r="G21" s="12"/>
    </row>
    <row r="22" spans="1:8" ht="20.45" customHeight="1">
      <c r="A22" s="31">
        <v>12</v>
      </c>
      <c r="B22" s="56" t="s">
        <v>113</v>
      </c>
      <c r="C22" s="17" t="s">
        <v>85</v>
      </c>
      <c r="D22" s="20" t="s">
        <v>6</v>
      </c>
      <c r="E22" s="16">
        <v>30</v>
      </c>
      <c r="F22" s="20"/>
      <c r="G22" s="12">
        <f t="shared" si="0"/>
        <v>0</v>
      </c>
    </row>
    <row r="23" spans="1:8" ht="24" customHeight="1">
      <c r="A23" s="28">
        <v>13</v>
      </c>
      <c r="B23" s="57" t="s">
        <v>113</v>
      </c>
      <c r="C23" s="17" t="s">
        <v>84</v>
      </c>
      <c r="D23" s="20" t="s">
        <v>6</v>
      </c>
      <c r="E23" s="16">
        <v>135</v>
      </c>
      <c r="F23" s="20"/>
      <c r="G23" s="12">
        <f t="shared" si="0"/>
        <v>0</v>
      </c>
      <c r="H23" s="29"/>
    </row>
    <row r="24" spans="1:8" ht="22.5">
      <c r="A24" s="28">
        <v>14</v>
      </c>
      <c r="B24" s="57" t="s">
        <v>114</v>
      </c>
      <c r="C24" s="17" t="s">
        <v>86</v>
      </c>
      <c r="D24" s="20" t="s">
        <v>6</v>
      </c>
      <c r="E24" s="16">
        <v>184</v>
      </c>
      <c r="F24" s="20"/>
      <c r="G24" s="12">
        <f t="shared" si="0"/>
        <v>0</v>
      </c>
      <c r="H24" s="29"/>
    </row>
    <row r="25" spans="1:8">
      <c r="A25" s="28"/>
      <c r="B25" s="57"/>
      <c r="C25" s="7" t="s">
        <v>94</v>
      </c>
      <c r="D25" s="21"/>
      <c r="E25" s="13"/>
      <c r="F25" s="21"/>
      <c r="G25" s="12"/>
    </row>
    <row r="26" spans="1:8">
      <c r="A26" s="15">
        <v>15</v>
      </c>
      <c r="B26" s="58" t="s">
        <v>115</v>
      </c>
      <c r="C26" s="25" t="s">
        <v>22</v>
      </c>
      <c r="D26" s="6" t="s">
        <v>21</v>
      </c>
      <c r="E26" s="12">
        <v>172</v>
      </c>
      <c r="F26" s="6"/>
      <c r="G26" s="12">
        <f t="shared" si="0"/>
        <v>0</v>
      </c>
    </row>
    <row r="27" spans="1:8">
      <c r="A27" s="15">
        <v>16</v>
      </c>
      <c r="B27" s="58" t="s">
        <v>116</v>
      </c>
      <c r="C27" s="25" t="s">
        <v>42</v>
      </c>
      <c r="D27" s="6" t="s">
        <v>21</v>
      </c>
      <c r="E27" s="12">
        <v>172</v>
      </c>
      <c r="F27" s="6"/>
      <c r="G27" s="12">
        <f t="shared" si="0"/>
        <v>0</v>
      </c>
    </row>
    <row r="28" spans="1:8" ht="22.5">
      <c r="A28" s="15">
        <v>17</v>
      </c>
      <c r="B28" s="58" t="s">
        <v>117</v>
      </c>
      <c r="C28" s="10" t="s">
        <v>66</v>
      </c>
      <c r="D28" s="6" t="s">
        <v>14</v>
      </c>
      <c r="E28" s="12">
        <v>172</v>
      </c>
      <c r="F28" s="6"/>
      <c r="G28" s="12">
        <f t="shared" si="0"/>
        <v>0</v>
      </c>
    </row>
    <row r="29" spans="1:8" ht="22.5">
      <c r="A29" s="15">
        <v>18</v>
      </c>
      <c r="B29" s="58" t="s">
        <v>116</v>
      </c>
      <c r="C29" s="10" t="s">
        <v>81</v>
      </c>
      <c r="D29" s="6" t="s">
        <v>21</v>
      </c>
      <c r="E29" s="12">
        <v>172</v>
      </c>
      <c r="F29" s="6"/>
      <c r="G29" s="12">
        <f t="shared" si="0"/>
        <v>0</v>
      </c>
    </row>
    <row r="30" spans="1:8">
      <c r="A30" s="15">
        <v>19</v>
      </c>
      <c r="B30" s="58" t="s">
        <v>118</v>
      </c>
      <c r="C30" s="37" t="s">
        <v>33</v>
      </c>
      <c r="D30" s="6" t="s">
        <v>21</v>
      </c>
      <c r="E30" s="12">
        <v>138</v>
      </c>
      <c r="F30" s="6"/>
      <c r="G30" s="12">
        <f t="shared" si="0"/>
        <v>0</v>
      </c>
    </row>
    <row r="31" spans="1:8">
      <c r="A31" s="15">
        <v>20</v>
      </c>
      <c r="B31" s="58" t="s">
        <v>119</v>
      </c>
      <c r="C31" s="10" t="s">
        <v>67</v>
      </c>
      <c r="D31" s="6" t="s">
        <v>21</v>
      </c>
      <c r="E31" s="12">
        <v>138</v>
      </c>
      <c r="F31" s="6"/>
      <c r="G31" s="12">
        <f t="shared" si="0"/>
        <v>0</v>
      </c>
    </row>
    <row r="32" spans="1:8" ht="33.75">
      <c r="A32" s="15">
        <v>21</v>
      </c>
      <c r="B32" s="58" t="s">
        <v>120</v>
      </c>
      <c r="C32" s="10" t="s">
        <v>73</v>
      </c>
      <c r="D32" s="6" t="s">
        <v>21</v>
      </c>
      <c r="E32" s="12">
        <v>150</v>
      </c>
      <c r="F32" s="6"/>
      <c r="G32" s="12">
        <f t="shared" si="0"/>
        <v>0</v>
      </c>
    </row>
    <row r="33" spans="1:7">
      <c r="A33" s="15"/>
      <c r="B33" s="58"/>
      <c r="C33" s="44" t="s">
        <v>97</v>
      </c>
      <c r="D33" s="6"/>
      <c r="E33" s="12"/>
      <c r="F33" s="6"/>
      <c r="G33" s="12"/>
    </row>
    <row r="34" spans="1:7">
      <c r="A34" s="15">
        <v>22</v>
      </c>
      <c r="B34" s="58" t="s">
        <v>118</v>
      </c>
      <c r="C34" s="10" t="s">
        <v>23</v>
      </c>
      <c r="D34" s="6" t="s">
        <v>14</v>
      </c>
      <c r="E34" s="12">
        <v>6160</v>
      </c>
      <c r="F34" s="6"/>
      <c r="G34" s="12">
        <f t="shared" si="0"/>
        <v>0</v>
      </c>
    </row>
    <row r="35" spans="1:7">
      <c r="A35" s="15">
        <v>23</v>
      </c>
      <c r="B35" s="58" t="s">
        <v>118</v>
      </c>
      <c r="C35" s="10" t="s">
        <v>33</v>
      </c>
      <c r="D35" s="6" t="s">
        <v>14</v>
      </c>
      <c r="E35" s="12">
        <v>6160</v>
      </c>
      <c r="F35" s="6"/>
      <c r="G35" s="12">
        <f t="shared" si="0"/>
        <v>0</v>
      </c>
    </row>
    <row r="36" spans="1:7">
      <c r="A36" s="15">
        <v>24</v>
      </c>
      <c r="B36" s="58" t="s">
        <v>119</v>
      </c>
      <c r="C36" s="10" t="s">
        <v>82</v>
      </c>
      <c r="D36" s="4" t="s">
        <v>34</v>
      </c>
      <c r="E36" s="12">
        <v>66</v>
      </c>
      <c r="F36" s="4"/>
      <c r="G36" s="12">
        <f t="shared" si="0"/>
        <v>0</v>
      </c>
    </row>
    <row r="37" spans="1:7">
      <c r="A37" s="15">
        <v>25</v>
      </c>
      <c r="B37" s="58" t="s">
        <v>119</v>
      </c>
      <c r="C37" s="10" t="s">
        <v>96</v>
      </c>
      <c r="D37" s="4" t="s">
        <v>34</v>
      </c>
      <c r="E37" s="41">
        <v>653</v>
      </c>
      <c r="F37" s="4"/>
      <c r="G37" s="12">
        <f t="shared" si="0"/>
        <v>0</v>
      </c>
    </row>
    <row r="38" spans="1:7">
      <c r="A38" s="15">
        <v>26</v>
      </c>
      <c r="B38" s="58" t="s">
        <v>118</v>
      </c>
      <c r="C38" s="10" t="s">
        <v>10</v>
      </c>
      <c r="D38" s="6" t="s">
        <v>14</v>
      </c>
      <c r="E38" s="12">
        <v>6050</v>
      </c>
      <c r="F38" s="6"/>
      <c r="G38" s="12">
        <f t="shared" si="0"/>
        <v>0</v>
      </c>
    </row>
    <row r="39" spans="1:7">
      <c r="A39" s="15">
        <v>27</v>
      </c>
      <c r="B39" s="58" t="s">
        <v>121</v>
      </c>
      <c r="C39" s="10" t="s">
        <v>80</v>
      </c>
      <c r="D39" s="6" t="s">
        <v>14</v>
      </c>
      <c r="E39" s="12">
        <v>6050</v>
      </c>
      <c r="F39" s="6"/>
      <c r="G39" s="12">
        <f t="shared" si="0"/>
        <v>0</v>
      </c>
    </row>
    <row r="40" spans="1:7">
      <c r="A40" s="15"/>
      <c r="B40" s="58"/>
      <c r="C40" s="44" t="s">
        <v>35</v>
      </c>
      <c r="D40" s="21"/>
      <c r="E40" s="13"/>
      <c r="F40" s="21"/>
      <c r="G40" s="12"/>
    </row>
    <row r="41" spans="1:7">
      <c r="A41" s="15">
        <v>28</v>
      </c>
      <c r="B41" s="58" t="s">
        <v>115</v>
      </c>
      <c r="C41" s="19" t="s">
        <v>20</v>
      </c>
      <c r="D41" s="21" t="s">
        <v>12</v>
      </c>
      <c r="E41" s="13">
        <v>211</v>
      </c>
      <c r="F41" s="21"/>
      <c r="G41" s="12">
        <f t="shared" si="0"/>
        <v>0</v>
      </c>
    </row>
    <row r="42" spans="1:7">
      <c r="A42" s="15">
        <v>29</v>
      </c>
      <c r="B42" s="58" t="s">
        <v>122</v>
      </c>
      <c r="C42" s="10" t="s">
        <v>75</v>
      </c>
      <c r="D42" s="21" t="s">
        <v>12</v>
      </c>
      <c r="E42" s="13">
        <v>211</v>
      </c>
      <c r="F42" s="21"/>
      <c r="G42" s="12">
        <f t="shared" si="0"/>
        <v>0</v>
      </c>
    </row>
    <row r="43" spans="1:7" ht="22.5">
      <c r="A43" s="15">
        <v>30</v>
      </c>
      <c r="B43" s="58" t="s">
        <v>123</v>
      </c>
      <c r="C43" s="10" t="s">
        <v>74</v>
      </c>
      <c r="D43" s="21" t="s">
        <v>14</v>
      </c>
      <c r="E43" s="13">
        <v>211</v>
      </c>
      <c r="F43" s="21"/>
      <c r="G43" s="12">
        <f t="shared" si="0"/>
        <v>0</v>
      </c>
    </row>
    <row r="44" spans="1:7">
      <c r="A44" s="15"/>
      <c r="B44" s="58"/>
      <c r="C44" s="45" t="s">
        <v>77</v>
      </c>
      <c r="D44" s="21"/>
      <c r="E44" s="13"/>
      <c r="F44" s="21"/>
      <c r="G44" s="12"/>
    </row>
    <row r="45" spans="1:7">
      <c r="A45" s="15">
        <v>31</v>
      </c>
      <c r="B45" s="58" t="s">
        <v>115</v>
      </c>
      <c r="C45" s="10" t="s">
        <v>24</v>
      </c>
      <c r="D45" s="21" t="s">
        <v>12</v>
      </c>
      <c r="E45" s="13">
        <v>16</v>
      </c>
      <c r="F45" s="21"/>
      <c r="G45" s="12">
        <f t="shared" si="0"/>
        <v>0</v>
      </c>
    </row>
    <row r="46" spans="1:7">
      <c r="A46" s="15">
        <v>32</v>
      </c>
      <c r="B46" s="58" t="s">
        <v>122</v>
      </c>
      <c r="C46" s="10" t="s">
        <v>78</v>
      </c>
      <c r="D46" s="21" t="s">
        <v>12</v>
      </c>
      <c r="E46" s="13">
        <v>16</v>
      </c>
      <c r="F46" s="21"/>
      <c r="G46" s="12">
        <f t="shared" si="0"/>
        <v>0</v>
      </c>
    </row>
    <row r="47" spans="1:7">
      <c r="A47" s="15">
        <v>33</v>
      </c>
      <c r="B47" s="58" t="s">
        <v>124</v>
      </c>
      <c r="C47" s="10" t="s">
        <v>18</v>
      </c>
      <c r="D47" s="21" t="s">
        <v>14</v>
      </c>
      <c r="E47" s="13">
        <v>16</v>
      </c>
      <c r="F47" s="21"/>
      <c r="G47" s="12">
        <f t="shared" si="0"/>
        <v>0</v>
      </c>
    </row>
    <row r="48" spans="1:7" ht="22.5">
      <c r="A48" s="15">
        <v>34</v>
      </c>
      <c r="B48" s="58" t="s">
        <v>123</v>
      </c>
      <c r="C48" s="10" t="s">
        <v>19</v>
      </c>
      <c r="D48" s="21" t="s">
        <v>14</v>
      </c>
      <c r="E48" s="13">
        <v>16</v>
      </c>
      <c r="F48" s="21"/>
      <c r="G48" s="12">
        <f t="shared" si="0"/>
        <v>0</v>
      </c>
    </row>
    <row r="49" spans="1:7">
      <c r="A49" s="15"/>
      <c r="B49" s="58"/>
      <c r="C49" s="45" t="s">
        <v>98</v>
      </c>
      <c r="D49" s="21"/>
      <c r="E49" s="13"/>
      <c r="F49" s="21"/>
      <c r="G49" s="12"/>
    </row>
    <row r="50" spans="1:7">
      <c r="A50" s="50">
        <v>35</v>
      </c>
      <c r="B50" s="59" t="s">
        <v>118</v>
      </c>
      <c r="C50" s="10" t="s">
        <v>23</v>
      </c>
      <c r="D50" s="21" t="s">
        <v>14</v>
      </c>
      <c r="E50" s="13">
        <v>107</v>
      </c>
      <c r="F50" s="21"/>
      <c r="G50" s="12">
        <f t="shared" si="0"/>
        <v>0</v>
      </c>
    </row>
    <row r="51" spans="1:7">
      <c r="A51" s="15">
        <v>36</v>
      </c>
      <c r="B51" s="58" t="s">
        <v>118</v>
      </c>
      <c r="C51" s="10" t="s">
        <v>33</v>
      </c>
      <c r="D51" s="21" t="s">
        <v>14</v>
      </c>
      <c r="E51" s="13">
        <v>107</v>
      </c>
      <c r="F51" s="21"/>
      <c r="G51" s="12">
        <f t="shared" si="0"/>
        <v>0</v>
      </c>
    </row>
    <row r="52" spans="1:7">
      <c r="A52" s="15">
        <v>37</v>
      </c>
      <c r="B52" s="58" t="s">
        <v>119</v>
      </c>
      <c r="C52" s="10" t="s">
        <v>67</v>
      </c>
      <c r="D52" s="21" t="s">
        <v>14</v>
      </c>
      <c r="E52" s="13">
        <v>107</v>
      </c>
      <c r="F52" s="21"/>
      <c r="G52" s="12">
        <f t="shared" si="0"/>
        <v>0</v>
      </c>
    </row>
    <row r="53" spans="1:7">
      <c r="A53" s="15">
        <v>38</v>
      </c>
      <c r="B53" s="58" t="s">
        <v>118</v>
      </c>
      <c r="C53" s="10" t="s">
        <v>10</v>
      </c>
      <c r="D53" s="21" t="s">
        <v>14</v>
      </c>
      <c r="E53" s="13">
        <v>107</v>
      </c>
      <c r="F53" s="21"/>
      <c r="G53" s="12">
        <f t="shared" si="0"/>
        <v>0</v>
      </c>
    </row>
    <row r="54" spans="1:7">
      <c r="A54" s="15">
        <v>39</v>
      </c>
      <c r="B54" s="58" t="s">
        <v>121</v>
      </c>
      <c r="C54" s="10" t="s">
        <v>80</v>
      </c>
      <c r="D54" s="21" t="s">
        <v>14</v>
      </c>
      <c r="E54" s="13">
        <v>107</v>
      </c>
      <c r="F54" s="21"/>
      <c r="G54" s="12">
        <f t="shared" si="0"/>
        <v>0</v>
      </c>
    </row>
    <row r="55" spans="1:7">
      <c r="A55" s="15"/>
      <c r="B55" s="58"/>
      <c r="C55" s="45" t="s">
        <v>79</v>
      </c>
      <c r="D55" s="21"/>
      <c r="E55" s="13"/>
      <c r="F55" s="21"/>
      <c r="G55" s="12"/>
    </row>
    <row r="56" spans="1:7">
      <c r="A56" s="15">
        <v>40</v>
      </c>
      <c r="B56" s="58" t="s">
        <v>115</v>
      </c>
      <c r="C56" s="10" t="s">
        <v>24</v>
      </c>
      <c r="D56" s="21" t="s">
        <v>12</v>
      </c>
      <c r="E56" s="13">
        <v>208</v>
      </c>
      <c r="F56" s="21"/>
      <c r="G56" s="12">
        <f t="shared" si="0"/>
        <v>0</v>
      </c>
    </row>
    <row r="57" spans="1:7" ht="22.5">
      <c r="A57" s="15">
        <v>41</v>
      </c>
      <c r="B57" s="58" t="s">
        <v>117</v>
      </c>
      <c r="C57" s="10" t="s">
        <v>66</v>
      </c>
      <c r="D57" s="21" t="s">
        <v>14</v>
      </c>
      <c r="E57" s="13">
        <v>208</v>
      </c>
      <c r="F57" s="21"/>
      <c r="G57" s="12">
        <f t="shared" si="0"/>
        <v>0</v>
      </c>
    </row>
    <row r="58" spans="1:7" ht="22.5">
      <c r="A58" s="15">
        <v>42</v>
      </c>
      <c r="B58" s="58" t="s">
        <v>124</v>
      </c>
      <c r="C58" s="10" t="s">
        <v>81</v>
      </c>
      <c r="D58" s="21" t="s">
        <v>14</v>
      </c>
      <c r="E58" s="13">
        <v>208</v>
      </c>
      <c r="F58" s="21"/>
      <c r="G58" s="12">
        <f t="shared" si="0"/>
        <v>0</v>
      </c>
    </row>
    <row r="59" spans="1:7">
      <c r="A59" s="15">
        <v>43</v>
      </c>
      <c r="B59" s="58" t="s">
        <v>118</v>
      </c>
      <c r="C59" s="10" t="s">
        <v>33</v>
      </c>
      <c r="D59" s="21" t="s">
        <v>14</v>
      </c>
      <c r="E59" s="13">
        <v>208</v>
      </c>
      <c r="F59" s="21"/>
      <c r="G59" s="12">
        <f t="shared" si="0"/>
        <v>0</v>
      </c>
    </row>
    <row r="60" spans="1:7">
      <c r="A60" s="15">
        <v>44</v>
      </c>
      <c r="B60" s="58" t="s">
        <v>119</v>
      </c>
      <c r="C60" s="10" t="s">
        <v>67</v>
      </c>
      <c r="D60" s="21" t="s">
        <v>14</v>
      </c>
      <c r="E60" s="13">
        <v>208</v>
      </c>
      <c r="F60" s="21"/>
      <c r="G60" s="12">
        <f t="shared" si="0"/>
        <v>0</v>
      </c>
    </row>
    <row r="61" spans="1:7">
      <c r="A61" s="15">
        <v>45</v>
      </c>
      <c r="B61" s="58" t="s">
        <v>118</v>
      </c>
      <c r="C61" s="10" t="s">
        <v>10</v>
      </c>
      <c r="D61" s="21" t="s">
        <v>14</v>
      </c>
      <c r="E61" s="13">
        <v>208</v>
      </c>
      <c r="F61" s="21"/>
      <c r="G61" s="12">
        <f t="shared" si="0"/>
        <v>0</v>
      </c>
    </row>
    <row r="62" spans="1:7">
      <c r="A62" s="15">
        <v>46</v>
      </c>
      <c r="B62" s="58" t="s">
        <v>121</v>
      </c>
      <c r="C62" s="10" t="s">
        <v>80</v>
      </c>
      <c r="D62" s="21" t="s">
        <v>14</v>
      </c>
      <c r="E62" s="13">
        <v>208</v>
      </c>
      <c r="F62" s="21"/>
      <c r="G62" s="12">
        <f t="shared" si="0"/>
        <v>0</v>
      </c>
    </row>
    <row r="63" spans="1:7">
      <c r="A63" s="15"/>
      <c r="B63" s="58"/>
      <c r="C63" s="44" t="s">
        <v>99</v>
      </c>
      <c r="D63" s="21"/>
      <c r="E63" s="12"/>
      <c r="F63" s="21"/>
      <c r="G63" s="12"/>
    </row>
    <row r="64" spans="1:7">
      <c r="A64" s="15">
        <v>47</v>
      </c>
      <c r="B64" s="58" t="s">
        <v>118</v>
      </c>
      <c r="C64" s="10" t="s">
        <v>103</v>
      </c>
      <c r="D64" s="21" t="s">
        <v>12</v>
      </c>
      <c r="E64" s="12">
        <v>100</v>
      </c>
      <c r="F64" s="21"/>
      <c r="G64" s="12">
        <f t="shared" si="0"/>
        <v>0</v>
      </c>
    </row>
    <row r="65" spans="1:8" ht="22.5">
      <c r="A65" s="15">
        <v>48</v>
      </c>
      <c r="B65" s="58" t="s">
        <v>117</v>
      </c>
      <c r="C65" s="10" t="s">
        <v>102</v>
      </c>
      <c r="D65" s="21" t="s">
        <v>12</v>
      </c>
      <c r="E65" s="12">
        <v>100</v>
      </c>
      <c r="F65" s="21"/>
      <c r="G65" s="12">
        <f t="shared" si="0"/>
        <v>0</v>
      </c>
    </row>
    <row r="66" spans="1:8" ht="22.5">
      <c r="A66" s="15">
        <v>49</v>
      </c>
      <c r="B66" s="58" t="s">
        <v>123</v>
      </c>
      <c r="C66" s="10" t="s">
        <v>101</v>
      </c>
      <c r="D66" s="21" t="s">
        <v>14</v>
      </c>
      <c r="E66" s="12">
        <v>100</v>
      </c>
      <c r="F66" s="21"/>
      <c r="G66" s="12">
        <f t="shared" si="0"/>
        <v>0</v>
      </c>
    </row>
    <row r="67" spans="1:8">
      <c r="A67" s="15"/>
      <c r="B67" s="58"/>
      <c r="C67" s="44" t="s">
        <v>15</v>
      </c>
      <c r="D67" s="22"/>
      <c r="E67" s="14"/>
      <c r="F67" s="22"/>
      <c r="G67" s="12"/>
    </row>
    <row r="68" spans="1:8">
      <c r="A68" s="50">
        <v>50</v>
      </c>
      <c r="B68" s="59" t="s">
        <v>125</v>
      </c>
      <c r="C68" s="17" t="s">
        <v>25</v>
      </c>
      <c r="D68" s="6" t="s">
        <v>7</v>
      </c>
      <c r="E68" s="16">
        <v>5</v>
      </c>
      <c r="F68" s="6"/>
      <c r="G68" s="12">
        <f t="shared" si="0"/>
        <v>0</v>
      </c>
    </row>
    <row r="69" spans="1:8">
      <c r="A69" s="31">
        <v>51</v>
      </c>
      <c r="B69" s="56" t="s">
        <v>125</v>
      </c>
      <c r="C69" s="17" t="s">
        <v>87</v>
      </c>
      <c r="D69" s="6" t="s">
        <v>7</v>
      </c>
      <c r="E69" s="16">
        <v>2</v>
      </c>
      <c r="F69" s="6"/>
      <c r="G69" s="12">
        <f t="shared" si="0"/>
        <v>0</v>
      </c>
    </row>
    <row r="70" spans="1:8">
      <c r="A70" s="31">
        <v>52</v>
      </c>
      <c r="B70" s="56" t="s">
        <v>125</v>
      </c>
      <c r="C70" s="17" t="s">
        <v>64</v>
      </c>
      <c r="D70" s="6" t="s">
        <v>7</v>
      </c>
      <c r="E70" s="16">
        <v>10</v>
      </c>
      <c r="F70" s="6"/>
      <c r="G70" s="12">
        <f t="shared" si="0"/>
        <v>0</v>
      </c>
    </row>
    <row r="71" spans="1:8">
      <c r="A71" s="31">
        <v>53</v>
      </c>
      <c r="B71" s="56" t="s">
        <v>126</v>
      </c>
      <c r="C71" s="17" t="s">
        <v>26</v>
      </c>
      <c r="D71" s="6" t="s">
        <v>21</v>
      </c>
      <c r="E71" s="16">
        <v>7</v>
      </c>
      <c r="F71" s="6"/>
      <c r="G71" s="12">
        <f t="shared" si="0"/>
        <v>0</v>
      </c>
    </row>
    <row r="72" spans="1:8">
      <c r="A72" s="31"/>
      <c r="B72" s="56"/>
      <c r="C72" s="44" t="s">
        <v>11</v>
      </c>
      <c r="D72" s="23"/>
      <c r="E72" s="18"/>
      <c r="F72" s="23"/>
      <c r="G72" s="12"/>
      <c r="H72" s="39"/>
    </row>
    <row r="73" spans="1:8">
      <c r="A73" s="31">
        <v>54</v>
      </c>
      <c r="B73" s="56" t="s">
        <v>127</v>
      </c>
      <c r="C73" s="17" t="s">
        <v>136</v>
      </c>
      <c r="D73" s="21" t="s">
        <v>6</v>
      </c>
      <c r="E73" s="24">
        <v>3</v>
      </c>
      <c r="F73" s="21"/>
      <c r="G73" s="12">
        <f t="shared" ref="G73:G77" si="1">(E73*F73)</f>
        <v>0</v>
      </c>
    </row>
    <row r="74" spans="1:8">
      <c r="A74" s="31">
        <v>55</v>
      </c>
      <c r="B74" s="56" t="s">
        <v>127</v>
      </c>
      <c r="C74" s="17" t="s">
        <v>137</v>
      </c>
      <c r="D74" s="4" t="s">
        <v>7</v>
      </c>
      <c r="E74" s="24">
        <v>4</v>
      </c>
      <c r="F74" s="4"/>
      <c r="G74" s="12">
        <f t="shared" si="1"/>
        <v>0</v>
      </c>
    </row>
    <row r="75" spans="1:8">
      <c r="A75" s="31">
        <v>56</v>
      </c>
      <c r="B75" s="56" t="s">
        <v>124</v>
      </c>
      <c r="C75" s="17" t="s">
        <v>138</v>
      </c>
      <c r="D75" s="6" t="s">
        <v>12</v>
      </c>
      <c r="E75" s="16">
        <v>60</v>
      </c>
      <c r="F75" s="6"/>
      <c r="G75" s="12">
        <f t="shared" si="1"/>
        <v>0</v>
      </c>
    </row>
    <row r="76" spans="1:8">
      <c r="A76" s="31">
        <v>57</v>
      </c>
      <c r="B76" s="56" t="s">
        <v>128</v>
      </c>
      <c r="C76" s="38" t="s">
        <v>83</v>
      </c>
      <c r="D76" s="6" t="s">
        <v>12</v>
      </c>
      <c r="E76" s="16">
        <v>1958</v>
      </c>
      <c r="F76" s="6"/>
      <c r="G76" s="12">
        <f t="shared" si="1"/>
        <v>0</v>
      </c>
    </row>
    <row r="77" spans="1:8" ht="33.75">
      <c r="A77" s="31">
        <v>58</v>
      </c>
      <c r="B77" s="56" t="s">
        <v>129</v>
      </c>
      <c r="C77" s="40" t="s">
        <v>139</v>
      </c>
      <c r="D77" s="6" t="s">
        <v>7</v>
      </c>
      <c r="E77" s="16">
        <v>1</v>
      </c>
      <c r="F77" s="6"/>
      <c r="G77" s="12">
        <f t="shared" si="1"/>
        <v>0</v>
      </c>
    </row>
    <row r="78" spans="1:8">
      <c r="A78" s="31"/>
      <c r="B78" s="56"/>
      <c r="C78" s="62" t="s">
        <v>141</v>
      </c>
      <c r="D78" s="6"/>
      <c r="E78" s="6"/>
      <c r="F78" s="6"/>
      <c r="G78" s="16">
        <f>SUM(G8:G9,G11:G17,G19:G20,G22:G24,G26:G32,G34:G39,G41:G43,G45:G48,G50:G54,G56:G62,G64:G66,G68:G71,G73:G77)</f>
        <v>0</v>
      </c>
    </row>
    <row r="79" spans="1:8">
      <c r="A79" s="31"/>
      <c r="B79" s="56"/>
      <c r="C79" s="72" t="s">
        <v>178</v>
      </c>
      <c r="D79" s="21"/>
      <c r="E79" s="21"/>
      <c r="F79" s="21"/>
      <c r="G79" s="16"/>
    </row>
    <row r="80" spans="1:8">
      <c r="A80" s="6"/>
      <c r="B80" s="6"/>
      <c r="C80" s="7" t="s">
        <v>3</v>
      </c>
      <c r="D80" s="21"/>
      <c r="E80" s="21"/>
      <c r="F80" s="21"/>
      <c r="G80" s="13"/>
    </row>
    <row r="81" spans="1:7">
      <c r="A81" s="46">
        <v>59</v>
      </c>
      <c r="B81" s="55" t="s">
        <v>107</v>
      </c>
      <c r="C81" s="17" t="s">
        <v>16</v>
      </c>
      <c r="D81" s="20" t="s">
        <v>4</v>
      </c>
      <c r="E81" s="63">
        <v>1.806</v>
      </c>
      <c r="F81" s="20"/>
      <c r="G81" s="41">
        <f>(E81*F81)</f>
        <v>0</v>
      </c>
    </row>
    <row r="82" spans="1:7">
      <c r="A82" s="46">
        <v>60</v>
      </c>
      <c r="B82" s="55" t="s">
        <v>108</v>
      </c>
      <c r="C82" s="17" t="s">
        <v>17</v>
      </c>
      <c r="D82" s="20" t="s">
        <v>65</v>
      </c>
      <c r="E82" s="41">
        <v>1</v>
      </c>
      <c r="F82" s="20"/>
      <c r="G82" s="41">
        <f t="shared" ref="G82:G145" si="2">(E82*F82)</f>
        <v>0</v>
      </c>
    </row>
    <row r="83" spans="1:7">
      <c r="A83" s="46"/>
      <c r="B83" s="55"/>
      <c r="C83" s="44" t="s">
        <v>142</v>
      </c>
      <c r="D83" s="23"/>
      <c r="E83" s="73"/>
      <c r="F83" s="23"/>
      <c r="G83" s="41"/>
    </row>
    <row r="84" spans="1:7">
      <c r="A84" s="46">
        <v>61</v>
      </c>
      <c r="B84" s="55" t="s">
        <v>143</v>
      </c>
      <c r="C84" s="17" t="s">
        <v>183</v>
      </c>
      <c r="D84" s="20" t="s">
        <v>21</v>
      </c>
      <c r="E84" s="41">
        <v>44</v>
      </c>
      <c r="F84" s="20"/>
      <c r="G84" s="41">
        <f t="shared" si="2"/>
        <v>0</v>
      </c>
    </row>
    <row r="85" spans="1:7" ht="22.5">
      <c r="A85" s="46">
        <v>62</v>
      </c>
      <c r="B85" s="55" t="s">
        <v>109</v>
      </c>
      <c r="C85" s="17" t="s">
        <v>184</v>
      </c>
      <c r="D85" s="20" t="s">
        <v>21</v>
      </c>
      <c r="E85" s="41">
        <v>114</v>
      </c>
      <c r="F85" s="20"/>
      <c r="G85" s="41">
        <f t="shared" si="2"/>
        <v>0</v>
      </c>
    </row>
    <row r="86" spans="1:7" ht="22.5">
      <c r="A86" s="46">
        <v>63</v>
      </c>
      <c r="B86" s="55" t="s">
        <v>109</v>
      </c>
      <c r="C86" s="17" t="s">
        <v>185</v>
      </c>
      <c r="D86" s="20" t="s">
        <v>6</v>
      </c>
      <c r="E86" s="41">
        <v>47</v>
      </c>
      <c r="F86" s="20"/>
      <c r="G86" s="41">
        <f t="shared" si="2"/>
        <v>0</v>
      </c>
    </row>
    <row r="87" spans="1:7" ht="22.5">
      <c r="A87" s="46">
        <v>64</v>
      </c>
      <c r="B87" s="55" t="s">
        <v>109</v>
      </c>
      <c r="C87" s="17" t="s">
        <v>186</v>
      </c>
      <c r="D87" s="20" t="s">
        <v>6</v>
      </c>
      <c r="E87" s="41">
        <v>332</v>
      </c>
      <c r="F87" s="20"/>
      <c r="G87" s="41">
        <f t="shared" si="2"/>
        <v>0</v>
      </c>
    </row>
    <row r="88" spans="1:7" ht="22.5">
      <c r="A88" s="46">
        <v>65</v>
      </c>
      <c r="B88" s="55" t="s">
        <v>109</v>
      </c>
      <c r="C88" s="17" t="s">
        <v>187</v>
      </c>
      <c r="D88" s="20" t="s">
        <v>21</v>
      </c>
      <c r="E88" s="41">
        <v>220</v>
      </c>
      <c r="F88" s="20"/>
      <c r="G88" s="41">
        <f t="shared" si="2"/>
        <v>0</v>
      </c>
    </row>
    <row r="89" spans="1:7" ht="22.5">
      <c r="A89" s="46">
        <v>66</v>
      </c>
      <c r="B89" s="55" t="s">
        <v>109</v>
      </c>
      <c r="C89" s="17" t="s">
        <v>188</v>
      </c>
      <c r="D89" s="20" t="s">
        <v>21</v>
      </c>
      <c r="E89" s="41">
        <v>177</v>
      </c>
      <c r="F89" s="20"/>
      <c r="G89" s="41">
        <f t="shared" si="2"/>
        <v>0</v>
      </c>
    </row>
    <row r="90" spans="1:7" ht="22.5">
      <c r="A90" s="46">
        <v>67</v>
      </c>
      <c r="B90" s="55" t="s">
        <v>109</v>
      </c>
      <c r="C90" s="17" t="s">
        <v>189</v>
      </c>
      <c r="D90" s="20" t="s">
        <v>21</v>
      </c>
      <c r="E90" s="41">
        <v>62</v>
      </c>
      <c r="F90" s="20"/>
      <c r="G90" s="41">
        <f t="shared" si="2"/>
        <v>0</v>
      </c>
    </row>
    <row r="91" spans="1:7" ht="22.5">
      <c r="A91" s="46">
        <v>68</v>
      </c>
      <c r="B91" s="55" t="s">
        <v>109</v>
      </c>
      <c r="C91" s="17" t="s">
        <v>190</v>
      </c>
      <c r="D91" s="20" t="s">
        <v>21</v>
      </c>
      <c r="E91" s="41">
        <v>20</v>
      </c>
      <c r="F91" s="20"/>
      <c r="G91" s="41">
        <f t="shared" si="2"/>
        <v>0</v>
      </c>
    </row>
    <row r="92" spans="1:7" ht="22.5">
      <c r="A92" s="46">
        <v>69</v>
      </c>
      <c r="B92" s="55" t="s">
        <v>109</v>
      </c>
      <c r="C92" s="17" t="s">
        <v>191</v>
      </c>
      <c r="D92" s="20" t="s">
        <v>7</v>
      </c>
      <c r="E92" s="41">
        <v>1</v>
      </c>
      <c r="F92" s="20"/>
      <c r="G92" s="41">
        <f t="shared" si="2"/>
        <v>0</v>
      </c>
    </row>
    <row r="93" spans="1:7" ht="22.5">
      <c r="A93" s="46">
        <v>70</v>
      </c>
      <c r="B93" s="55" t="s">
        <v>110</v>
      </c>
      <c r="C93" s="17" t="s">
        <v>144</v>
      </c>
      <c r="D93" s="20" t="s">
        <v>7</v>
      </c>
      <c r="E93" s="41">
        <v>4</v>
      </c>
      <c r="F93" s="20"/>
      <c r="G93" s="41">
        <f t="shared" si="2"/>
        <v>0</v>
      </c>
    </row>
    <row r="94" spans="1:7" ht="22.5">
      <c r="A94" s="46">
        <v>71</v>
      </c>
      <c r="B94" s="55" t="s">
        <v>110</v>
      </c>
      <c r="C94" s="17" t="s">
        <v>145</v>
      </c>
      <c r="D94" s="20" t="s">
        <v>7</v>
      </c>
      <c r="E94" s="41">
        <v>3</v>
      </c>
      <c r="F94" s="20"/>
      <c r="G94" s="41">
        <f t="shared" si="2"/>
        <v>0</v>
      </c>
    </row>
    <row r="95" spans="1:7" ht="22.5">
      <c r="A95" s="46">
        <v>72</v>
      </c>
      <c r="B95" s="55" t="s">
        <v>110</v>
      </c>
      <c r="C95" s="17" t="s">
        <v>146</v>
      </c>
      <c r="D95" s="20" t="s">
        <v>7</v>
      </c>
      <c r="E95" s="41">
        <v>1</v>
      </c>
      <c r="F95" s="20"/>
      <c r="G95" s="41">
        <f t="shared" si="2"/>
        <v>0</v>
      </c>
    </row>
    <row r="96" spans="1:7" ht="22.5">
      <c r="A96" s="46">
        <v>73</v>
      </c>
      <c r="B96" s="55" t="s">
        <v>110</v>
      </c>
      <c r="C96" s="17" t="s">
        <v>147</v>
      </c>
      <c r="D96" s="20" t="s">
        <v>7</v>
      </c>
      <c r="E96" s="41">
        <v>4</v>
      </c>
      <c r="F96" s="20"/>
      <c r="G96" s="41">
        <f t="shared" si="2"/>
        <v>0</v>
      </c>
    </row>
    <row r="97" spans="1:7" ht="22.5">
      <c r="A97" s="46">
        <v>74</v>
      </c>
      <c r="B97" s="55" t="s">
        <v>110</v>
      </c>
      <c r="C97" s="17" t="s">
        <v>148</v>
      </c>
      <c r="D97" s="20" t="s">
        <v>7</v>
      </c>
      <c r="E97" s="41">
        <v>3</v>
      </c>
      <c r="F97" s="20"/>
      <c r="G97" s="41">
        <f t="shared" si="2"/>
        <v>0</v>
      </c>
    </row>
    <row r="98" spans="1:7" ht="22.5">
      <c r="A98" s="46">
        <v>75</v>
      </c>
      <c r="B98" s="55" t="s">
        <v>110</v>
      </c>
      <c r="C98" s="17" t="s">
        <v>149</v>
      </c>
      <c r="D98" s="20" t="s">
        <v>7</v>
      </c>
      <c r="E98" s="41">
        <v>2</v>
      </c>
      <c r="F98" s="20"/>
      <c r="G98" s="41">
        <f t="shared" si="2"/>
        <v>0</v>
      </c>
    </row>
    <row r="99" spans="1:7" ht="22.5">
      <c r="A99" s="46">
        <v>76</v>
      </c>
      <c r="B99" s="55" t="s">
        <v>110</v>
      </c>
      <c r="C99" s="17" t="s">
        <v>150</v>
      </c>
      <c r="D99" s="20" t="s">
        <v>7</v>
      </c>
      <c r="E99" s="41">
        <v>9</v>
      </c>
      <c r="F99" s="20"/>
      <c r="G99" s="41">
        <f t="shared" si="2"/>
        <v>0</v>
      </c>
    </row>
    <row r="100" spans="1:7" ht="22.5">
      <c r="A100" s="46">
        <v>77</v>
      </c>
      <c r="B100" s="55" t="s">
        <v>110</v>
      </c>
      <c r="C100" s="17" t="s">
        <v>151</v>
      </c>
      <c r="D100" s="20" t="s">
        <v>7</v>
      </c>
      <c r="E100" s="41">
        <v>9</v>
      </c>
      <c r="F100" s="20"/>
      <c r="G100" s="41">
        <f t="shared" si="2"/>
        <v>0</v>
      </c>
    </row>
    <row r="101" spans="1:7" ht="22.5">
      <c r="A101" s="46">
        <v>78</v>
      </c>
      <c r="B101" s="55" t="s">
        <v>110</v>
      </c>
      <c r="C101" s="17" t="s">
        <v>152</v>
      </c>
      <c r="D101" s="20" t="s">
        <v>7</v>
      </c>
      <c r="E101" s="41">
        <v>2</v>
      </c>
      <c r="F101" s="20"/>
      <c r="G101" s="41">
        <f t="shared" si="2"/>
        <v>0</v>
      </c>
    </row>
    <row r="102" spans="1:7" ht="22.5">
      <c r="A102" s="46">
        <v>79</v>
      </c>
      <c r="B102" s="55" t="s">
        <v>110</v>
      </c>
      <c r="C102" s="43" t="s">
        <v>153</v>
      </c>
      <c r="D102" s="20" t="s">
        <v>7</v>
      </c>
      <c r="E102" s="41">
        <v>15</v>
      </c>
      <c r="F102" s="20"/>
      <c r="G102" s="41">
        <f t="shared" si="2"/>
        <v>0</v>
      </c>
    </row>
    <row r="103" spans="1:7">
      <c r="A103" s="46">
        <v>80</v>
      </c>
      <c r="B103" s="55" t="s">
        <v>110</v>
      </c>
      <c r="C103" s="43" t="s">
        <v>154</v>
      </c>
      <c r="D103" s="20" t="s">
        <v>63</v>
      </c>
      <c r="E103" s="41">
        <v>0.36</v>
      </c>
      <c r="F103" s="20"/>
      <c r="G103" s="41">
        <f t="shared" si="2"/>
        <v>0</v>
      </c>
    </row>
    <row r="104" spans="1:7">
      <c r="A104" s="6"/>
      <c r="B104" s="53"/>
      <c r="C104" s="7" t="s">
        <v>8</v>
      </c>
      <c r="D104" s="64"/>
      <c r="E104" s="13"/>
      <c r="F104" s="64"/>
      <c r="G104" s="41"/>
    </row>
    <row r="105" spans="1:7">
      <c r="A105" s="46">
        <v>81</v>
      </c>
      <c r="B105" s="55" t="s">
        <v>111</v>
      </c>
      <c r="C105" s="17" t="s">
        <v>51</v>
      </c>
      <c r="D105" s="4" t="s">
        <v>13</v>
      </c>
      <c r="E105" s="16">
        <v>2451</v>
      </c>
      <c r="F105" s="4"/>
      <c r="G105" s="41">
        <f t="shared" si="2"/>
        <v>0</v>
      </c>
    </row>
    <row r="106" spans="1:7" ht="22.5">
      <c r="A106" s="46">
        <v>82</v>
      </c>
      <c r="B106" s="55" t="s">
        <v>111</v>
      </c>
      <c r="C106" s="17" t="s">
        <v>155</v>
      </c>
      <c r="D106" s="4" t="s">
        <v>13</v>
      </c>
      <c r="E106" s="16">
        <v>991</v>
      </c>
      <c r="F106" s="4"/>
      <c r="G106" s="41">
        <f t="shared" si="2"/>
        <v>0</v>
      </c>
    </row>
    <row r="107" spans="1:7">
      <c r="A107" s="46">
        <v>83</v>
      </c>
      <c r="B107" s="55" t="s">
        <v>112</v>
      </c>
      <c r="C107" s="17" t="s">
        <v>36</v>
      </c>
      <c r="D107" s="20" t="s">
        <v>13</v>
      </c>
      <c r="E107" s="16">
        <v>2083</v>
      </c>
      <c r="F107" s="20"/>
      <c r="G107" s="41">
        <f t="shared" si="2"/>
        <v>0</v>
      </c>
    </row>
    <row r="108" spans="1:7">
      <c r="A108" s="15"/>
      <c r="B108" s="58"/>
      <c r="C108" s="7" t="s">
        <v>9</v>
      </c>
      <c r="D108" s="22"/>
      <c r="E108" s="14"/>
      <c r="F108" s="22"/>
      <c r="G108" s="41"/>
    </row>
    <row r="109" spans="1:7" ht="22.5">
      <c r="A109" s="65">
        <v>84</v>
      </c>
      <c r="B109" s="66" t="s">
        <v>113</v>
      </c>
      <c r="C109" s="17" t="s">
        <v>85</v>
      </c>
      <c r="D109" s="20" t="s">
        <v>6</v>
      </c>
      <c r="E109" s="16">
        <v>36</v>
      </c>
      <c r="F109" s="20"/>
      <c r="G109" s="41">
        <f t="shared" si="2"/>
        <v>0</v>
      </c>
    </row>
    <row r="110" spans="1:7" ht="22.5">
      <c r="A110" s="65">
        <v>85</v>
      </c>
      <c r="B110" s="66" t="s">
        <v>113</v>
      </c>
      <c r="C110" s="17" t="s">
        <v>84</v>
      </c>
      <c r="D110" s="20" t="s">
        <v>6</v>
      </c>
      <c r="E110" s="16">
        <v>46</v>
      </c>
      <c r="F110" s="20"/>
      <c r="G110" s="41">
        <f t="shared" si="2"/>
        <v>0</v>
      </c>
    </row>
    <row r="111" spans="1:7">
      <c r="A111" s="65">
        <v>86</v>
      </c>
      <c r="B111" s="66" t="s">
        <v>114</v>
      </c>
      <c r="C111" s="17" t="s">
        <v>156</v>
      </c>
      <c r="D111" s="20" t="s">
        <v>6</v>
      </c>
      <c r="E111" s="16">
        <v>3708</v>
      </c>
      <c r="F111" s="20"/>
      <c r="G111" s="41">
        <f t="shared" si="2"/>
        <v>0</v>
      </c>
    </row>
    <row r="112" spans="1:7" ht="22.5">
      <c r="A112" s="65">
        <v>87</v>
      </c>
      <c r="B112" s="66" t="s">
        <v>113</v>
      </c>
      <c r="C112" s="17" t="s">
        <v>157</v>
      </c>
      <c r="D112" s="4" t="s">
        <v>6</v>
      </c>
      <c r="E112" s="16">
        <v>7</v>
      </c>
      <c r="F112" s="4"/>
      <c r="G112" s="41">
        <f t="shared" si="2"/>
        <v>0</v>
      </c>
    </row>
    <row r="113" spans="1:7">
      <c r="A113" s="31"/>
      <c r="B113" s="56"/>
      <c r="C113" s="44" t="s">
        <v>94</v>
      </c>
      <c r="D113" s="20"/>
      <c r="E113" s="16"/>
      <c r="F113" s="20"/>
      <c r="G113" s="41"/>
    </row>
    <row r="114" spans="1:7">
      <c r="A114" s="31">
        <v>88</v>
      </c>
      <c r="B114" s="56" t="s">
        <v>115</v>
      </c>
      <c r="C114" s="67" t="s">
        <v>22</v>
      </c>
      <c r="D114" s="4" t="s">
        <v>21</v>
      </c>
      <c r="E114" s="41">
        <v>1249</v>
      </c>
      <c r="F114" s="4"/>
      <c r="G114" s="41">
        <f t="shared" si="2"/>
        <v>0</v>
      </c>
    </row>
    <row r="115" spans="1:7">
      <c r="A115" s="31">
        <v>89</v>
      </c>
      <c r="B115" s="56" t="s">
        <v>116</v>
      </c>
      <c r="C115" s="67" t="s">
        <v>42</v>
      </c>
      <c r="D115" s="4" t="s">
        <v>21</v>
      </c>
      <c r="E115" s="41">
        <v>1249</v>
      </c>
      <c r="F115" s="4"/>
      <c r="G115" s="41">
        <f t="shared" si="2"/>
        <v>0</v>
      </c>
    </row>
    <row r="116" spans="1:7" ht="22.5">
      <c r="A116" s="31">
        <v>90</v>
      </c>
      <c r="B116" s="56" t="s">
        <v>124</v>
      </c>
      <c r="C116" s="17" t="s">
        <v>66</v>
      </c>
      <c r="D116" s="4" t="s">
        <v>14</v>
      </c>
      <c r="E116" s="41">
        <v>1249</v>
      </c>
      <c r="F116" s="4"/>
      <c r="G116" s="41">
        <f t="shared" si="2"/>
        <v>0</v>
      </c>
    </row>
    <row r="117" spans="1:7" ht="22.5">
      <c r="A117" s="31">
        <v>91</v>
      </c>
      <c r="B117" s="56" t="s">
        <v>117</v>
      </c>
      <c r="C117" s="17" t="s">
        <v>81</v>
      </c>
      <c r="D117" s="4" t="s">
        <v>21</v>
      </c>
      <c r="E117" s="41">
        <v>1249</v>
      </c>
      <c r="F117" s="4"/>
      <c r="G117" s="41">
        <f t="shared" si="2"/>
        <v>0</v>
      </c>
    </row>
    <row r="118" spans="1:7">
      <c r="A118" s="31">
        <v>92</v>
      </c>
      <c r="B118" s="56" t="s">
        <v>118</v>
      </c>
      <c r="C118" s="37" t="s">
        <v>33</v>
      </c>
      <c r="D118" s="4" t="s">
        <v>21</v>
      </c>
      <c r="E118" s="41">
        <v>1144</v>
      </c>
      <c r="F118" s="4"/>
      <c r="G118" s="41">
        <f t="shared" si="2"/>
        <v>0</v>
      </c>
    </row>
    <row r="119" spans="1:7">
      <c r="A119" s="31">
        <v>93</v>
      </c>
      <c r="B119" s="56" t="s">
        <v>119</v>
      </c>
      <c r="C119" s="17" t="s">
        <v>67</v>
      </c>
      <c r="D119" s="4" t="s">
        <v>21</v>
      </c>
      <c r="E119" s="41">
        <v>1144</v>
      </c>
      <c r="F119" s="4"/>
      <c r="G119" s="41">
        <f t="shared" si="2"/>
        <v>0</v>
      </c>
    </row>
    <row r="120" spans="1:7" ht="33.75">
      <c r="A120" s="31">
        <v>94</v>
      </c>
      <c r="B120" s="56" t="s">
        <v>120</v>
      </c>
      <c r="C120" s="17" t="s">
        <v>73</v>
      </c>
      <c r="D120" s="4" t="s">
        <v>21</v>
      </c>
      <c r="E120" s="41">
        <v>1751</v>
      </c>
      <c r="F120" s="4"/>
      <c r="G120" s="41">
        <f t="shared" si="2"/>
        <v>0</v>
      </c>
    </row>
    <row r="121" spans="1:7">
      <c r="A121" s="15"/>
      <c r="B121" s="58"/>
      <c r="C121" s="44" t="s">
        <v>158</v>
      </c>
      <c r="D121" s="6"/>
      <c r="E121" s="12"/>
      <c r="F121" s="6"/>
      <c r="G121" s="41"/>
    </row>
    <row r="122" spans="1:7">
      <c r="A122" s="31">
        <v>95</v>
      </c>
      <c r="B122" s="56" t="s">
        <v>118</v>
      </c>
      <c r="C122" s="17" t="s">
        <v>23</v>
      </c>
      <c r="D122" s="4" t="s">
        <v>14</v>
      </c>
      <c r="E122" s="41">
        <v>9805</v>
      </c>
      <c r="F122" s="4"/>
      <c r="G122" s="41">
        <f t="shared" si="2"/>
        <v>0</v>
      </c>
    </row>
    <row r="123" spans="1:7">
      <c r="A123" s="31">
        <v>96</v>
      </c>
      <c r="B123" s="56" t="s">
        <v>118</v>
      </c>
      <c r="C123" s="17" t="s">
        <v>33</v>
      </c>
      <c r="D123" s="4" t="s">
        <v>14</v>
      </c>
      <c r="E123" s="41">
        <v>9805</v>
      </c>
      <c r="F123" s="4"/>
      <c r="G123" s="41">
        <f t="shared" si="2"/>
        <v>0</v>
      </c>
    </row>
    <row r="124" spans="1:7">
      <c r="A124" s="31">
        <v>97</v>
      </c>
      <c r="B124" s="56" t="s">
        <v>119</v>
      </c>
      <c r="C124" s="17" t="s">
        <v>82</v>
      </c>
      <c r="D124" s="4" t="s">
        <v>34</v>
      </c>
      <c r="E124" s="41">
        <v>150</v>
      </c>
      <c r="F124" s="4"/>
      <c r="G124" s="41">
        <f t="shared" si="2"/>
        <v>0</v>
      </c>
    </row>
    <row r="125" spans="1:7" ht="22.5">
      <c r="A125" s="31">
        <v>98</v>
      </c>
      <c r="B125" s="56" t="s">
        <v>119</v>
      </c>
      <c r="C125" s="17" t="s">
        <v>159</v>
      </c>
      <c r="D125" s="4" t="s">
        <v>34</v>
      </c>
      <c r="E125" s="41">
        <v>149</v>
      </c>
      <c r="F125" s="4"/>
      <c r="G125" s="41">
        <f t="shared" si="2"/>
        <v>0</v>
      </c>
    </row>
    <row r="126" spans="1:7">
      <c r="A126" s="31">
        <v>99</v>
      </c>
      <c r="B126" s="56" t="s">
        <v>119</v>
      </c>
      <c r="C126" s="17" t="s">
        <v>160</v>
      </c>
      <c r="D126" s="4" t="s">
        <v>34</v>
      </c>
      <c r="E126" s="41">
        <v>1299</v>
      </c>
      <c r="F126" s="4"/>
      <c r="G126" s="41">
        <f t="shared" si="2"/>
        <v>0</v>
      </c>
    </row>
    <row r="127" spans="1:7">
      <c r="A127" s="31">
        <v>100</v>
      </c>
      <c r="B127" s="56" t="s">
        <v>118</v>
      </c>
      <c r="C127" s="17" t="s">
        <v>10</v>
      </c>
      <c r="D127" s="4" t="s">
        <v>14</v>
      </c>
      <c r="E127" s="41">
        <v>9630</v>
      </c>
      <c r="F127" s="4"/>
      <c r="G127" s="41">
        <f t="shared" si="2"/>
        <v>0</v>
      </c>
    </row>
    <row r="128" spans="1:7">
      <c r="A128" s="31">
        <v>101</v>
      </c>
      <c r="B128" s="56" t="s">
        <v>121</v>
      </c>
      <c r="C128" s="17" t="s">
        <v>80</v>
      </c>
      <c r="D128" s="4" t="s">
        <v>14</v>
      </c>
      <c r="E128" s="41">
        <v>9630</v>
      </c>
      <c r="F128" s="4"/>
      <c r="G128" s="41">
        <f t="shared" si="2"/>
        <v>0</v>
      </c>
    </row>
    <row r="129" spans="1:7">
      <c r="A129" s="31"/>
      <c r="B129" s="56"/>
      <c r="C129" s="7" t="s">
        <v>161</v>
      </c>
      <c r="D129" s="20"/>
      <c r="E129" s="41"/>
      <c r="F129" s="20"/>
      <c r="G129" s="41"/>
    </row>
    <row r="130" spans="1:7">
      <c r="A130" s="31">
        <v>102</v>
      </c>
      <c r="B130" s="56" t="s">
        <v>115</v>
      </c>
      <c r="C130" s="68" t="s">
        <v>162</v>
      </c>
      <c r="D130" s="20" t="s">
        <v>21</v>
      </c>
      <c r="E130" s="41">
        <v>1038</v>
      </c>
      <c r="F130" s="20"/>
      <c r="G130" s="41">
        <f t="shared" si="2"/>
        <v>0</v>
      </c>
    </row>
    <row r="131" spans="1:7">
      <c r="A131" s="31">
        <v>103</v>
      </c>
      <c r="B131" s="56" t="s">
        <v>122</v>
      </c>
      <c r="C131" s="17" t="s">
        <v>163</v>
      </c>
      <c r="D131" s="20" t="s">
        <v>14</v>
      </c>
      <c r="E131" s="41">
        <v>1038</v>
      </c>
      <c r="F131" s="20"/>
      <c r="G131" s="41">
        <f t="shared" si="2"/>
        <v>0</v>
      </c>
    </row>
    <row r="132" spans="1:7" ht="22.5">
      <c r="A132" s="31">
        <v>104</v>
      </c>
      <c r="B132" s="56" t="s">
        <v>124</v>
      </c>
      <c r="C132" s="17" t="s">
        <v>164</v>
      </c>
      <c r="D132" s="20" t="s">
        <v>14</v>
      </c>
      <c r="E132" s="41">
        <v>1038</v>
      </c>
      <c r="F132" s="20"/>
      <c r="G132" s="41">
        <f t="shared" si="2"/>
        <v>0</v>
      </c>
    </row>
    <row r="133" spans="1:7">
      <c r="A133" s="31">
        <v>105</v>
      </c>
      <c r="B133" s="56" t="s">
        <v>121</v>
      </c>
      <c r="C133" s="17" t="s">
        <v>165</v>
      </c>
      <c r="D133" s="20" t="s">
        <v>14</v>
      </c>
      <c r="E133" s="41">
        <v>1038</v>
      </c>
      <c r="F133" s="20"/>
      <c r="G133" s="41">
        <f t="shared" si="2"/>
        <v>0</v>
      </c>
    </row>
    <row r="134" spans="1:7">
      <c r="A134" s="15"/>
      <c r="B134" s="58"/>
      <c r="C134" s="7" t="s">
        <v>166</v>
      </c>
      <c r="D134" s="21"/>
      <c r="E134" s="12"/>
      <c r="F134" s="21"/>
      <c r="G134" s="41"/>
    </row>
    <row r="135" spans="1:7">
      <c r="A135" s="31">
        <v>106</v>
      </c>
      <c r="B135" s="56" t="s">
        <v>115</v>
      </c>
      <c r="C135" s="68" t="s">
        <v>162</v>
      </c>
      <c r="D135" s="20" t="s">
        <v>21</v>
      </c>
      <c r="E135" s="41">
        <v>2774</v>
      </c>
      <c r="F135" s="20"/>
      <c r="G135" s="41">
        <f t="shared" si="2"/>
        <v>0</v>
      </c>
    </row>
    <row r="136" spans="1:7">
      <c r="A136" s="31">
        <v>107</v>
      </c>
      <c r="B136" s="56" t="s">
        <v>122</v>
      </c>
      <c r="C136" s="17" t="s">
        <v>163</v>
      </c>
      <c r="D136" s="20" t="s">
        <v>14</v>
      </c>
      <c r="E136" s="41">
        <v>2774</v>
      </c>
      <c r="F136" s="20"/>
      <c r="G136" s="41">
        <f t="shared" si="2"/>
        <v>0</v>
      </c>
    </row>
    <row r="137" spans="1:7" ht="22.5">
      <c r="A137" s="31">
        <v>108</v>
      </c>
      <c r="B137" s="56" t="s">
        <v>117</v>
      </c>
      <c r="C137" s="17" t="s">
        <v>164</v>
      </c>
      <c r="D137" s="20" t="s">
        <v>14</v>
      </c>
      <c r="E137" s="41">
        <v>2774</v>
      </c>
      <c r="F137" s="20"/>
      <c r="G137" s="41">
        <f t="shared" si="2"/>
        <v>0</v>
      </c>
    </row>
    <row r="138" spans="1:7">
      <c r="A138" s="31">
        <v>109</v>
      </c>
      <c r="B138" s="56" t="s">
        <v>121</v>
      </c>
      <c r="C138" s="17" t="s">
        <v>165</v>
      </c>
      <c r="D138" s="20" t="s">
        <v>14</v>
      </c>
      <c r="E138" s="41">
        <v>2774</v>
      </c>
      <c r="F138" s="20"/>
      <c r="G138" s="41">
        <f t="shared" si="2"/>
        <v>0</v>
      </c>
    </row>
    <row r="139" spans="1:7">
      <c r="A139" s="15"/>
      <c r="B139" s="58"/>
      <c r="C139" s="7" t="s">
        <v>35</v>
      </c>
      <c r="D139" s="21"/>
      <c r="E139" s="13"/>
      <c r="F139" s="21"/>
      <c r="G139" s="41"/>
    </row>
    <row r="140" spans="1:7">
      <c r="A140" s="31">
        <v>110</v>
      </c>
      <c r="B140" s="56" t="s">
        <v>115</v>
      </c>
      <c r="C140" s="68" t="s">
        <v>20</v>
      </c>
      <c r="D140" s="20" t="s">
        <v>21</v>
      </c>
      <c r="E140" s="16">
        <v>15</v>
      </c>
      <c r="F140" s="20"/>
      <c r="G140" s="41">
        <f t="shared" si="2"/>
        <v>0</v>
      </c>
    </row>
    <row r="141" spans="1:7">
      <c r="A141" s="31">
        <v>111</v>
      </c>
      <c r="B141" s="56" t="s">
        <v>122</v>
      </c>
      <c r="C141" s="17" t="s">
        <v>75</v>
      </c>
      <c r="D141" s="20" t="s">
        <v>21</v>
      </c>
      <c r="E141" s="16">
        <v>15</v>
      </c>
      <c r="F141" s="20"/>
      <c r="G141" s="41">
        <f t="shared" si="2"/>
        <v>0</v>
      </c>
    </row>
    <row r="142" spans="1:7" ht="22.5">
      <c r="A142" s="31">
        <v>112</v>
      </c>
      <c r="B142" s="56" t="s">
        <v>123</v>
      </c>
      <c r="C142" s="17" t="s">
        <v>167</v>
      </c>
      <c r="D142" s="20" t="s">
        <v>14</v>
      </c>
      <c r="E142" s="16">
        <v>15</v>
      </c>
      <c r="F142" s="20"/>
      <c r="G142" s="41">
        <f t="shared" si="2"/>
        <v>0</v>
      </c>
    </row>
    <row r="143" spans="1:7">
      <c r="A143" s="15"/>
      <c r="B143" s="58"/>
      <c r="C143" s="69" t="s">
        <v>77</v>
      </c>
      <c r="D143" s="21"/>
      <c r="E143" s="13"/>
      <c r="F143" s="21"/>
      <c r="G143" s="41"/>
    </row>
    <row r="144" spans="1:7">
      <c r="A144" s="31">
        <v>113</v>
      </c>
      <c r="B144" s="56" t="s">
        <v>115</v>
      </c>
      <c r="C144" s="17" t="s">
        <v>24</v>
      </c>
      <c r="D144" s="20" t="s">
        <v>21</v>
      </c>
      <c r="E144" s="16">
        <v>87</v>
      </c>
      <c r="F144" s="20"/>
      <c r="G144" s="41">
        <f t="shared" si="2"/>
        <v>0</v>
      </c>
    </row>
    <row r="145" spans="1:7">
      <c r="A145" s="31">
        <v>114</v>
      </c>
      <c r="B145" s="56" t="s">
        <v>122</v>
      </c>
      <c r="C145" s="17" t="s">
        <v>168</v>
      </c>
      <c r="D145" s="20" t="s">
        <v>21</v>
      </c>
      <c r="E145" s="16">
        <v>87</v>
      </c>
      <c r="F145" s="20"/>
      <c r="G145" s="41">
        <f t="shared" si="2"/>
        <v>0</v>
      </c>
    </row>
    <row r="146" spans="1:7">
      <c r="A146" s="31">
        <v>115</v>
      </c>
      <c r="B146" s="56" t="s">
        <v>169</v>
      </c>
      <c r="C146" s="17" t="s">
        <v>18</v>
      </c>
      <c r="D146" s="20" t="s">
        <v>14</v>
      </c>
      <c r="E146" s="16">
        <v>87</v>
      </c>
      <c r="F146" s="20"/>
      <c r="G146" s="41">
        <f t="shared" ref="G146:G174" si="3">(E146*F146)</f>
        <v>0</v>
      </c>
    </row>
    <row r="147" spans="1:7" ht="22.5">
      <c r="A147" s="31">
        <v>116</v>
      </c>
      <c r="B147" s="56" t="s">
        <v>123</v>
      </c>
      <c r="C147" s="17" t="s">
        <v>19</v>
      </c>
      <c r="D147" s="20" t="s">
        <v>14</v>
      </c>
      <c r="E147" s="16">
        <v>87</v>
      </c>
      <c r="F147" s="20"/>
      <c r="G147" s="41">
        <f t="shared" si="3"/>
        <v>0</v>
      </c>
    </row>
    <row r="148" spans="1:7">
      <c r="A148" s="15"/>
      <c r="B148" s="58"/>
      <c r="C148" s="69" t="s">
        <v>79</v>
      </c>
      <c r="D148" s="21"/>
      <c r="E148" s="13"/>
      <c r="F148" s="21"/>
      <c r="G148" s="41"/>
    </row>
    <row r="149" spans="1:7">
      <c r="A149" s="31">
        <v>117</v>
      </c>
      <c r="B149" s="56" t="s">
        <v>115</v>
      </c>
      <c r="C149" s="17" t="s">
        <v>24</v>
      </c>
      <c r="D149" s="20" t="s">
        <v>21</v>
      </c>
      <c r="E149" s="16">
        <v>383</v>
      </c>
      <c r="F149" s="20"/>
      <c r="G149" s="41">
        <f t="shared" si="3"/>
        <v>0</v>
      </c>
    </row>
    <row r="150" spans="1:7" ht="22.5">
      <c r="A150" s="31">
        <v>118</v>
      </c>
      <c r="B150" s="56" t="s">
        <v>117</v>
      </c>
      <c r="C150" s="17" t="s">
        <v>66</v>
      </c>
      <c r="D150" s="20" t="s">
        <v>14</v>
      </c>
      <c r="E150" s="16">
        <v>383</v>
      </c>
      <c r="F150" s="20"/>
      <c r="G150" s="41">
        <f t="shared" si="3"/>
        <v>0</v>
      </c>
    </row>
    <row r="151" spans="1:7" ht="22.5">
      <c r="A151" s="31">
        <v>119</v>
      </c>
      <c r="B151" s="56" t="s">
        <v>124</v>
      </c>
      <c r="C151" s="17" t="s">
        <v>81</v>
      </c>
      <c r="D151" s="20" t="s">
        <v>14</v>
      </c>
      <c r="E151" s="16">
        <v>383</v>
      </c>
      <c r="F151" s="20"/>
      <c r="G151" s="41">
        <f t="shared" si="3"/>
        <v>0</v>
      </c>
    </row>
    <row r="152" spans="1:7">
      <c r="A152" s="31">
        <v>120</v>
      </c>
      <c r="B152" s="56" t="s">
        <v>118</v>
      </c>
      <c r="C152" s="17" t="s">
        <v>33</v>
      </c>
      <c r="D152" s="20" t="s">
        <v>14</v>
      </c>
      <c r="E152" s="16">
        <v>383</v>
      </c>
      <c r="F152" s="20"/>
      <c r="G152" s="41">
        <f t="shared" si="3"/>
        <v>0</v>
      </c>
    </row>
    <row r="153" spans="1:7">
      <c r="A153" s="31">
        <v>121</v>
      </c>
      <c r="B153" s="56" t="s">
        <v>119</v>
      </c>
      <c r="C153" s="17" t="s">
        <v>67</v>
      </c>
      <c r="D153" s="20" t="s">
        <v>14</v>
      </c>
      <c r="E153" s="16">
        <v>383</v>
      </c>
      <c r="F153" s="20"/>
      <c r="G153" s="41">
        <f t="shared" si="3"/>
        <v>0</v>
      </c>
    </row>
    <row r="154" spans="1:7">
      <c r="A154" s="31">
        <v>122</v>
      </c>
      <c r="B154" s="56" t="s">
        <v>118</v>
      </c>
      <c r="C154" s="17" t="s">
        <v>10</v>
      </c>
      <c r="D154" s="20" t="s">
        <v>14</v>
      </c>
      <c r="E154" s="16">
        <v>383</v>
      </c>
      <c r="F154" s="20"/>
      <c r="G154" s="41">
        <f t="shared" si="3"/>
        <v>0</v>
      </c>
    </row>
    <row r="155" spans="1:7">
      <c r="A155" s="31">
        <v>123</v>
      </c>
      <c r="B155" s="56" t="s">
        <v>121</v>
      </c>
      <c r="C155" s="17" t="s">
        <v>80</v>
      </c>
      <c r="D155" s="20" t="s">
        <v>14</v>
      </c>
      <c r="E155" s="16">
        <v>383</v>
      </c>
      <c r="F155" s="20"/>
      <c r="G155" s="41">
        <f t="shared" si="3"/>
        <v>0</v>
      </c>
    </row>
    <row r="156" spans="1:7">
      <c r="A156" s="31"/>
      <c r="B156" s="56"/>
      <c r="C156" s="44" t="s">
        <v>170</v>
      </c>
      <c r="D156" s="20"/>
      <c r="E156" s="16"/>
      <c r="F156" s="20"/>
      <c r="G156" s="41"/>
    </row>
    <row r="157" spans="1:7">
      <c r="A157" s="31">
        <v>124</v>
      </c>
      <c r="B157" s="56" t="s">
        <v>115</v>
      </c>
      <c r="C157" s="68" t="s">
        <v>20</v>
      </c>
      <c r="D157" s="20" t="s">
        <v>21</v>
      </c>
      <c r="E157" s="16">
        <v>113</v>
      </c>
      <c r="F157" s="20"/>
      <c r="G157" s="41">
        <f t="shared" si="3"/>
        <v>0</v>
      </c>
    </row>
    <row r="158" spans="1:7">
      <c r="A158" s="31">
        <v>125</v>
      </c>
      <c r="B158" s="56" t="s">
        <v>122</v>
      </c>
      <c r="C158" s="17" t="s">
        <v>163</v>
      </c>
      <c r="D158" s="20" t="s">
        <v>21</v>
      </c>
      <c r="E158" s="16">
        <v>113</v>
      </c>
      <c r="F158" s="20"/>
      <c r="G158" s="41">
        <f t="shared" si="3"/>
        <v>0</v>
      </c>
    </row>
    <row r="159" spans="1:7" ht="22.5">
      <c r="A159" s="31">
        <v>126</v>
      </c>
      <c r="B159" s="56" t="s">
        <v>123</v>
      </c>
      <c r="C159" s="17" t="s">
        <v>167</v>
      </c>
      <c r="D159" s="20" t="s">
        <v>14</v>
      </c>
      <c r="E159" s="16">
        <v>113</v>
      </c>
      <c r="F159" s="20"/>
      <c r="G159" s="41">
        <f t="shared" si="3"/>
        <v>0</v>
      </c>
    </row>
    <row r="160" spans="1:7">
      <c r="A160" s="70"/>
      <c r="B160" s="71"/>
      <c r="C160" s="7" t="s">
        <v>15</v>
      </c>
      <c r="D160" s="22"/>
      <c r="E160" s="14"/>
      <c r="F160" s="22"/>
      <c r="G160" s="41"/>
    </row>
    <row r="161" spans="1:7">
      <c r="A161" s="31">
        <v>127</v>
      </c>
      <c r="B161" s="56" t="s">
        <v>125</v>
      </c>
      <c r="C161" s="17" t="s">
        <v>25</v>
      </c>
      <c r="D161" s="4" t="s">
        <v>7</v>
      </c>
      <c r="E161" s="16">
        <v>4</v>
      </c>
      <c r="F161" s="4"/>
      <c r="G161" s="41">
        <f t="shared" si="3"/>
        <v>0</v>
      </c>
    </row>
    <row r="162" spans="1:7">
      <c r="A162" s="31">
        <v>128</v>
      </c>
      <c r="B162" s="56" t="s">
        <v>125</v>
      </c>
      <c r="C162" s="17" t="s">
        <v>87</v>
      </c>
      <c r="D162" s="4" t="s">
        <v>7</v>
      </c>
      <c r="E162" s="16">
        <v>2</v>
      </c>
      <c r="F162" s="4"/>
      <c r="G162" s="41">
        <f t="shared" si="3"/>
        <v>0</v>
      </c>
    </row>
    <row r="163" spans="1:7">
      <c r="A163" s="31">
        <v>129</v>
      </c>
      <c r="B163" s="56" t="s">
        <v>125</v>
      </c>
      <c r="C163" s="17" t="s">
        <v>64</v>
      </c>
      <c r="D163" s="4" t="s">
        <v>7</v>
      </c>
      <c r="E163" s="16">
        <v>6</v>
      </c>
      <c r="F163" s="4"/>
      <c r="G163" s="41">
        <f t="shared" si="3"/>
        <v>0</v>
      </c>
    </row>
    <row r="164" spans="1:7">
      <c r="A164" s="31">
        <v>130</v>
      </c>
      <c r="B164" s="56" t="s">
        <v>125</v>
      </c>
      <c r="C164" s="17" t="s">
        <v>171</v>
      </c>
      <c r="D164" s="4" t="s">
        <v>7</v>
      </c>
      <c r="E164" s="16">
        <v>6</v>
      </c>
      <c r="F164" s="4"/>
      <c r="G164" s="41">
        <f t="shared" si="3"/>
        <v>0</v>
      </c>
    </row>
    <row r="165" spans="1:7">
      <c r="A165" s="31">
        <v>131</v>
      </c>
      <c r="B165" s="56" t="s">
        <v>125</v>
      </c>
      <c r="C165" s="17" t="s">
        <v>172</v>
      </c>
      <c r="D165" s="4" t="s">
        <v>7</v>
      </c>
      <c r="E165" s="16">
        <v>6</v>
      </c>
      <c r="F165" s="4"/>
      <c r="G165" s="41">
        <f t="shared" si="3"/>
        <v>0</v>
      </c>
    </row>
    <row r="166" spans="1:7">
      <c r="A166" s="31">
        <v>132</v>
      </c>
      <c r="B166" s="56" t="s">
        <v>125</v>
      </c>
      <c r="C166" s="17" t="s">
        <v>173</v>
      </c>
      <c r="D166" s="4" t="s">
        <v>65</v>
      </c>
      <c r="E166" s="16">
        <v>9</v>
      </c>
      <c r="F166" s="4"/>
      <c r="G166" s="41">
        <f t="shared" si="3"/>
        <v>0</v>
      </c>
    </row>
    <row r="167" spans="1:7">
      <c r="A167" s="31">
        <v>133</v>
      </c>
      <c r="B167" s="56" t="s">
        <v>174</v>
      </c>
      <c r="C167" s="17" t="s">
        <v>175</v>
      </c>
      <c r="D167" s="4" t="s">
        <v>6</v>
      </c>
      <c r="E167" s="16">
        <v>380</v>
      </c>
      <c r="F167" s="4"/>
      <c r="G167" s="41">
        <f t="shared" si="3"/>
        <v>0</v>
      </c>
    </row>
    <row r="168" spans="1:7">
      <c r="A168" s="31">
        <v>134</v>
      </c>
      <c r="B168" s="56" t="s">
        <v>126</v>
      </c>
      <c r="C168" s="17" t="s">
        <v>26</v>
      </c>
      <c r="D168" s="4" t="s">
        <v>21</v>
      </c>
      <c r="E168" s="16">
        <v>31</v>
      </c>
      <c r="F168" s="4"/>
      <c r="G168" s="41">
        <f t="shared" si="3"/>
        <v>0</v>
      </c>
    </row>
    <row r="169" spans="1:7">
      <c r="A169" s="31"/>
      <c r="B169" s="56"/>
      <c r="C169" s="44" t="s">
        <v>11</v>
      </c>
      <c r="D169" s="23"/>
      <c r="E169" s="18"/>
      <c r="F169" s="23"/>
      <c r="G169" s="41"/>
    </row>
    <row r="170" spans="1:7">
      <c r="A170" s="31">
        <v>135</v>
      </c>
      <c r="B170" s="56" t="s">
        <v>127</v>
      </c>
      <c r="C170" s="17" t="s">
        <v>182</v>
      </c>
      <c r="D170" s="20" t="s">
        <v>6</v>
      </c>
      <c r="E170" s="24">
        <v>10</v>
      </c>
      <c r="F170" s="20"/>
      <c r="G170" s="41">
        <f t="shared" si="3"/>
        <v>0</v>
      </c>
    </row>
    <row r="171" spans="1:7">
      <c r="A171" s="31">
        <v>136</v>
      </c>
      <c r="B171" s="56" t="s">
        <v>127</v>
      </c>
      <c r="C171" s="17" t="s">
        <v>181</v>
      </c>
      <c r="D171" s="20" t="s">
        <v>7</v>
      </c>
      <c r="E171" s="16">
        <v>6</v>
      </c>
      <c r="F171" s="20"/>
      <c r="G171" s="41">
        <f t="shared" si="3"/>
        <v>0</v>
      </c>
    </row>
    <row r="172" spans="1:7">
      <c r="A172" s="31">
        <v>137</v>
      </c>
      <c r="B172" s="56" t="s">
        <v>128</v>
      </c>
      <c r="C172" s="38" t="s">
        <v>83</v>
      </c>
      <c r="D172" s="4" t="s">
        <v>21</v>
      </c>
      <c r="E172" s="16">
        <v>1655</v>
      </c>
      <c r="F172" s="4"/>
      <c r="G172" s="41">
        <f t="shared" si="3"/>
        <v>0</v>
      </c>
    </row>
    <row r="173" spans="1:7" ht="33.75">
      <c r="A173" s="31">
        <v>138</v>
      </c>
      <c r="B173" s="56" t="s">
        <v>129</v>
      </c>
      <c r="C173" s="40" t="s">
        <v>139</v>
      </c>
      <c r="D173" s="4" t="s">
        <v>7</v>
      </c>
      <c r="E173" s="16">
        <v>1</v>
      </c>
      <c r="F173" s="4"/>
      <c r="G173" s="41">
        <f t="shared" si="3"/>
        <v>0</v>
      </c>
    </row>
    <row r="174" spans="1:7">
      <c r="A174" s="31">
        <v>139</v>
      </c>
      <c r="B174" s="56" t="s">
        <v>176</v>
      </c>
      <c r="C174" s="40" t="s">
        <v>177</v>
      </c>
      <c r="D174" s="20" t="s">
        <v>7</v>
      </c>
      <c r="E174" s="16">
        <v>190</v>
      </c>
      <c r="F174" s="20"/>
      <c r="G174" s="41">
        <f t="shared" si="3"/>
        <v>0</v>
      </c>
    </row>
    <row r="175" spans="1:7">
      <c r="A175" s="31"/>
      <c r="B175" s="56"/>
      <c r="C175" s="62" t="s">
        <v>179</v>
      </c>
      <c r="D175" s="20"/>
      <c r="E175" s="20"/>
      <c r="F175" s="20"/>
      <c r="G175" s="16">
        <f>SUM(G81:G82,G84:G103,G105:G107,G109:G112,G114:G120,G122:G128,G130:G133,G135:G138,G140:G142,G144:G147,G149:G155,G157:G159,G161:G168,G170:G174)</f>
        <v>0</v>
      </c>
    </row>
    <row r="176" spans="1:7">
      <c r="F176" t="s">
        <v>196</v>
      </c>
      <c r="G176" s="83">
        <f>SUM(G78,G175)</f>
        <v>0</v>
      </c>
    </row>
    <row r="177" spans="6:7">
      <c r="F177" t="s">
        <v>197</v>
      </c>
      <c r="G177" s="83">
        <f>(G176*0.23)</f>
        <v>0</v>
      </c>
    </row>
    <row r="178" spans="6:7">
      <c r="F178" t="s">
        <v>198</v>
      </c>
      <c r="G178" s="83">
        <f>SUM(G176,G177)</f>
        <v>0</v>
      </c>
    </row>
  </sheetData>
  <mergeCells count="2">
    <mergeCell ref="A1:G1"/>
    <mergeCell ref="A2:G2"/>
  </mergeCells>
  <phoneticPr fontId="15" type="noConversion"/>
  <pageMargins left="0.7" right="0.7" top="0.75" bottom="0.75" header="0.3" footer="0.3"/>
  <pageSetup paperSize="9" scale="48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G5" sqref="G5"/>
    </sheetView>
  </sheetViews>
  <sheetFormatPr defaultRowHeight="14.25"/>
  <cols>
    <col min="1" max="1" width="8.75" customWidth="1"/>
    <col min="4" max="4" width="22.5" customWidth="1"/>
    <col min="5" max="5" width="25.75" customWidth="1"/>
    <col min="6" max="6" width="26.875" customWidth="1"/>
    <col min="7" max="7" width="34.625" customWidth="1"/>
    <col min="8" max="8" width="33.375" customWidth="1"/>
    <col min="9" max="9" width="22.5" customWidth="1"/>
  </cols>
  <sheetData>
    <row r="1" spans="1:9" ht="23.25">
      <c r="A1" s="27" t="s">
        <v>32</v>
      </c>
    </row>
    <row r="2" spans="1:9">
      <c r="A2" s="78" t="s">
        <v>27</v>
      </c>
      <c r="B2" s="78" t="s">
        <v>28</v>
      </c>
      <c r="C2" s="79" t="s">
        <v>30</v>
      </c>
      <c r="D2" s="79" t="s">
        <v>95</v>
      </c>
      <c r="E2" s="76" t="s">
        <v>38</v>
      </c>
      <c r="F2" s="76" t="s">
        <v>39</v>
      </c>
      <c r="G2" s="76" t="s">
        <v>41</v>
      </c>
      <c r="H2" s="76" t="s">
        <v>40</v>
      </c>
      <c r="I2" s="76" t="s">
        <v>42</v>
      </c>
    </row>
    <row r="3" spans="1:9" ht="27.6" customHeight="1">
      <c r="A3" s="78"/>
      <c r="B3" s="78"/>
      <c r="C3" s="80"/>
      <c r="D3" s="80"/>
      <c r="E3" s="77"/>
      <c r="F3" s="77"/>
      <c r="G3" s="77"/>
      <c r="H3" s="77"/>
      <c r="I3" s="77"/>
    </row>
    <row r="4" spans="1:9">
      <c r="A4" s="81"/>
      <c r="B4" s="82"/>
      <c r="C4" s="82"/>
      <c r="D4" s="82"/>
    </row>
    <row r="5" spans="1:9">
      <c r="A5" s="30">
        <v>491</v>
      </c>
      <c r="B5" s="30">
        <v>577</v>
      </c>
      <c r="C5" s="30" t="s">
        <v>31</v>
      </c>
      <c r="D5" s="30">
        <v>9</v>
      </c>
      <c r="E5" s="32">
        <f t="shared" ref="E5:E6" si="0">D5+(B5-A5)*0.05</f>
        <v>13.3</v>
      </c>
      <c r="F5" s="32">
        <f t="shared" ref="F5:F6" si="1">E5+(B5-A5)*0.06</f>
        <v>18.46</v>
      </c>
      <c r="G5" s="32">
        <f t="shared" ref="G5:G6" si="2">F5+(B5-A5)*0.06</f>
        <v>23.62</v>
      </c>
      <c r="H5" s="32">
        <f t="shared" ref="H5:H6" si="3">G5</f>
        <v>23.62</v>
      </c>
      <c r="I5" s="32">
        <f t="shared" ref="I5" si="4">H5</f>
        <v>23.62</v>
      </c>
    </row>
    <row r="6" spans="1:9">
      <c r="A6" s="30">
        <v>620</v>
      </c>
      <c r="B6" s="30">
        <v>1100</v>
      </c>
      <c r="C6" s="30" t="s">
        <v>31</v>
      </c>
      <c r="D6" s="30">
        <v>67</v>
      </c>
      <c r="E6" s="32">
        <f t="shared" si="0"/>
        <v>91</v>
      </c>
      <c r="F6" s="32">
        <f t="shared" si="1"/>
        <v>119.8</v>
      </c>
      <c r="G6" s="32">
        <f t="shared" si="2"/>
        <v>148.6</v>
      </c>
      <c r="H6" s="32">
        <f t="shared" si="3"/>
        <v>148.6</v>
      </c>
      <c r="I6" s="32">
        <f t="shared" ref="I6" si="5">H6</f>
        <v>148.6</v>
      </c>
    </row>
    <row r="7" spans="1:9">
      <c r="F7" s="33">
        <f>SUM(F5:F6)</f>
        <v>138.26</v>
      </c>
      <c r="G7" s="33">
        <f>SUM(G5:G6)</f>
        <v>172.22</v>
      </c>
      <c r="H7" s="33">
        <f>SUM(H5:H6)</f>
        <v>172.22</v>
      </c>
      <c r="I7" s="33">
        <f t="shared" ref="I7" si="6">H7</f>
        <v>172.22</v>
      </c>
    </row>
    <row r="9" spans="1:9">
      <c r="A9" t="s">
        <v>43</v>
      </c>
      <c r="E9">
        <v>150</v>
      </c>
    </row>
    <row r="10" spans="1:9">
      <c r="A10" t="s">
        <v>44</v>
      </c>
    </row>
    <row r="11" spans="1:9">
      <c r="A11" t="s">
        <v>45</v>
      </c>
    </row>
  </sheetData>
  <mergeCells count="10">
    <mergeCell ref="A2:A3"/>
    <mergeCell ref="B2:B3"/>
    <mergeCell ref="C2:C3"/>
    <mergeCell ref="D2:D3"/>
    <mergeCell ref="A4:D4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topLeftCell="A3" workbookViewId="0">
      <selection activeCell="D8" sqref="D8"/>
    </sheetView>
  </sheetViews>
  <sheetFormatPr defaultRowHeight="14.25"/>
  <cols>
    <col min="4" max="4" width="15.875" customWidth="1"/>
  </cols>
  <sheetData>
    <row r="1" spans="1:4" ht="23.25">
      <c r="A1" s="27" t="s">
        <v>37</v>
      </c>
    </row>
    <row r="2" spans="1:4">
      <c r="A2" s="78" t="s">
        <v>27</v>
      </c>
      <c r="B2" s="78" t="s">
        <v>28</v>
      </c>
      <c r="C2" s="79" t="s">
        <v>30</v>
      </c>
      <c r="D2" s="79" t="s">
        <v>29</v>
      </c>
    </row>
    <row r="3" spans="1:4">
      <c r="A3" s="78"/>
      <c r="B3" s="78"/>
      <c r="C3" s="80"/>
      <c r="D3" s="80"/>
    </row>
    <row r="4" spans="1:4">
      <c r="A4" s="81"/>
      <c r="B4" s="82"/>
      <c r="C4" s="82"/>
      <c r="D4" s="82"/>
    </row>
    <row r="5" spans="1:4">
      <c r="A5" s="30" t="s">
        <v>92</v>
      </c>
      <c r="B5" s="30" t="s">
        <v>93</v>
      </c>
      <c r="C5" s="30" t="s">
        <v>31</v>
      </c>
      <c r="D5" s="30">
        <f>30*2.75</f>
        <v>82.5</v>
      </c>
    </row>
    <row r="6" spans="1:4">
      <c r="A6" s="30" t="s">
        <v>90</v>
      </c>
      <c r="B6" s="30" t="s">
        <v>91</v>
      </c>
      <c r="C6" s="30" t="s">
        <v>31</v>
      </c>
      <c r="D6" s="30">
        <f>150*2.75</f>
        <v>412.5</v>
      </c>
    </row>
    <row r="7" spans="1:4">
      <c r="D7">
        <f>SUM(D5:D6)</f>
        <v>495</v>
      </c>
    </row>
    <row r="8" spans="1:4">
      <c r="D8">
        <f>D7*2.65*0.05</f>
        <v>65.587500000000006</v>
      </c>
    </row>
  </sheetData>
  <mergeCells count="5">
    <mergeCell ref="A2:A3"/>
    <mergeCell ref="B2:B3"/>
    <mergeCell ref="C2:C3"/>
    <mergeCell ref="D2:D3"/>
    <mergeCell ref="A4:D4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I24" sqref="I24"/>
    </sheetView>
  </sheetViews>
  <sheetFormatPr defaultRowHeight="14.25"/>
  <cols>
    <col min="1" max="1" width="15.25" customWidth="1"/>
    <col min="4" max="4" width="15.25" customWidth="1"/>
    <col min="5" max="5" width="10.25" customWidth="1"/>
  </cols>
  <sheetData>
    <row r="1" spans="1:4" ht="23.25">
      <c r="A1" s="27" t="s">
        <v>46</v>
      </c>
    </row>
    <row r="2" spans="1:4" ht="23.25">
      <c r="A2" s="27"/>
    </row>
    <row r="3" spans="1:4">
      <c r="D3" s="26"/>
    </row>
    <row r="4" spans="1:4" ht="23.25">
      <c r="A4" s="27" t="s">
        <v>68</v>
      </c>
    </row>
    <row r="5" spans="1:4">
      <c r="A5" s="32"/>
      <c r="B5" s="32" t="s">
        <v>69</v>
      </c>
      <c r="C5" s="32" t="s">
        <v>70</v>
      </c>
      <c r="D5" s="36" t="s">
        <v>71</v>
      </c>
    </row>
    <row r="6" spans="1:4">
      <c r="A6" s="32" t="s">
        <v>48</v>
      </c>
      <c r="B6" s="30">
        <v>172.22</v>
      </c>
      <c r="C6" s="32">
        <v>0.53</v>
      </c>
      <c r="D6" s="36">
        <f t="shared" ref="D6" si="0">B6*C6</f>
        <v>91.276600000000002</v>
      </c>
    </row>
    <row r="7" spans="1:4">
      <c r="A7" s="32" t="s">
        <v>47</v>
      </c>
      <c r="B7" s="30">
        <v>210.5</v>
      </c>
      <c r="C7" s="32">
        <v>0.2</v>
      </c>
      <c r="D7" s="36">
        <f>B7*C7</f>
        <v>42.1</v>
      </c>
    </row>
    <row r="8" spans="1:4">
      <c r="A8" s="32" t="s">
        <v>76</v>
      </c>
      <c r="B8" s="30">
        <v>15.9</v>
      </c>
      <c r="C8" s="32">
        <v>0.42</v>
      </c>
      <c r="D8" s="36">
        <f t="shared" ref="D8:D10" si="1">B8*C8</f>
        <v>6.6779999999999999</v>
      </c>
    </row>
    <row r="9" spans="1:4">
      <c r="A9" s="32" t="s">
        <v>49</v>
      </c>
      <c r="B9" s="30">
        <v>207.8</v>
      </c>
      <c r="C9" s="32">
        <v>0.48</v>
      </c>
      <c r="D9" s="36">
        <f t="shared" si="1"/>
        <v>99.744</v>
      </c>
    </row>
    <row r="10" spans="1:4">
      <c r="A10" s="32" t="s">
        <v>100</v>
      </c>
      <c r="B10" s="30">
        <v>100</v>
      </c>
      <c r="C10" s="32">
        <v>0.25</v>
      </c>
      <c r="D10" s="36">
        <f t="shared" si="1"/>
        <v>25</v>
      </c>
    </row>
    <row r="11" spans="1:4">
      <c r="A11" s="35"/>
      <c r="B11" s="35"/>
      <c r="C11" s="34"/>
      <c r="D11" s="36">
        <f>SUM(D6:D10)</f>
        <v>264.79859999999996</v>
      </c>
    </row>
    <row r="14" spans="1:4" ht="23.25">
      <c r="A14" s="27" t="s">
        <v>72</v>
      </c>
    </row>
    <row r="15" spans="1:4">
      <c r="A15" s="32"/>
      <c r="B15" s="32" t="s">
        <v>69</v>
      </c>
      <c r="C15" s="32" t="s">
        <v>70</v>
      </c>
      <c r="D15" s="36" t="s">
        <v>71</v>
      </c>
    </row>
    <row r="16" spans="1:4">
      <c r="A16" s="32" t="s">
        <v>47</v>
      </c>
      <c r="B16" s="32">
        <v>210.5</v>
      </c>
      <c r="C16" s="32">
        <v>0.2</v>
      </c>
      <c r="D16" s="36">
        <f t="shared" ref="D16:D17" si="2">B16*C16</f>
        <v>42.1</v>
      </c>
    </row>
    <row r="17" spans="1:4">
      <c r="A17" s="32" t="s">
        <v>50</v>
      </c>
      <c r="B17" s="32">
        <v>1958.5</v>
      </c>
      <c r="C17" s="32">
        <v>0.1</v>
      </c>
      <c r="D17" s="36">
        <f t="shared" si="2"/>
        <v>195.85000000000002</v>
      </c>
    </row>
    <row r="18" spans="1:4">
      <c r="D18" s="36">
        <f>SUM(D16:D17)</f>
        <v>237.95000000000002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C22" sqref="C22"/>
    </sheetView>
  </sheetViews>
  <sheetFormatPr defaultRowHeight="14.25"/>
  <cols>
    <col min="1" max="1" width="16.75" customWidth="1"/>
    <col min="3" max="3" width="24.125" customWidth="1"/>
    <col min="4" max="4" width="14.625" customWidth="1"/>
    <col min="5" max="5" width="11.625" customWidth="1"/>
  </cols>
  <sheetData>
    <row r="1" spans="1:5" ht="23.25">
      <c r="A1" s="27" t="s">
        <v>52</v>
      </c>
      <c r="B1" s="27"/>
      <c r="C1" s="27"/>
    </row>
    <row r="2" spans="1:5">
      <c r="A2" s="32" t="s">
        <v>53</v>
      </c>
      <c r="B2" s="32" t="s">
        <v>55</v>
      </c>
      <c r="C2" s="32" t="s">
        <v>54</v>
      </c>
      <c r="D2" s="32" t="s">
        <v>62</v>
      </c>
    </row>
    <row r="3" spans="1:5">
      <c r="A3" s="32" t="s">
        <v>89</v>
      </c>
      <c r="B3" s="32"/>
      <c r="C3" s="32">
        <v>60</v>
      </c>
      <c r="D3" s="32">
        <f>1.71*4</f>
        <v>6.84</v>
      </c>
    </row>
    <row r="6" spans="1:5" ht="23.25">
      <c r="A6" s="27" t="s">
        <v>59</v>
      </c>
    </row>
    <row r="7" spans="1:5">
      <c r="A7" s="32" t="s">
        <v>53</v>
      </c>
      <c r="B7" s="32" t="s">
        <v>55</v>
      </c>
      <c r="C7" s="32" t="s">
        <v>56</v>
      </c>
      <c r="D7" s="32" t="s">
        <v>58</v>
      </c>
      <c r="E7" s="42"/>
    </row>
    <row r="8" spans="1:5">
      <c r="A8" s="32" t="s">
        <v>88</v>
      </c>
      <c r="B8" s="32">
        <v>2</v>
      </c>
      <c r="C8" s="32" t="s">
        <v>57</v>
      </c>
      <c r="D8" s="32">
        <v>2</v>
      </c>
      <c r="E8" s="42"/>
    </row>
    <row r="9" spans="1:5">
      <c r="A9" s="32" t="s">
        <v>60</v>
      </c>
      <c r="B9" s="32">
        <v>2</v>
      </c>
      <c r="C9" s="32" t="s">
        <v>57</v>
      </c>
      <c r="D9" s="32">
        <v>2</v>
      </c>
      <c r="E9" s="42"/>
    </row>
    <row r="10" spans="1:5">
      <c r="A10" s="32" t="s">
        <v>61</v>
      </c>
      <c r="B10" s="32">
        <v>1</v>
      </c>
      <c r="C10" s="32" t="s">
        <v>57</v>
      </c>
      <c r="D10" s="32">
        <v>2</v>
      </c>
      <c r="E10" s="42"/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PRZEDMIAR</vt:lpstr>
      <vt:lpstr>POSZERZENIE JEZDNI</vt:lpstr>
      <vt:lpstr>wyrównanie krawędzi</vt:lpstr>
      <vt:lpstr>roboty ziemne</vt:lpstr>
      <vt:lpstr>oznakowanie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ZDPNAKLO 001</cp:lastModifiedBy>
  <dcterms:created xsi:type="dcterms:W3CDTF">2017-05-10T14:54:24Z</dcterms:created>
  <dcterms:modified xsi:type="dcterms:W3CDTF">2024-02-26T09:03:05Z</dcterms:modified>
</cp:coreProperties>
</file>