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filterPrivacy="1"/>
  <xr:revisionPtr revIDLastSave="0" documentId="13_ncr:1_{5942584E-D4D2-40D3-9F5A-6C5529F2DFC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Arkusz1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7" i="1" l="1"/>
  <c r="E81" i="1"/>
  <c r="E65" i="1"/>
  <c r="E57" i="1"/>
  <c r="E49" i="1"/>
  <c r="E41" i="1"/>
  <c r="E25" i="1"/>
  <c r="E24" i="1"/>
  <c r="E8" i="1"/>
  <c r="I4" i="1"/>
  <c r="E105" i="1" s="1"/>
  <c r="B113" i="1"/>
  <c r="B112" i="1"/>
  <c r="D44" i="1"/>
  <c r="F26" i="1"/>
  <c r="H26" i="1" s="1"/>
  <c r="I26" i="1" s="1"/>
  <c r="E16" i="1" l="1"/>
  <c r="E73" i="1"/>
  <c r="E89" i="1"/>
  <c r="E33" i="1"/>
  <c r="F106" i="1" l="1"/>
  <c r="F105" i="1"/>
  <c r="F98" i="1"/>
  <c r="F97" i="1"/>
  <c r="F90" i="1"/>
  <c r="F89" i="1"/>
  <c r="F82" i="1"/>
  <c r="F81" i="1"/>
  <c r="F74" i="1"/>
  <c r="F73" i="1"/>
  <c r="F66" i="1"/>
  <c r="F65" i="1"/>
  <c r="F58" i="1"/>
  <c r="F57" i="1"/>
  <c r="F50" i="1"/>
  <c r="F49" i="1"/>
  <c r="F41" i="1"/>
  <c r="F36" i="1"/>
  <c r="F33" i="1"/>
  <c r="F28" i="1"/>
  <c r="F25" i="1"/>
  <c r="F24" i="1"/>
  <c r="F34" i="1"/>
  <c r="F19" i="1"/>
  <c r="F17" i="1"/>
  <c r="F16" i="1"/>
  <c r="F11" i="1"/>
  <c r="F9" i="1"/>
  <c r="F8" i="1"/>
  <c r="B114" i="1" l="1"/>
  <c r="D108" i="1" l="1"/>
  <c r="C108" i="1"/>
  <c r="F108" i="1" s="1"/>
  <c r="D107" i="1"/>
  <c r="F107" i="1" s="1"/>
  <c r="D100" i="1"/>
  <c r="C100" i="1"/>
  <c r="F100" i="1" s="1"/>
  <c r="D99" i="1"/>
  <c r="H98" i="1"/>
  <c r="I98" i="1" s="1"/>
  <c r="D92" i="1"/>
  <c r="C92" i="1"/>
  <c r="F92" i="1" s="1"/>
  <c r="D91" i="1"/>
  <c r="F91" i="1" s="1"/>
  <c r="D84" i="1"/>
  <c r="C84" i="1"/>
  <c r="F84" i="1" s="1"/>
  <c r="D83" i="1"/>
  <c r="H82" i="1"/>
  <c r="I82" i="1" s="1"/>
  <c r="D76" i="1"/>
  <c r="C76" i="1"/>
  <c r="D75" i="1"/>
  <c r="F75" i="1" s="1"/>
  <c r="D68" i="1"/>
  <c r="C68" i="1"/>
  <c r="D67" i="1"/>
  <c r="F67" i="1" s="1"/>
  <c r="H66" i="1"/>
  <c r="I66" i="1" s="1"/>
  <c r="D60" i="1"/>
  <c r="C60" i="1"/>
  <c r="D59" i="1"/>
  <c r="F59" i="1" s="1"/>
  <c r="D52" i="1"/>
  <c r="C52" i="1"/>
  <c r="F52" i="1" s="1"/>
  <c r="D51" i="1"/>
  <c r="F51" i="1" s="1"/>
  <c r="H50" i="1"/>
  <c r="I50" i="1" s="1"/>
  <c r="H49" i="1"/>
  <c r="C44" i="1"/>
  <c r="F44" i="1" s="1"/>
  <c r="D43" i="1"/>
  <c r="F43" i="1" s="1"/>
  <c r="F42" i="1"/>
  <c r="H42" i="1" s="1"/>
  <c r="I42" i="1" s="1"/>
  <c r="D35" i="1"/>
  <c r="F35" i="1" s="1"/>
  <c r="H34" i="1"/>
  <c r="D27" i="1"/>
  <c r="F27" i="1" s="1"/>
  <c r="H25" i="1"/>
  <c r="I25" i="1" s="1"/>
  <c r="D18" i="1"/>
  <c r="F18" i="1" s="1"/>
  <c r="H17" i="1"/>
  <c r="I17" i="1" s="1"/>
  <c r="D10" i="1"/>
  <c r="F10" i="1" s="1"/>
  <c r="H9" i="1"/>
  <c r="I9" i="1" s="1"/>
  <c r="F68" i="1" l="1"/>
  <c r="H68" i="1" s="1"/>
  <c r="I68" i="1" s="1"/>
  <c r="F99" i="1"/>
  <c r="H99" i="1" s="1"/>
  <c r="I99" i="1" s="1"/>
  <c r="F76" i="1"/>
  <c r="H76" i="1" s="1"/>
  <c r="I76" i="1" s="1"/>
  <c r="F83" i="1"/>
  <c r="H83" i="1" s="1"/>
  <c r="I83" i="1" s="1"/>
  <c r="F60" i="1"/>
  <c r="H60" i="1" s="1"/>
  <c r="I60" i="1" s="1"/>
  <c r="H100" i="1"/>
  <c r="I100" i="1" s="1"/>
  <c r="H52" i="1"/>
  <c r="I52" i="1" s="1"/>
  <c r="H84" i="1"/>
  <c r="I84" i="1" s="1"/>
  <c r="H65" i="1"/>
  <c r="H36" i="1"/>
  <c r="I36" i="1" s="1"/>
  <c r="I49" i="1"/>
  <c r="I34" i="1"/>
  <c r="H35" i="1"/>
  <c r="I35" i="1" s="1"/>
  <c r="H108" i="1"/>
  <c r="I108" i="1" s="1"/>
  <c r="H92" i="1"/>
  <c r="I92" i="1" s="1"/>
  <c r="H10" i="1"/>
  <c r="I10" i="1" s="1"/>
  <c r="H27" i="1"/>
  <c r="I27" i="1" s="1"/>
  <c r="H43" i="1"/>
  <c r="I43" i="1" s="1"/>
  <c r="H51" i="1"/>
  <c r="I51" i="1" s="1"/>
  <c r="H73" i="1"/>
  <c r="H89" i="1"/>
  <c r="H105" i="1"/>
  <c r="H57" i="1"/>
  <c r="H67" i="1"/>
  <c r="I67" i="1" s="1"/>
  <c r="H107" i="1"/>
  <c r="I107" i="1" s="1"/>
  <c r="H18" i="1"/>
  <c r="I18" i="1" s="1"/>
  <c r="H44" i="1"/>
  <c r="I44" i="1" s="1"/>
  <c r="H8" i="1"/>
  <c r="H16" i="1"/>
  <c r="I16" i="1" s="1"/>
  <c r="H24" i="1"/>
  <c r="H41" i="1"/>
  <c r="H91" i="1"/>
  <c r="I91" i="1" s="1"/>
  <c r="H19" i="1"/>
  <c r="I19" i="1" s="1"/>
  <c r="H28" i="1"/>
  <c r="H33" i="1"/>
  <c r="H58" i="1"/>
  <c r="I58" i="1" s="1"/>
  <c r="H59" i="1"/>
  <c r="I59" i="1" s="1"/>
  <c r="H74" i="1"/>
  <c r="I74" i="1" s="1"/>
  <c r="H75" i="1"/>
  <c r="I75" i="1" s="1"/>
  <c r="H81" i="1"/>
  <c r="H97" i="1"/>
  <c r="H11" i="1"/>
  <c r="I11" i="1" s="1"/>
  <c r="H90" i="1"/>
  <c r="I90" i="1" s="1"/>
  <c r="H106" i="1"/>
  <c r="I106" i="1" s="1"/>
  <c r="I28" i="1" l="1"/>
  <c r="H29" i="1"/>
  <c r="H85" i="1"/>
  <c r="H45" i="1"/>
  <c r="I53" i="1"/>
  <c r="H61" i="1"/>
  <c r="H109" i="1"/>
  <c r="H101" i="1"/>
  <c r="H93" i="1"/>
  <c r="H69" i="1"/>
  <c r="H53" i="1"/>
  <c r="H77" i="1"/>
  <c r="H12" i="1"/>
  <c r="H37" i="1"/>
  <c r="I20" i="1"/>
  <c r="I65" i="1"/>
  <c r="I69" i="1" s="1"/>
  <c r="I41" i="1"/>
  <c r="I45" i="1" s="1"/>
  <c r="H20" i="1"/>
  <c r="I105" i="1"/>
  <c r="I109" i="1" s="1"/>
  <c r="I81" i="1"/>
  <c r="I85" i="1" s="1"/>
  <c r="I33" i="1"/>
  <c r="I37" i="1" s="1"/>
  <c r="I97" i="1"/>
  <c r="I101" i="1" s="1"/>
  <c r="I24" i="1"/>
  <c r="I8" i="1"/>
  <c r="I12" i="1" s="1"/>
  <c r="I57" i="1"/>
  <c r="I61" i="1" s="1"/>
  <c r="I89" i="1"/>
  <c r="I93" i="1" s="1"/>
  <c r="I73" i="1"/>
  <c r="I77" i="1" s="1"/>
  <c r="I29" i="1" l="1"/>
  <c r="I112" i="1" s="1"/>
  <c r="I113" i="1" s="1"/>
</calcChain>
</file>

<file path=xl/sharedStrings.xml><?xml version="1.0" encoding="utf-8"?>
<sst xmlns="http://schemas.openxmlformats.org/spreadsheetml/2006/main" count="259" uniqueCount="45">
  <si>
    <t>jednostki miary</t>
  </si>
  <si>
    <t>Paliwo gazowe</t>
  </si>
  <si>
    <t>kWh</t>
  </si>
  <si>
    <t>Opłata - abonament za sprzedaż paliwa gazowego</t>
  </si>
  <si>
    <t>Opłata sieciowa zmienna</t>
  </si>
  <si>
    <t>kWh/h</t>
  </si>
  <si>
    <t>suma</t>
  </si>
  <si>
    <t xml:space="preserve">Opłata sieciowa stała </t>
  </si>
  <si>
    <t xml:space="preserve">Opłata - abonament za sprzedaż paliwa gazowego </t>
  </si>
  <si>
    <t>SUMA BRUTTO</t>
  </si>
  <si>
    <t>licznik x m-c</t>
  </si>
  <si>
    <t>ilość ppg</t>
  </si>
  <si>
    <t>Kwota podatku Vat w zł</t>
  </si>
  <si>
    <t>Wartość brutto (kol. 6 + kol. 8)</t>
  </si>
  <si>
    <t>wartość netto (kol 3 x kol. 4 x kol. 5)</t>
  </si>
  <si>
    <t>Nazwa opłaty</t>
  </si>
  <si>
    <t>cena jednostkowa</t>
  </si>
  <si>
    <t>Stawka podatku Vat</t>
  </si>
  <si>
    <t xml:space="preserve">Opłata - abonament za sprzedaż paliwa gazowego  </t>
  </si>
  <si>
    <t>Ilość ppg</t>
  </si>
  <si>
    <t>suma gazu (kWh)</t>
  </si>
  <si>
    <t>suma netto</t>
  </si>
  <si>
    <t>moc zamówiona</t>
  </si>
  <si>
    <t xml:space="preserve">Opłata sieciowa stała (ilość jednostek = ilość godzin w trakcie trwania umowy x moc umowna) </t>
  </si>
  <si>
    <t xml:space="preserve">Opłata sieciowa stała (ilość jednostek = ilość godzin w trakcie trwania umowy x moc umowna)  </t>
  </si>
  <si>
    <t>ilość j.m. Zamówienie podstawowe</t>
  </si>
  <si>
    <t>Załącznik nr 3 do SIWZ - kalkulator</t>
  </si>
  <si>
    <t>Uwaga: wyliczenia z kalkulatora nie  stanowią podstawy do jakichkolwiek roszczeń Wykonawcy w stosunku do Zamawiającego
i sam kalkulator nie stanowi załącznika do oferty. Zamawiający może z niego skorzystać.</t>
  </si>
  <si>
    <t>,,Kompleksowa dostawa gazu ziemnego wysokometanowego (grupa E) dla Grupy Zakupowej Gmin Metropolii Poznańskiej na okres od 01.01.2021 do 31.12.2022"</t>
  </si>
  <si>
    <t>W-6.1 ZW Z PODATKU AKCYZOWEGO</t>
  </si>
  <si>
    <t>W-6.1 PŁATNIK PODATKU AKCYZOWEGO</t>
  </si>
  <si>
    <t>W-5.1 ZW Z PODATKU AKCYZOWEGO</t>
  </si>
  <si>
    <t>W-5.1 PŁATNIK  PODATKU AKCYZOWEGO</t>
  </si>
  <si>
    <t>W-4 ZW Z PODATKU AKCYZOWEGO</t>
  </si>
  <si>
    <t>W-4 PŁATNIK  PODATKU AKCYZOWEGO</t>
  </si>
  <si>
    <t>W-3.9 ZW Z PODATKU AKCYZOWEGO</t>
  </si>
  <si>
    <t>W-3.6 ZW Z PODATKU AKCYZOWEGO</t>
  </si>
  <si>
    <t>W-3.6 PŁATNIK  PODATKU AKCYZOWEGO</t>
  </si>
  <si>
    <t>W-2.1 ZW Z PODATKU AKCYZOWEGO</t>
  </si>
  <si>
    <t>W-2.1 PŁATNIK  PODATKU AKCYZOWEGO</t>
  </si>
  <si>
    <t>W-1.1 ZW Z PODATKU AKCYZOWEGO</t>
  </si>
  <si>
    <t>W-1.1 PŁATNIK  PODATKU AKCYZOWEGO</t>
  </si>
  <si>
    <t>cena jednostkowa netto za 1 kWh:</t>
  </si>
  <si>
    <t>cena jednostkowa netto za 1 kWh z akcyzą:</t>
  </si>
  <si>
    <t>ilość j.m. Zamówienie planowane wg faktur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</si>
</sst>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zł&quot;_-;\-* #,##0.00\ &quot;zł&quot;_-;_-* &quot;-&quot;??\ &quot;zł&quot;_-;_-@_-"/>
    <numFmt numFmtId="164" formatCode="#,##0.00000"/>
    <numFmt numFmtId="165" formatCode="0.00000"/>
    <numFmt numFmtId="166" formatCode="0.000000"/>
    <numFmt numFmtId="167" formatCode="#,##0.00;[Red]#,##0.00"/>
    <numFmt numFmtId="168" formatCode="#,##0.00000;[Red]#,##0.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Calibri"/>
      <family val="2"/>
      <scheme val="minor"/>
    </font>
    <font>
      <b/>
      <sz val="9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Fill="1" applyAlignment="1"/>
    <xf numFmtId="0" fontId="2" fillId="0" borderId="0" xfId="0" applyFont="1" applyFill="1" applyAlignment="1">
      <alignment wrapText="1"/>
    </xf>
    <xf numFmtId="0" fontId="3" fillId="0" borderId="0" xfId="0" applyFont="1" applyFill="1" applyAlignment="1"/>
    <xf numFmtId="0" fontId="4" fillId="0" borderId="0" xfId="0" applyFont="1" applyFill="1" applyAlignment="1"/>
    <xf numFmtId="0" fontId="5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Alignment="1"/>
    <xf numFmtId="0" fontId="5" fillId="0" borderId="0" xfId="0" applyFont="1" applyFill="1" applyAlignment="1"/>
    <xf numFmtId="0" fontId="6" fillId="0" borderId="0" xfId="0" applyFont="1" applyFill="1" applyAlignment="1">
      <alignment wrapText="1"/>
    </xf>
    <xf numFmtId="0" fontId="6" fillId="0" borderId="0" xfId="0" applyFont="1" applyFill="1" applyAlignment="1"/>
    <xf numFmtId="167" fontId="5" fillId="0" borderId="0" xfId="0" applyNumberFormat="1" applyFont="1" applyFill="1" applyAlignment="1"/>
    <xf numFmtId="9" fontId="2" fillId="0" borderId="0" xfId="0" applyNumberFormat="1" applyFont="1" applyFill="1" applyAlignment="1"/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44" fontId="7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0" fontId="5" fillId="0" borderId="0" xfId="0" quotePrefix="1" applyFont="1" applyFill="1" applyAlignment="1"/>
    <xf numFmtId="4" fontId="6" fillId="0" borderId="0" xfId="0" applyNumberFormat="1" applyFont="1" applyFill="1" applyAlignment="1"/>
    <xf numFmtId="4" fontId="5" fillId="0" borderId="0" xfId="0" applyNumberFormat="1" applyFont="1" applyFill="1" applyAlignment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4" fontId="5" fillId="0" borderId="0" xfId="0" applyNumberFormat="1" applyFont="1" applyFill="1" applyAlignment="1">
      <alignment wrapText="1"/>
    </xf>
    <xf numFmtId="0" fontId="2" fillId="0" borderId="1" xfId="0" applyFont="1" applyFill="1" applyBorder="1" applyAlignment="1"/>
    <xf numFmtId="0" fontId="7" fillId="0" borderId="1" xfId="0" applyFont="1" applyFill="1" applyBorder="1" applyAlignment="1"/>
    <xf numFmtId="168" fontId="7" fillId="0" borderId="1" xfId="0" applyNumberFormat="1" applyFont="1" applyFill="1" applyBorder="1" applyAlignment="1"/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9" fillId="0" borderId="1" xfId="0" applyFont="1" applyBorder="1"/>
    <xf numFmtId="0" fontId="9" fillId="0" borderId="1" xfId="0" applyFont="1" applyBorder="1" applyAlignment="1">
      <alignment horizont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6"/>
  <sheetViews>
    <sheetView tabSelected="1" zoomScale="90" zoomScaleNormal="90" workbookViewId="0">
      <pane ySplit="7" topLeftCell="A8" activePane="bottomLeft" state="frozen"/>
      <selection pane="bottomLeft" activeCell="D40" sqref="D40"/>
    </sheetView>
  </sheetViews>
  <sheetFormatPr defaultColWidth="9.1796875" defaultRowHeight="14.5" x14ac:dyDescent="0.35"/>
  <cols>
    <col min="1" max="1" width="39.54296875" style="4" customWidth="1"/>
    <col min="2" max="2" width="12.26953125" style="4" customWidth="1"/>
    <col min="3" max="3" width="7.7265625" style="4" customWidth="1"/>
    <col min="4" max="4" width="9.81640625" style="4" customWidth="1"/>
    <col min="5" max="5" width="10.26953125" style="12" customWidth="1"/>
    <col min="6" max="6" width="13.453125" style="4" customWidth="1"/>
    <col min="7" max="7" width="10.1796875" style="4" customWidth="1"/>
    <col min="8" max="8" width="12.453125" style="4" customWidth="1"/>
    <col min="9" max="9" width="13.81640625" style="4" customWidth="1"/>
    <col min="10" max="16384" width="9.1796875" style="4"/>
  </cols>
  <sheetData>
    <row r="1" spans="1:9" ht="20.25" customHeight="1" x14ac:dyDescent="0.35">
      <c r="A1" s="1"/>
      <c r="B1" s="1"/>
      <c r="C1" s="1"/>
      <c r="D1" s="1"/>
      <c r="E1" s="2"/>
      <c r="F1" s="1"/>
      <c r="G1" s="3" t="s">
        <v>26</v>
      </c>
    </row>
    <row r="2" spans="1:9" ht="43.5" customHeight="1" x14ac:dyDescent="0.35">
      <c r="A2" s="42" t="s">
        <v>28</v>
      </c>
      <c r="B2" s="42"/>
      <c r="C2" s="42"/>
      <c r="D2" s="42"/>
      <c r="E2" s="42"/>
      <c r="F2" s="42"/>
      <c r="G2" s="42"/>
      <c r="H2" s="42"/>
      <c r="I2" s="42"/>
    </row>
    <row r="3" spans="1:9" ht="20.5" customHeight="1" x14ac:dyDescent="0.35">
      <c r="A3" s="5"/>
      <c r="B3" s="6"/>
      <c r="C3" s="6"/>
      <c r="D3" s="7"/>
      <c r="E3" s="8"/>
      <c r="F3" s="39" t="s">
        <v>42</v>
      </c>
      <c r="G3" s="40"/>
      <c r="H3" s="40"/>
      <c r="I3" s="41"/>
    </row>
    <row r="4" spans="1:9" ht="15" customHeight="1" x14ac:dyDescent="0.35">
      <c r="A4" s="2"/>
      <c r="B4" s="11"/>
      <c r="F4" s="39" t="s">
        <v>43</v>
      </c>
      <c r="G4" s="40"/>
      <c r="H4" s="40"/>
      <c r="I4" s="41">
        <f>I3+0.00362</f>
        <v>3.62E-3</v>
      </c>
    </row>
    <row r="5" spans="1:9" ht="21.5" customHeight="1" x14ac:dyDescent="0.35">
      <c r="A5" s="13">
        <v>1</v>
      </c>
      <c r="B5" s="13"/>
      <c r="C5" s="13"/>
      <c r="D5" s="13"/>
      <c r="E5" s="14"/>
      <c r="F5" s="15"/>
      <c r="G5" s="15" t="s">
        <v>29</v>
      </c>
      <c r="H5" s="15"/>
      <c r="I5" s="15"/>
    </row>
    <row r="6" spans="1:9" ht="46" x14ac:dyDescent="0.35">
      <c r="A6" s="16" t="s">
        <v>15</v>
      </c>
      <c r="B6" s="16" t="s">
        <v>0</v>
      </c>
      <c r="C6" s="17" t="s">
        <v>11</v>
      </c>
      <c r="D6" s="18" t="s">
        <v>44</v>
      </c>
      <c r="E6" s="19" t="s">
        <v>16</v>
      </c>
      <c r="F6" s="20" t="s">
        <v>14</v>
      </c>
      <c r="G6" s="20" t="s">
        <v>17</v>
      </c>
      <c r="H6" s="20" t="s">
        <v>12</v>
      </c>
      <c r="I6" s="20" t="s">
        <v>13</v>
      </c>
    </row>
    <row r="7" spans="1:9" x14ac:dyDescent="0.35">
      <c r="A7" s="16">
        <v>1</v>
      </c>
      <c r="B7" s="21">
        <v>2</v>
      </c>
      <c r="C7" s="22">
        <v>3</v>
      </c>
      <c r="D7" s="17">
        <v>4</v>
      </c>
      <c r="E7" s="19">
        <v>5</v>
      </c>
      <c r="F7" s="23">
        <v>6</v>
      </c>
      <c r="G7" s="23">
        <v>7</v>
      </c>
      <c r="H7" s="23">
        <v>8</v>
      </c>
      <c r="I7" s="23">
        <v>9</v>
      </c>
    </row>
    <row r="8" spans="1:9" x14ac:dyDescent="0.35">
      <c r="A8" s="16" t="s">
        <v>1</v>
      </c>
      <c r="B8" s="21" t="s">
        <v>2</v>
      </c>
      <c r="C8" s="21">
        <v>1</v>
      </c>
      <c r="D8" s="23">
        <v>6192922</v>
      </c>
      <c r="E8" s="24">
        <f>I3</f>
        <v>0</v>
      </c>
      <c r="F8" s="25">
        <f>ROUND(C8*D8*E8,2)</f>
        <v>0</v>
      </c>
      <c r="G8" s="25">
        <v>23</v>
      </c>
      <c r="H8" s="25">
        <f>ROUND(F8*0.23,2)</f>
        <v>0</v>
      </c>
      <c r="I8" s="25">
        <f>F8+H8</f>
        <v>0</v>
      </c>
    </row>
    <row r="9" spans="1:9" x14ac:dyDescent="0.35">
      <c r="A9" s="16" t="s">
        <v>8</v>
      </c>
      <c r="B9" s="21" t="s">
        <v>10</v>
      </c>
      <c r="C9" s="21">
        <v>2</v>
      </c>
      <c r="D9" s="25">
        <v>24</v>
      </c>
      <c r="E9" s="26"/>
      <c r="F9" s="25">
        <f t="shared" ref="F9:F11" si="0">ROUND(C9*D9*E9,2)</f>
        <v>0</v>
      </c>
      <c r="G9" s="25">
        <v>23</v>
      </c>
      <c r="H9" s="25">
        <f t="shared" ref="H9:H11" si="1">ROUND(F9*0.23,2)</f>
        <v>0</v>
      </c>
      <c r="I9" s="25">
        <f>F9+H9</f>
        <v>0</v>
      </c>
    </row>
    <row r="10" spans="1:9" x14ac:dyDescent="0.35">
      <c r="A10" s="16" t="s">
        <v>4</v>
      </c>
      <c r="B10" s="21" t="s">
        <v>2</v>
      </c>
      <c r="C10" s="21">
        <v>1</v>
      </c>
      <c r="D10" s="23">
        <f>D8</f>
        <v>6192922</v>
      </c>
      <c r="E10" s="26">
        <v>1.8460000000000001E-2</v>
      </c>
      <c r="F10" s="25">
        <f t="shared" si="0"/>
        <v>114321.34</v>
      </c>
      <c r="G10" s="25">
        <v>23</v>
      </c>
      <c r="H10" s="25">
        <f t="shared" si="1"/>
        <v>26293.91</v>
      </c>
      <c r="I10" s="25">
        <f>F10+H10</f>
        <v>140615.25</v>
      </c>
    </row>
    <row r="11" spans="1:9" ht="23" x14ac:dyDescent="0.35">
      <c r="A11" s="19" t="s">
        <v>23</v>
      </c>
      <c r="B11" s="21" t="s">
        <v>5</v>
      </c>
      <c r="C11" s="21">
        <v>1</v>
      </c>
      <c r="D11" s="23">
        <v>24948480</v>
      </c>
      <c r="E11" s="27">
        <v>4.3699999999999998E-3</v>
      </c>
      <c r="F11" s="25">
        <f t="shared" si="0"/>
        <v>109024.86</v>
      </c>
      <c r="G11" s="25">
        <v>23</v>
      </c>
      <c r="H11" s="25">
        <f t="shared" si="1"/>
        <v>25075.72</v>
      </c>
      <c r="I11" s="25">
        <f>F11+H11</f>
        <v>134100.58000000002</v>
      </c>
    </row>
    <row r="12" spans="1:9" x14ac:dyDescent="0.35">
      <c r="A12" s="13"/>
      <c r="B12" s="13"/>
      <c r="C12" s="13"/>
      <c r="D12" s="13"/>
      <c r="E12" s="14"/>
      <c r="F12" s="15"/>
      <c r="G12" s="28" t="s">
        <v>6</v>
      </c>
      <c r="H12" s="28">
        <f>SUM(H8:H11)</f>
        <v>51369.630000000005</v>
      </c>
      <c r="I12" s="28">
        <f>SUM(I8:I11)</f>
        <v>274715.83</v>
      </c>
    </row>
    <row r="13" spans="1:9" x14ac:dyDescent="0.35">
      <c r="A13" s="29"/>
      <c r="B13" s="13"/>
      <c r="C13" s="13"/>
      <c r="D13" s="13"/>
      <c r="E13" s="14"/>
      <c r="F13" s="13"/>
      <c r="G13" s="30"/>
      <c r="H13" s="30"/>
      <c r="I13" s="31"/>
    </row>
    <row r="14" spans="1:9" x14ac:dyDescent="0.35">
      <c r="A14" s="13">
        <v>2</v>
      </c>
      <c r="B14" s="13"/>
      <c r="C14" s="13"/>
      <c r="D14" s="13"/>
      <c r="E14" s="14"/>
      <c r="F14" s="15"/>
      <c r="G14" s="15" t="s">
        <v>30</v>
      </c>
      <c r="H14" s="15"/>
      <c r="I14" s="15"/>
    </row>
    <row r="15" spans="1:9" ht="34.5" x14ac:dyDescent="0.35">
      <c r="A15" s="16" t="s">
        <v>15</v>
      </c>
      <c r="B15" s="16" t="s">
        <v>0</v>
      </c>
      <c r="C15" s="17" t="s">
        <v>11</v>
      </c>
      <c r="D15" s="18" t="s">
        <v>25</v>
      </c>
      <c r="E15" s="19" t="s">
        <v>16</v>
      </c>
      <c r="F15" s="20" t="s">
        <v>14</v>
      </c>
      <c r="G15" s="20" t="s">
        <v>17</v>
      </c>
      <c r="H15" s="20" t="s">
        <v>12</v>
      </c>
      <c r="I15" s="20" t="s">
        <v>13</v>
      </c>
    </row>
    <row r="16" spans="1:9" x14ac:dyDescent="0.35">
      <c r="A16" s="16" t="s">
        <v>1</v>
      </c>
      <c r="B16" s="21" t="s">
        <v>2</v>
      </c>
      <c r="C16" s="21">
        <v>1</v>
      </c>
      <c r="D16" s="23">
        <v>5896848</v>
      </c>
      <c r="E16" s="24">
        <f>I4</f>
        <v>3.62E-3</v>
      </c>
      <c r="F16" s="25">
        <f t="shared" ref="F16:F19" si="2">ROUND(C16*D16*E16,2)</f>
        <v>21346.59</v>
      </c>
      <c r="G16" s="25">
        <v>23</v>
      </c>
      <c r="H16" s="25">
        <f t="shared" ref="H16:H19" si="3">ROUND(F16*0.23,2)</f>
        <v>4909.72</v>
      </c>
      <c r="I16" s="25">
        <f>F16+H16</f>
        <v>26256.31</v>
      </c>
    </row>
    <row r="17" spans="1:9" x14ac:dyDescent="0.35">
      <c r="A17" s="16" t="s">
        <v>8</v>
      </c>
      <c r="B17" s="21" t="s">
        <v>10</v>
      </c>
      <c r="C17" s="21">
        <v>1</v>
      </c>
      <c r="D17" s="25">
        <v>24</v>
      </c>
      <c r="E17" s="26"/>
      <c r="F17" s="25">
        <f t="shared" si="2"/>
        <v>0</v>
      </c>
      <c r="G17" s="25">
        <v>23</v>
      </c>
      <c r="H17" s="25">
        <f t="shared" si="3"/>
        <v>0</v>
      </c>
      <c r="I17" s="25">
        <f t="shared" ref="I17:I19" si="4">F17+H17</f>
        <v>0</v>
      </c>
    </row>
    <row r="18" spans="1:9" x14ac:dyDescent="0.35">
      <c r="A18" s="16" t="s">
        <v>4</v>
      </c>
      <c r="B18" s="21" t="s">
        <v>2</v>
      </c>
      <c r="C18" s="21">
        <v>1</v>
      </c>
      <c r="D18" s="23">
        <f>D16</f>
        <v>5896848</v>
      </c>
      <c r="E18" s="26">
        <v>1.8460000000000001E-2</v>
      </c>
      <c r="F18" s="25">
        <f t="shared" si="2"/>
        <v>108855.81</v>
      </c>
      <c r="G18" s="25">
        <v>23</v>
      </c>
      <c r="H18" s="25">
        <f t="shared" si="3"/>
        <v>25036.84</v>
      </c>
      <c r="I18" s="25">
        <f t="shared" si="4"/>
        <v>133892.65</v>
      </c>
    </row>
    <row r="19" spans="1:9" ht="23" x14ac:dyDescent="0.35">
      <c r="A19" s="19" t="s">
        <v>24</v>
      </c>
      <c r="B19" s="21" t="s">
        <v>5</v>
      </c>
      <c r="C19" s="21">
        <v>1</v>
      </c>
      <c r="D19" s="23">
        <v>13455360</v>
      </c>
      <c r="E19" s="27">
        <v>4.3699999999999998E-3</v>
      </c>
      <c r="F19" s="25">
        <f t="shared" si="2"/>
        <v>58799.92</v>
      </c>
      <c r="G19" s="25">
        <v>23</v>
      </c>
      <c r="H19" s="25">
        <f t="shared" si="3"/>
        <v>13523.98</v>
      </c>
      <c r="I19" s="25">
        <f t="shared" si="4"/>
        <v>72323.899999999994</v>
      </c>
    </row>
    <row r="20" spans="1:9" x14ac:dyDescent="0.35">
      <c r="A20" s="13"/>
      <c r="B20" s="13"/>
      <c r="C20" s="13"/>
      <c r="D20" s="13"/>
      <c r="E20" s="14"/>
      <c r="F20" s="15"/>
      <c r="G20" s="28" t="s">
        <v>6</v>
      </c>
      <c r="H20" s="28">
        <f>SUM(H16:H19)</f>
        <v>43470.54</v>
      </c>
      <c r="I20" s="28">
        <f>SUM(I16:I19)</f>
        <v>232472.86</v>
      </c>
    </row>
    <row r="21" spans="1:9" x14ac:dyDescent="0.35">
      <c r="A21" s="29"/>
      <c r="B21" s="13"/>
      <c r="C21" s="13"/>
      <c r="D21" s="13"/>
      <c r="E21" s="14"/>
      <c r="F21" s="13"/>
      <c r="G21" s="30"/>
      <c r="H21" s="30"/>
      <c r="I21" s="31"/>
    </row>
    <row r="22" spans="1:9" x14ac:dyDescent="0.35">
      <c r="A22" s="13">
        <v>3</v>
      </c>
      <c r="B22" s="13"/>
      <c r="C22" s="13"/>
      <c r="D22" s="13"/>
      <c r="E22" s="14"/>
      <c r="F22" s="15"/>
      <c r="G22" s="15" t="s">
        <v>31</v>
      </c>
      <c r="H22" s="15"/>
      <c r="I22" s="15"/>
    </row>
    <row r="23" spans="1:9" ht="23" x14ac:dyDescent="0.35">
      <c r="A23" s="16" t="s">
        <v>15</v>
      </c>
      <c r="B23" s="16" t="s">
        <v>0</v>
      </c>
      <c r="C23" s="17" t="s">
        <v>11</v>
      </c>
      <c r="D23" s="44" t="s">
        <v>44</v>
      </c>
      <c r="E23" s="19" t="s">
        <v>16</v>
      </c>
      <c r="F23" s="20" t="s">
        <v>14</v>
      </c>
      <c r="G23" s="20" t="s">
        <v>17</v>
      </c>
      <c r="H23" s="20" t="s">
        <v>12</v>
      </c>
      <c r="I23" s="20" t="s">
        <v>13</v>
      </c>
    </row>
    <row r="24" spans="1:9" x14ac:dyDescent="0.35">
      <c r="A24" s="16" t="s">
        <v>1</v>
      </c>
      <c r="B24" s="21" t="s">
        <v>2</v>
      </c>
      <c r="C24" s="21">
        <v>1</v>
      </c>
      <c r="D24" s="23">
        <v>26095710</v>
      </c>
      <c r="E24" s="24">
        <f>I3</f>
        <v>0</v>
      </c>
      <c r="F24" s="25">
        <f t="shared" ref="F24:F28" si="5">ROUND(C24*D24*E24,2)</f>
        <v>0</v>
      </c>
      <c r="G24" s="25">
        <v>23</v>
      </c>
      <c r="H24" s="25">
        <f t="shared" ref="H24:H28" si="6">ROUND(F24*0.23,2)</f>
        <v>0</v>
      </c>
      <c r="I24" s="25">
        <f t="shared" ref="I24:I28" si="7">F24+H24</f>
        <v>0</v>
      </c>
    </row>
    <row r="25" spans="1:9" x14ac:dyDescent="0.35">
      <c r="A25" s="16" t="s">
        <v>18</v>
      </c>
      <c r="B25" s="21" t="s">
        <v>10</v>
      </c>
      <c r="C25" s="21">
        <v>30</v>
      </c>
      <c r="D25" s="25">
        <v>24</v>
      </c>
      <c r="E25" s="26">
        <f>I3</f>
        <v>0</v>
      </c>
      <c r="F25" s="25">
        <f t="shared" si="5"/>
        <v>0</v>
      </c>
      <c r="G25" s="25">
        <v>23</v>
      </c>
      <c r="H25" s="25">
        <f t="shared" si="6"/>
        <v>0</v>
      </c>
      <c r="I25" s="25">
        <f t="shared" si="7"/>
        <v>0</v>
      </c>
    </row>
    <row r="26" spans="1:9" x14ac:dyDescent="0.35">
      <c r="A26" s="16" t="s">
        <v>18</v>
      </c>
      <c r="B26" s="21" t="s">
        <v>10</v>
      </c>
      <c r="C26" s="21">
        <v>2</v>
      </c>
      <c r="D26" s="25">
        <v>12</v>
      </c>
      <c r="E26" s="26"/>
      <c r="F26" s="25">
        <f t="shared" ref="F26" si="8">ROUND(C26*D26*E26,2)</f>
        <v>0</v>
      </c>
      <c r="G26" s="25">
        <v>23</v>
      </c>
      <c r="H26" s="25">
        <f t="shared" ref="H26" si="9">ROUND(F26*0.23,2)</f>
        <v>0</v>
      </c>
      <c r="I26" s="25">
        <f t="shared" ref="I26" si="10">F26+H26</f>
        <v>0</v>
      </c>
    </row>
    <row r="27" spans="1:9" x14ac:dyDescent="0.35">
      <c r="A27" s="16" t="s">
        <v>4</v>
      </c>
      <c r="B27" s="21" t="s">
        <v>2</v>
      </c>
      <c r="C27" s="21">
        <v>1</v>
      </c>
      <c r="D27" s="23">
        <f>D24</f>
        <v>26095710</v>
      </c>
      <c r="E27" s="26">
        <v>1.8489999999999999E-2</v>
      </c>
      <c r="F27" s="25">
        <f t="shared" si="5"/>
        <v>482509.68</v>
      </c>
      <c r="G27" s="25">
        <v>23</v>
      </c>
      <c r="H27" s="25">
        <f t="shared" si="6"/>
        <v>110977.23</v>
      </c>
      <c r="I27" s="25">
        <f t="shared" si="7"/>
        <v>593486.91</v>
      </c>
    </row>
    <row r="28" spans="1:9" ht="23" x14ac:dyDescent="0.35">
      <c r="A28" s="19" t="s">
        <v>23</v>
      </c>
      <c r="B28" s="21" t="s">
        <v>5</v>
      </c>
      <c r="C28" s="21">
        <v>1</v>
      </c>
      <c r="D28" s="23">
        <v>163645560</v>
      </c>
      <c r="E28" s="27">
        <v>4.5199999999999997E-3</v>
      </c>
      <c r="F28" s="25">
        <f t="shared" si="5"/>
        <v>739677.93</v>
      </c>
      <c r="G28" s="25">
        <v>23</v>
      </c>
      <c r="H28" s="25">
        <f t="shared" si="6"/>
        <v>170125.92</v>
      </c>
      <c r="I28" s="25">
        <f t="shared" si="7"/>
        <v>909803.85000000009</v>
      </c>
    </row>
    <row r="29" spans="1:9" x14ac:dyDescent="0.35">
      <c r="A29" s="13"/>
      <c r="B29" s="13"/>
      <c r="C29" s="13"/>
      <c r="D29" s="13"/>
      <c r="E29" s="14"/>
      <c r="F29" s="15"/>
      <c r="G29" s="28" t="s">
        <v>6</v>
      </c>
      <c r="H29" s="28">
        <f>SUM(H24:H28)</f>
        <v>281103.15000000002</v>
      </c>
      <c r="I29" s="28">
        <f>SUM(I24:I28)</f>
        <v>1503290.7600000002</v>
      </c>
    </row>
    <row r="30" spans="1:9" x14ac:dyDescent="0.35">
      <c r="A30" s="13"/>
      <c r="B30" s="13"/>
      <c r="C30" s="13"/>
      <c r="D30" s="13"/>
      <c r="E30" s="14"/>
      <c r="F30" s="15"/>
      <c r="G30" s="32"/>
      <c r="H30" s="32"/>
      <c r="I30" s="32"/>
    </row>
    <row r="31" spans="1:9" x14ac:dyDescent="0.35">
      <c r="A31" s="13">
        <v>4</v>
      </c>
      <c r="B31" s="13"/>
      <c r="C31" s="13"/>
      <c r="D31" s="13"/>
      <c r="E31" s="14"/>
      <c r="F31" s="15"/>
      <c r="G31" s="15" t="s">
        <v>32</v>
      </c>
      <c r="H31" s="15"/>
      <c r="I31" s="15"/>
    </row>
    <row r="32" spans="1:9" ht="47" x14ac:dyDescent="0.35">
      <c r="A32" s="16" t="s">
        <v>15</v>
      </c>
      <c r="B32" s="16" t="s">
        <v>0</v>
      </c>
      <c r="C32" s="17" t="s">
        <v>11</v>
      </c>
      <c r="D32" s="45" t="s">
        <v>44</v>
      </c>
      <c r="E32" s="19" t="s">
        <v>16</v>
      </c>
      <c r="F32" s="20" t="s">
        <v>14</v>
      </c>
      <c r="G32" s="20" t="s">
        <v>17</v>
      </c>
      <c r="H32" s="20" t="s">
        <v>12</v>
      </c>
      <c r="I32" s="20" t="s">
        <v>13</v>
      </c>
    </row>
    <row r="33" spans="1:9" x14ac:dyDescent="0.35">
      <c r="A33" s="16" t="s">
        <v>1</v>
      </c>
      <c r="B33" s="21" t="s">
        <v>2</v>
      </c>
      <c r="C33" s="21">
        <v>1</v>
      </c>
      <c r="D33" s="23">
        <v>1864440</v>
      </c>
      <c r="E33" s="24">
        <f>I4</f>
        <v>3.62E-3</v>
      </c>
      <c r="F33" s="25">
        <f t="shared" ref="F33" si="11">ROUND(C33*D33*E33,2)</f>
        <v>6749.27</v>
      </c>
      <c r="G33" s="25">
        <v>23</v>
      </c>
      <c r="H33" s="25">
        <f t="shared" ref="H33:H36" si="12">ROUND(F33*0.23,2)</f>
        <v>1552.33</v>
      </c>
      <c r="I33" s="25">
        <f t="shared" ref="I33:I36" si="13">F33+H33</f>
        <v>8301.6</v>
      </c>
    </row>
    <row r="34" spans="1:9" x14ac:dyDescent="0.35">
      <c r="A34" s="16" t="s">
        <v>8</v>
      </c>
      <c r="B34" s="21" t="s">
        <v>10</v>
      </c>
      <c r="C34" s="21">
        <v>2</v>
      </c>
      <c r="D34" s="25">
        <v>24</v>
      </c>
      <c r="E34" s="26"/>
      <c r="F34" s="25">
        <f>ROUND(C34*D34*E34,2)</f>
        <v>0</v>
      </c>
      <c r="G34" s="25">
        <v>23</v>
      </c>
      <c r="H34" s="25">
        <f t="shared" si="12"/>
        <v>0</v>
      </c>
      <c r="I34" s="25">
        <f t="shared" si="13"/>
        <v>0</v>
      </c>
    </row>
    <row r="35" spans="1:9" x14ac:dyDescent="0.35">
      <c r="A35" s="16" t="s">
        <v>4</v>
      </c>
      <c r="B35" s="21" t="s">
        <v>2</v>
      </c>
      <c r="C35" s="21">
        <v>1</v>
      </c>
      <c r="D35" s="23">
        <f>D33</f>
        <v>1864440</v>
      </c>
      <c r="E35" s="26">
        <v>1.8489999999999999E-2</v>
      </c>
      <c r="F35" s="25">
        <f t="shared" ref="F35:F36" si="14">ROUND(C35*D35*E35,2)</f>
        <v>34473.5</v>
      </c>
      <c r="G35" s="25">
        <v>23</v>
      </c>
      <c r="H35" s="25">
        <f t="shared" si="12"/>
        <v>7928.91</v>
      </c>
      <c r="I35" s="25">
        <f t="shared" si="13"/>
        <v>42402.41</v>
      </c>
    </row>
    <row r="36" spans="1:9" ht="23" x14ac:dyDescent="0.35">
      <c r="A36" s="19" t="s">
        <v>24</v>
      </c>
      <c r="B36" s="21" t="s">
        <v>5</v>
      </c>
      <c r="C36" s="21">
        <v>1</v>
      </c>
      <c r="D36" s="23">
        <v>10599600</v>
      </c>
      <c r="E36" s="27">
        <v>4.5199999999999997E-3</v>
      </c>
      <c r="F36" s="25">
        <f t="shared" si="14"/>
        <v>47910.19</v>
      </c>
      <c r="G36" s="25">
        <v>23</v>
      </c>
      <c r="H36" s="25">
        <f t="shared" si="12"/>
        <v>11019.34</v>
      </c>
      <c r="I36" s="25">
        <f t="shared" si="13"/>
        <v>58929.53</v>
      </c>
    </row>
    <row r="37" spans="1:9" x14ac:dyDescent="0.35">
      <c r="A37" s="13"/>
      <c r="B37" s="13"/>
      <c r="C37" s="13"/>
      <c r="D37" s="13"/>
      <c r="E37" s="14"/>
      <c r="F37" s="15"/>
      <c r="G37" s="28" t="s">
        <v>6</v>
      </c>
      <c r="H37" s="28">
        <f>SUM(H33:H36)</f>
        <v>20500.580000000002</v>
      </c>
      <c r="I37" s="28">
        <f>SUM(I33:I36)</f>
        <v>109633.54000000001</v>
      </c>
    </row>
    <row r="38" spans="1:9" x14ac:dyDescent="0.35">
      <c r="A38" s="13"/>
      <c r="B38" s="13"/>
      <c r="C38" s="13"/>
      <c r="D38" s="13"/>
      <c r="E38" s="14"/>
      <c r="F38" s="15"/>
      <c r="G38" s="32"/>
      <c r="H38" s="32"/>
      <c r="I38" s="32"/>
    </row>
    <row r="39" spans="1:9" x14ac:dyDescent="0.35">
      <c r="A39" s="13">
        <v>5</v>
      </c>
      <c r="B39" s="13"/>
      <c r="C39" s="13"/>
      <c r="D39" s="13"/>
      <c r="E39" s="14"/>
      <c r="F39" s="15"/>
      <c r="G39" s="15" t="s">
        <v>33</v>
      </c>
      <c r="H39" s="15"/>
      <c r="I39" s="15"/>
    </row>
    <row r="40" spans="1:9" ht="47" x14ac:dyDescent="0.35">
      <c r="A40" s="16" t="s">
        <v>15</v>
      </c>
      <c r="B40" s="16" t="s">
        <v>0</v>
      </c>
      <c r="C40" s="17" t="s">
        <v>11</v>
      </c>
      <c r="D40" s="45" t="s">
        <v>44</v>
      </c>
      <c r="E40" s="19" t="s">
        <v>16</v>
      </c>
      <c r="F40" s="20" t="s">
        <v>14</v>
      </c>
      <c r="G40" s="20" t="s">
        <v>17</v>
      </c>
      <c r="H40" s="20" t="s">
        <v>12</v>
      </c>
      <c r="I40" s="20" t="s">
        <v>13</v>
      </c>
    </row>
    <row r="41" spans="1:9" x14ac:dyDescent="0.35">
      <c r="A41" s="16" t="s">
        <v>1</v>
      </c>
      <c r="B41" s="21" t="s">
        <v>2</v>
      </c>
      <c r="C41" s="21">
        <v>1</v>
      </c>
      <c r="D41" s="23">
        <v>9707286</v>
      </c>
      <c r="E41" s="24">
        <f>I3</f>
        <v>0</v>
      </c>
      <c r="F41" s="25">
        <f t="shared" ref="F41" si="15">ROUND(C41*D41*E41,2)</f>
        <v>0</v>
      </c>
      <c r="G41" s="25">
        <v>23</v>
      </c>
      <c r="H41" s="25">
        <f t="shared" ref="H41:H44" si="16">ROUND(F41*0.23,2)</f>
        <v>0</v>
      </c>
      <c r="I41" s="25">
        <f t="shared" ref="I41:I44" si="17">F41+H41</f>
        <v>0</v>
      </c>
    </row>
    <row r="42" spans="1:9" x14ac:dyDescent="0.35">
      <c r="A42" s="16" t="s">
        <v>3</v>
      </c>
      <c r="B42" s="21" t="s">
        <v>10</v>
      </c>
      <c r="C42" s="21">
        <v>39</v>
      </c>
      <c r="D42" s="25">
        <v>24</v>
      </c>
      <c r="E42" s="26"/>
      <c r="F42" s="25">
        <f>ROUND(C42*D42*E42,2)</f>
        <v>0</v>
      </c>
      <c r="G42" s="25">
        <v>23</v>
      </c>
      <c r="H42" s="25">
        <f t="shared" si="16"/>
        <v>0</v>
      </c>
      <c r="I42" s="25">
        <f t="shared" si="17"/>
        <v>0</v>
      </c>
    </row>
    <row r="43" spans="1:9" x14ac:dyDescent="0.35">
      <c r="A43" s="16" t="s">
        <v>4</v>
      </c>
      <c r="B43" s="21" t="s">
        <v>2</v>
      </c>
      <c r="C43" s="21">
        <v>1</v>
      </c>
      <c r="D43" s="23">
        <f>D41</f>
        <v>9707286</v>
      </c>
      <c r="E43" s="26">
        <v>3.0429999999999999E-2</v>
      </c>
      <c r="F43" s="25">
        <f t="shared" ref="F43:F44" si="18">ROUND(C43*D43*E43,2)</f>
        <v>295392.71000000002</v>
      </c>
      <c r="G43" s="25">
        <v>23</v>
      </c>
      <c r="H43" s="25">
        <f t="shared" si="16"/>
        <v>67940.320000000007</v>
      </c>
      <c r="I43" s="25">
        <f t="shared" si="17"/>
        <v>363333.03</v>
      </c>
    </row>
    <row r="44" spans="1:9" x14ac:dyDescent="0.35">
      <c r="A44" s="16" t="s">
        <v>7</v>
      </c>
      <c r="B44" s="21" t="s">
        <v>10</v>
      </c>
      <c r="C44" s="21">
        <f>C42</f>
        <v>39</v>
      </c>
      <c r="D44" s="25">
        <f>D42</f>
        <v>24</v>
      </c>
      <c r="E44" s="26">
        <v>158.33000000000001</v>
      </c>
      <c r="F44" s="25">
        <f t="shared" si="18"/>
        <v>148196.88</v>
      </c>
      <c r="G44" s="25">
        <v>23</v>
      </c>
      <c r="H44" s="25">
        <f t="shared" si="16"/>
        <v>34085.279999999999</v>
      </c>
      <c r="I44" s="25">
        <f t="shared" si="17"/>
        <v>182282.16</v>
      </c>
    </row>
    <row r="45" spans="1:9" x14ac:dyDescent="0.35">
      <c r="A45" s="13"/>
      <c r="B45" s="13"/>
      <c r="C45" s="13"/>
      <c r="D45" s="13"/>
      <c r="E45" s="14"/>
      <c r="F45" s="15"/>
      <c r="G45" s="28" t="s">
        <v>6</v>
      </c>
      <c r="H45" s="28">
        <f>SUM(H41:H44)</f>
        <v>102025.60000000001</v>
      </c>
      <c r="I45" s="28">
        <f>SUM(I41:I44)</f>
        <v>545615.19000000006</v>
      </c>
    </row>
    <row r="46" spans="1:9" x14ac:dyDescent="0.35">
      <c r="A46" s="13"/>
      <c r="B46" s="13"/>
      <c r="C46" s="13"/>
      <c r="D46" s="13"/>
      <c r="E46" s="14"/>
      <c r="F46" s="15"/>
      <c r="G46" s="32"/>
      <c r="H46" s="32"/>
      <c r="I46" s="32"/>
    </row>
    <row r="47" spans="1:9" x14ac:dyDescent="0.35">
      <c r="A47" s="13">
        <v>6</v>
      </c>
      <c r="B47" s="13"/>
      <c r="C47" s="13"/>
      <c r="D47" s="13"/>
      <c r="E47" s="14"/>
      <c r="F47" s="15"/>
      <c r="G47" s="15" t="s">
        <v>34</v>
      </c>
      <c r="H47" s="15"/>
      <c r="I47" s="15"/>
    </row>
    <row r="48" spans="1:9" ht="46" x14ac:dyDescent="0.35">
      <c r="A48" s="16" t="s">
        <v>15</v>
      </c>
      <c r="B48" s="16" t="s">
        <v>0</v>
      </c>
      <c r="C48" s="17" t="s">
        <v>11</v>
      </c>
      <c r="D48" s="18" t="s">
        <v>44</v>
      </c>
      <c r="E48" s="19" t="s">
        <v>16</v>
      </c>
      <c r="F48" s="20" t="s">
        <v>14</v>
      </c>
      <c r="G48" s="20" t="s">
        <v>17</v>
      </c>
      <c r="H48" s="20" t="s">
        <v>12</v>
      </c>
      <c r="I48" s="20" t="s">
        <v>13</v>
      </c>
    </row>
    <row r="49" spans="1:9" x14ac:dyDescent="0.35">
      <c r="A49" s="16" t="s">
        <v>1</v>
      </c>
      <c r="B49" s="21" t="s">
        <v>2</v>
      </c>
      <c r="C49" s="21">
        <v>1</v>
      </c>
      <c r="D49" s="23">
        <v>4344410</v>
      </c>
      <c r="E49" s="24">
        <f>I4</f>
        <v>3.62E-3</v>
      </c>
      <c r="F49" s="25">
        <f t="shared" ref="F49:F52" si="19">ROUND(C49*D49*E49,2)</f>
        <v>15726.76</v>
      </c>
      <c r="G49" s="25">
        <v>23</v>
      </c>
      <c r="H49" s="25">
        <f t="shared" ref="H49:H52" si="20">ROUND(F49*0.23,2)</f>
        <v>3617.15</v>
      </c>
      <c r="I49" s="25">
        <f t="shared" ref="I49:I52" si="21">F49+H49</f>
        <v>19343.91</v>
      </c>
    </row>
    <row r="50" spans="1:9" x14ac:dyDescent="0.35">
      <c r="A50" s="16" t="s">
        <v>3</v>
      </c>
      <c r="B50" s="21" t="s">
        <v>10</v>
      </c>
      <c r="C50" s="21">
        <v>12</v>
      </c>
      <c r="D50" s="25">
        <v>24</v>
      </c>
      <c r="E50" s="26"/>
      <c r="F50" s="25">
        <f t="shared" si="19"/>
        <v>0</v>
      </c>
      <c r="G50" s="25">
        <v>23</v>
      </c>
      <c r="H50" s="25">
        <f t="shared" si="20"/>
        <v>0</v>
      </c>
      <c r="I50" s="25">
        <f t="shared" si="21"/>
        <v>0</v>
      </c>
    </row>
    <row r="51" spans="1:9" x14ac:dyDescent="0.35">
      <c r="A51" s="16" t="s">
        <v>4</v>
      </c>
      <c r="B51" s="21" t="s">
        <v>2</v>
      </c>
      <c r="C51" s="21">
        <v>1</v>
      </c>
      <c r="D51" s="23">
        <f>D49</f>
        <v>4344410</v>
      </c>
      <c r="E51" s="26">
        <v>3.0429999999999999E-2</v>
      </c>
      <c r="F51" s="25">
        <f t="shared" si="19"/>
        <v>132200.4</v>
      </c>
      <c r="G51" s="25">
        <v>23</v>
      </c>
      <c r="H51" s="25">
        <f t="shared" si="20"/>
        <v>30406.09</v>
      </c>
      <c r="I51" s="25">
        <f t="shared" si="21"/>
        <v>162606.49</v>
      </c>
    </row>
    <row r="52" spans="1:9" x14ac:dyDescent="0.35">
      <c r="A52" s="16" t="s">
        <v>7</v>
      </c>
      <c r="B52" s="21" t="s">
        <v>10</v>
      </c>
      <c r="C52" s="21">
        <f>C50</f>
        <v>12</v>
      </c>
      <c r="D52" s="25">
        <f>D50</f>
        <v>24</v>
      </c>
      <c r="E52" s="26">
        <v>158.33000000000001</v>
      </c>
      <c r="F52" s="25">
        <f t="shared" si="19"/>
        <v>45599.040000000001</v>
      </c>
      <c r="G52" s="25">
        <v>23</v>
      </c>
      <c r="H52" s="25">
        <f t="shared" si="20"/>
        <v>10487.78</v>
      </c>
      <c r="I52" s="25">
        <f t="shared" si="21"/>
        <v>56086.82</v>
      </c>
    </row>
    <row r="53" spans="1:9" x14ac:dyDescent="0.35">
      <c r="A53" s="13"/>
      <c r="B53" s="13"/>
      <c r="C53" s="13"/>
      <c r="D53" s="13"/>
      <c r="E53" s="14"/>
      <c r="F53" s="15"/>
      <c r="G53" s="28" t="s">
        <v>6</v>
      </c>
      <c r="H53" s="28">
        <f>SUM(H49:H52)</f>
        <v>44511.02</v>
      </c>
      <c r="I53" s="28">
        <f>SUM(I49:I52)</f>
        <v>238037.22</v>
      </c>
    </row>
    <row r="54" spans="1:9" x14ac:dyDescent="0.35">
      <c r="A54" s="13"/>
      <c r="B54" s="13"/>
      <c r="C54" s="13"/>
      <c r="D54" s="13"/>
      <c r="E54" s="14"/>
      <c r="F54" s="15"/>
      <c r="G54" s="32"/>
      <c r="H54" s="32"/>
      <c r="I54" s="32"/>
    </row>
    <row r="55" spans="1:9" x14ac:dyDescent="0.35">
      <c r="A55" s="13">
        <v>7</v>
      </c>
      <c r="B55" s="13"/>
      <c r="C55" s="13"/>
      <c r="D55" s="13"/>
      <c r="E55" s="14"/>
      <c r="F55" s="15"/>
      <c r="G55" s="15" t="s">
        <v>35</v>
      </c>
      <c r="H55" s="15"/>
      <c r="I55" s="15"/>
    </row>
    <row r="56" spans="1:9" ht="46" x14ac:dyDescent="0.35">
      <c r="A56" s="16" t="s">
        <v>15</v>
      </c>
      <c r="B56" s="16" t="s">
        <v>0</v>
      </c>
      <c r="C56" s="17" t="s">
        <v>11</v>
      </c>
      <c r="D56" s="18" t="s">
        <v>44</v>
      </c>
      <c r="E56" s="19" t="s">
        <v>16</v>
      </c>
      <c r="F56" s="20" t="s">
        <v>14</v>
      </c>
      <c r="G56" s="20" t="s">
        <v>17</v>
      </c>
      <c r="H56" s="20" t="s">
        <v>12</v>
      </c>
      <c r="I56" s="20" t="s">
        <v>13</v>
      </c>
    </row>
    <row r="57" spans="1:9" x14ac:dyDescent="0.35">
      <c r="A57" s="16" t="s">
        <v>1</v>
      </c>
      <c r="B57" s="21" t="s">
        <v>2</v>
      </c>
      <c r="C57" s="21">
        <v>1</v>
      </c>
      <c r="D57" s="23">
        <v>44</v>
      </c>
      <c r="E57" s="24">
        <f>I3</f>
        <v>0</v>
      </c>
      <c r="F57" s="25">
        <f t="shared" ref="F57:F60" si="22">ROUND(C57*D57*E57,2)</f>
        <v>0</v>
      </c>
      <c r="G57" s="25">
        <v>23</v>
      </c>
      <c r="H57" s="25">
        <f t="shared" ref="H57:H60" si="23">ROUND(F57*0.23,2)</f>
        <v>0</v>
      </c>
      <c r="I57" s="25">
        <f t="shared" ref="I57:I60" si="24">F57+H57</f>
        <v>0</v>
      </c>
    </row>
    <row r="58" spans="1:9" x14ac:dyDescent="0.35">
      <c r="A58" s="16" t="s">
        <v>3</v>
      </c>
      <c r="B58" s="21" t="s">
        <v>10</v>
      </c>
      <c r="C58" s="21">
        <v>1</v>
      </c>
      <c r="D58" s="25">
        <v>24</v>
      </c>
      <c r="E58" s="26"/>
      <c r="F58" s="25">
        <f t="shared" si="22"/>
        <v>0</v>
      </c>
      <c r="G58" s="25">
        <v>23</v>
      </c>
      <c r="H58" s="25">
        <f t="shared" si="23"/>
        <v>0</v>
      </c>
      <c r="I58" s="25">
        <f t="shared" si="24"/>
        <v>0</v>
      </c>
    </row>
    <row r="59" spans="1:9" x14ac:dyDescent="0.35">
      <c r="A59" s="16" t="s">
        <v>4</v>
      </c>
      <c r="B59" s="21" t="s">
        <v>2</v>
      </c>
      <c r="C59" s="21">
        <v>1</v>
      </c>
      <c r="D59" s="23">
        <f>D57</f>
        <v>44</v>
      </c>
      <c r="E59" s="26">
        <v>3.1859999999999999E-2</v>
      </c>
      <c r="F59" s="25">
        <f t="shared" si="22"/>
        <v>1.4</v>
      </c>
      <c r="G59" s="25">
        <v>23</v>
      </c>
      <c r="H59" s="25">
        <f t="shared" si="23"/>
        <v>0.32</v>
      </c>
      <c r="I59" s="25">
        <f t="shared" si="24"/>
        <v>1.72</v>
      </c>
    </row>
    <row r="60" spans="1:9" x14ac:dyDescent="0.35">
      <c r="A60" s="16" t="s">
        <v>7</v>
      </c>
      <c r="B60" s="21" t="s">
        <v>10</v>
      </c>
      <c r="C60" s="21">
        <f>C58</f>
        <v>1</v>
      </c>
      <c r="D60" s="25">
        <f>D58</f>
        <v>24</v>
      </c>
      <c r="E60" s="26">
        <v>29.05</v>
      </c>
      <c r="F60" s="25">
        <f t="shared" si="22"/>
        <v>697.2</v>
      </c>
      <c r="G60" s="25">
        <v>23</v>
      </c>
      <c r="H60" s="25">
        <f t="shared" si="23"/>
        <v>160.36000000000001</v>
      </c>
      <c r="I60" s="25">
        <f t="shared" si="24"/>
        <v>857.56000000000006</v>
      </c>
    </row>
    <row r="61" spans="1:9" x14ac:dyDescent="0.35">
      <c r="A61" s="13"/>
      <c r="B61" s="13"/>
      <c r="C61" s="13"/>
      <c r="D61" s="13"/>
      <c r="E61" s="14"/>
      <c r="F61" s="15"/>
      <c r="G61" s="28" t="s">
        <v>6</v>
      </c>
      <c r="H61" s="28">
        <f>SUM(H57:H60)</f>
        <v>160.68</v>
      </c>
      <c r="I61" s="28">
        <f>SUM(I57:I60)</f>
        <v>859.28000000000009</v>
      </c>
    </row>
    <row r="62" spans="1:9" x14ac:dyDescent="0.35">
      <c r="A62" s="13"/>
      <c r="B62" s="13"/>
      <c r="C62" s="13"/>
      <c r="D62" s="13"/>
      <c r="E62" s="14"/>
      <c r="F62" s="15"/>
      <c r="G62" s="32"/>
      <c r="H62" s="32"/>
      <c r="I62" s="32"/>
    </row>
    <row r="63" spans="1:9" x14ac:dyDescent="0.35">
      <c r="A63" s="13">
        <v>8</v>
      </c>
      <c r="B63" s="13"/>
      <c r="C63" s="13"/>
      <c r="D63" s="13"/>
      <c r="E63" s="14"/>
      <c r="F63" s="15"/>
      <c r="G63" s="15" t="s">
        <v>36</v>
      </c>
      <c r="H63" s="15"/>
      <c r="I63" s="15"/>
    </row>
    <row r="64" spans="1:9" ht="46" x14ac:dyDescent="0.35">
      <c r="A64" s="16" t="s">
        <v>15</v>
      </c>
      <c r="B64" s="16" t="s">
        <v>0</v>
      </c>
      <c r="C64" s="17" t="s">
        <v>11</v>
      </c>
      <c r="D64" s="18" t="s">
        <v>44</v>
      </c>
      <c r="E64" s="19" t="s">
        <v>16</v>
      </c>
      <c r="F64" s="20" t="s">
        <v>14</v>
      </c>
      <c r="G64" s="20" t="s">
        <v>17</v>
      </c>
      <c r="H64" s="20" t="s">
        <v>12</v>
      </c>
      <c r="I64" s="20" t="s">
        <v>13</v>
      </c>
    </row>
    <row r="65" spans="1:9" x14ac:dyDescent="0.35">
      <c r="A65" s="16" t="s">
        <v>1</v>
      </c>
      <c r="B65" s="21" t="s">
        <v>2</v>
      </c>
      <c r="C65" s="21">
        <v>1</v>
      </c>
      <c r="D65" s="23">
        <v>4853656</v>
      </c>
      <c r="E65" s="24">
        <f>I3</f>
        <v>0</v>
      </c>
      <c r="F65" s="25">
        <f t="shared" ref="F65:F68" si="25">ROUND(C65*D65*E65,2)</f>
        <v>0</v>
      </c>
      <c r="G65" s="25">
        <v>23</v>
      </c>
      <c r="H65" s="25">
        <f t="shared" ref="H65:H68" si="26">ROUND(F65*0.23,2)</f>
        <v>0</v>
      </c>
      <c r="I65" s="25">
        <f t="shared" ref="I65:I68" si="27">F65+H65</f>
        <v>0</v>
      </c>
    </row>
    <row r="66" spans="1:9" x14ac:dyDescent="0.35">
      <c r="A66" s="16" t="s">
        <v>3</v>
      </c>
      <c r="B66" s="21" t="s">
        <v>10</v>
      </c>
      <c r="C66" s="21">
        <v>61</v>
      </c>
      <c r="D66" s="25">
        <v>24</v>
      </c>
      <c r="E66" s="26"/>
      <c r="F66" s="25">
        <f t="shared" si="25"/>
        <v>0</v>
      </c>
      <c r="G66" s="25">
        <v>23</v>
      </c>
      <c r="H66" s="25">
        <f t="shared" si="26"/>
        <v>0</v>
      </c>
      <c r="I66" s="25">
        <f t="shared" si="27"/>
        <v>0</v>
      </c>
    </row>
    <row r="67" spans="1:9" x14ac:dyDescent="0.35">
      <c r="A67" s="16" t="s">
        <v>4</v>
      </c>
      <c r="B67" s="21" t="s">
        <v>2</v>
      </c>
      <c r="C67" s="21">
        <v>1</v>
      </c>
      <c r="D67" s="23">
        <f>D65</f>
        <v>4853656</v>
      </c>
      <c r="E67" s="26">
        <v>3.1859999999999999E-2</v>
      </c>
      <c r="F67" s="25">
        <f t="shared" si="25"/>
        <v>154637.48000000001</v>
      </c>
      <c r="G67" s="25">
        <v>23</v>
      </c>
      <c r="H67" s="25">
        <f t="shared" si="26"/>
        <v>35566.620000000003</v>
      </c>
      <c r="I67" s="25">
        <f t="shared" si="27"/>
        <v>190204.1</v>
      </c>
    </row>
    <row r="68" spans="1:9" x14ac:dyDescent="0.35">
      <c r="A68" s="16" t="s">
        <v>7</v>
      </c>
      <c r="B68" s="21" t="s">
        <v>10</v>
      </c>
      <c r="C68" s="21">
        <f>C66</f>
        <v>61</v>
      </c>
      <c r="D68" s="25">
        <f>D66</f>
        <v>24</v>
      </c>
      <c r="E68" s="26">
        <v>28.6</v>
      </c>
      <c r="F68" s="25">
        <f t="shared" si="25"/>
        <v>41870.400000000001</v>
      </c>
      <c r="G68" s="25">
        <v>23</v>
      </c>
      <c r="H68" s="25">
        <f t="shared" si="26"/>
        <v>9630.19</v>
      </c>
      <c r="I68" s="25">
        <f t="shared" si="27"/>
        <v>51500.590000000004</v>
      </c>
    </row>
    <row r="69" spans="1:9" x14ac:dyDescent="0.35">
      <c r="A69" s="13"/>
      <c r="B69" s="13"/>
      <c r="C69" s="13"/>
      <c r="D69" s="13"/>
      <c r="E69" s="14"/>
      <c r="F69" s="15"/>
      <c r="G69" s="28" t="s">
        <v>6</v>
      </c>
      <c r="H69" s="28">
        <f>SUM(H65:H68)</f>
        <v>45196.810000000005</v>
      </c>
      <c r="I69" s="28">
        <f>SUM(I65:I68)</f>
        <v>241704.69</v>
      </c>
    </row>
    <row r="70" spans="1:9" x14ac:dyDescent="0.35">
      <c r="A70" s="13"/>
      <c r="B70" s="13"/>
      <c r="C70" s="13"/>
      <c r="D70" s="13"/>
      <c r="E70" s="14"/>
      <c r="F70" s="15"/>
      <c r="G70" s="32"/>
      <c r="H70" s="32"/>
      <c r="I70" s="32"/>
    </row>
    <row r="71" spans="1:9" x14ac:dyDescent="0.35">
      <c r="A71" s="13">
        <v>9</v>
      </c>
      <c r="B71" s="13"/>
      <c r="C71" s="13"/>
      <c r="D71" s="13"/>
      <c r="E71" s="14"/>
      <c r="F71" s="15"/>
      <c r="G71" s="15" t="s">
        <v>37</v>
      </c>
      <c r="H71" s="15"/>
      <c r="I71" s="15"/>
    </row>
    <row r="72" spans="1:9" ht="46" x14ac:dyDescent="0.35">
      <c r="A72" s="16" t="s">
        <v>15</v>
      </c>
      <c r="B72" s="16" t="s">
        <v>0</v>
      </c>
      <c r="C72" s="17" t="s">
        <v>11</v>
      </c>
      <c r="D72" s="18" t="s">
        <v>44</v>
      </c>
      <c r="E72" s="19" t="s">
        <v>16</v>
      </c>
      <c r="F72" s="20" t="s">
        <v>14</v>
      </c>
      <c r="G72" s="20" t="s">
        <v>17</v>
      </c>
      <c r="H72" s="20" t="s">
        <v>12</v>
      </c>
      <c r="I72" s="20" t="s">
        <v>13</v>
      </c>
    </row>
    <row r="73" spans="1:9" x14ac:dyDescent="0.35">
      <c r="A73" s="16" t="s">
        <v>1</v>
      </c>
      <c r="B73" s="21" t="s">
        <v>2</v>
      </c>
      <c r="C73" s="21">
        <v>1</v>
      </c>
      <c r="D73" s="23">
        <v>1832172</v>
      </c>
      <c r="E73" s="24">
        <f>I4</f>
        <v>3.62E-3</v>
      </c>
      <c r="F73" s="25">
        <f t="shared" ref="F73:F76" si="28">ROUND(C73*D73*E73,2)</f>
        <v>6632.46</v>
      </c>
      <c r="G73" s="25">
        <v>23</v>
      </c>
      <c r="H73" s="25">
        <f t="shared" ref="H73:H76" si="29">ROUND(F73*0.23,2)</f>
        <v>1525.47</v>
      </c>
      <c r="I73" s="25">
        <f t="shared" ref="I73:I76" si="30">F73+H73</f>
        <v>8157.93</v>
      </c>
    </row>
    <row r="74" spans="1:9" x14ac:dyDescent="0.35">
      <c r="A74" s="16" t="s">
        <v>3</v>
      </c>
      <c r="B74" s="21" t="s">
        <v>10</v>
      </c>
      <c r="C74" s="21">
        <v>24</v>
      </c>
      <c r="D74" s="25">
        <v>24</v>
      </c>
      <c r="E74" s="26"/>
      <c r="F74" s="25">
        <f t="shared" si="28"/>
        <v>0</v>
      </c>
      <c r="G74" s="25">
        <v>23</v>
      </c>
      <c r="H74" s="25">
        <f t="shared" si="29"/>
        <v>0</v>
      </c>
      <c r="I74" s="25">
        <f t="shared" si="30"/>
        <v>0</v>
      </c>
    </row>
    <row r="75" spans="1:9" x14ac:dyDescent="0.35">
      <c r="A75" s="16" t="s">
        <v>4</v>
      </c>
      <c r="B75" s="21" t="s">
        <v>2</v>
      </c>
      <c r="C75" s="21">
        <v>1</v>
      </c>
      <c r="D75" s="23">
        <f>D73</f>
        <v>1832172</v>
      </c>
      <c r="E75" s="26">
        <v>3.1859999999999999E-2</v>
      </c>
      <c r="F75" s="25">
        <f t="shared" si="28"/>
        <v>58373</v>
      </c>
      <c r="G75" s="25">
        <v>23</v>
      </c>
      <c r="H75" s="25">
        <f t="shared" si="29"/>
        <v>13425.79</v>
      </c>
      <c r="I75" s="25">
        <f t="shared" si="30"/>
        <v>71798.790000000008</v>
      </c>
    </row>
    <row r="76" spans="1:9" x14ac:dyDescent="0.35">
      <c r="A76" s="16" t="s">
        <v>7</v>
      </c>
      <c r="B76" s="21" t="s">
        <v>10</v>
      </c>
      <c r="C76" s="21">
        <f>C74</f>
        <v>24</v>
      </c>
      <c r="D76" s="25">
        <f>D74</f>
        <v>24</v>
      </c>
      <c r="E76" s="26">
        <v>28.6</v>
      </c>
      <c r="F76" s="25">
        <f t="shared" si="28"/>
        <v>16473.599999999999</v>
      </c>
      <c r="G76" s="25">
        <v>23</v>
      </c>
      <c r="H76" s="25">
        <f t="shared" si="29"/>
        <v>3788.93</v>
      </c>
      <c r="I76" s="25">
        <f t="shared" si="30"/>
        <v>20262.53</v>
      </c>
    </row>
    <row r="77" spans="1:9" x14ac:dyDescent="0.35">
      <c r="A77" s="13"/>
      <c r="B77" s="13"/>
      <c r="C77" s="13"/>
      <c r="D77" s="13"/>
      <c r="E77" s="14"/>
      <c r="F77" s="15"/>
      <c r="G77" s="28" t="s">
        <v>6</v>
      </c>
      <c r="H77" s="28">
        <f>SUM(H73:H76)</f>
        <v>18740.189999999999</v>
      </c>
      <c r="I77" s="28">
        <f>SUM(I73:I76)</f>
        <v>100219.25</v>
      </c>
    </row>
    <row r="79" spans="1:9" x14ac:dyDescent="0.35">
      <c r="A79" s="13">
        <v>10</v>
      </c>
      <c r="B79" s="13"/>
      <c r="C79" s="13"/>
      <c r="D79" s="13"/>
      <c r="E79" s="14"/>
      <c r="F79" s="15"/>
      <c r="G79" s="15" t="s">
        <v>38</v>
      </c>
      <c r="H79" s="15"/>
      <c r="I79" s="15"/>
    </row>
    <row r="80" spans="1:9" ht="46" x14ac:dyDescent="0.35">
      <c r="A80" s="16" t="s">
        <v>15</v>
      </c>
      <c r="B80" s="16" t="s">
        <v>0</v>
      </c>
      <c r="C80" s="17" t="s">
        <v>11</v>
      </c>
      <c r="D80" s="18" t="s">
        <v>44</v>
      </c>
      <c r="E80" s="19" t="s">
        <v>16</v>
      </c>
      <c r="F80" s="20" t="s">
        <v>14</v>
      </c>
      <c r="G80" s="20" t="s">
        <v>17</v>
      </c>
      <c r="H80" s="20" t="s">
        <v>12</v>
      </c>
      <c r="I80" s="20" t="s">
        <v>13</v>
      </c>
    </row>
    <row r="81" spans="1:9" x14ac:dyDescent="0.35">
      <c r="A81" s="16" t="s">
        <v>1</v>
      </c>
      <c r="B81" s="21" t="s">
        <v>2</v>
      </c>
      <c r="C81" s="21">
        <v>1</v>
      </c>
      <c r="D81" s="23">
        <v>207226</v>
      </c>
      <c r="E81" s="24">
        <f>I3</f>
        <v>0</v>
      </c>
      <c r="F81" s="25">
        <f t="shared" ref="F81:F84" si="31">ROUND(C81*D81*E81,2)</f>
        <v>0</v>
      </c>
      <c r="G81" s="25">
        <v>23</v>
      </c>
      <c r="H81" s="25">
        <f t="shared" ref="H81:H84" si="32">ROUND(F81*0.23,2)</f>
        <v>0</v>
      </c>
      <c r="I81" s="25">
        <f t="shared" ref="I81:I84" si="33">F81+H81</f>
        <v>0</v>
      </c>
    </row>
    <row r="82" spans="1:9" x14ac:dyDescent="0.35">
      <c r="A82" s="16" t="s">
        <v>3</v>
      </c>
      <c r="B82" s="21" t="s">
        <v>10</v>
      </c>
      <c r="C82" s="21">
        <v>12</v>
      </c>
      <c r="D82" s="25">
        <v>24</v>
      </c>
      <c r="E82" s="26"/>
      <c r="F82" s="25">
        <f t="shared" si="31"/>
        <v>0</v>
      </c>
      <c r="G82" s="25">
        <v>23</v>
      </c>
      <c r="H82" s="25">
        <f t="shared" si="32"/>
        <v>0</v>
      </c>
      <c r="I82" s="25">
        <f t="shared" si="33"/>
        <v>0</v>
      </c>
    </row>
    <row r="83" spans="1:9" x14ac:dyDescent="0.35">
      <c r="A83" s="16" t="s">
        <v>4</v>
      </c>
      <c r="B83" s="21" t="s">
        <v>2</v>
      </c>
      <c r="C83" s="21">
        <v>1</v>
      </c>
      <c r="D83" s="23">
        <f>D81</f>
        <v>207226</v>
      </c>
      <c r="E83" s="26">
        <v>3.2890000000000003E-2</v>
      </c>
      <c r="F83" s="25">
        <f t="shared" si="31"/>
        <v>6815.66</v>
      </c>
      <c r="G83" s="25">
        <v>23</v>
      </c>
      <c r="H83" s="25">
        <f t="shared" si="32"/>
        <v>1567.6</v>
      </c>
      <c r="I83" s="25">
        <f t="shared" si="33"/>
        <v>8383.26</v>
      </c>
    </row>
    <row r="84" spans="1:9" x14ac:dyDescent="0.35">
      <c r="A84" s="16" t="s">
        <v>7</v>
      </c>
      <c r="B84" s="21" t="s">
        <v>10</v>
      </c>
      <c r="C84" s="21">
        <f>C82</f>
        <v>12</v>
      </c>
      <c r="D84" s="25">
        <f>D82</f>
        <v>24</v>
      </c>
      <c r="E84" s="26">
        <v>8.7100000000000009</v>
      </c>
      <c r="F84" s="25">
        <f t="shared" si="31"/>
        <v>2508.48</v>
      </c>
      <c r="G84" s="25">
        <v>23</v>
      </c>
      <c r="H84" s="25">
        <f t="shared" si="32"/>
        <v>576.95000000000005</v>
      </c>
      <c r="I84" s="25">
        <f t="shared" si="33"/>
        <v>3085.4300000000003</v>
      </c>
    </row>
    <row r="85" spans="1:9" x14ac:dyDescent="0.35">
      <c r="A85" s="13"/>
      <c r="B85" s="13"/>
      <c r="C85" s="13"/>
      <c r="D85" s="13"/>
      <c r="E85" s="14"/>
      <c r="F85" s="15"/>
      <c r="G85" s="28" t="s">
        <v>6</v>
      </c>
      <c r="H85" s="28">
        <f>SUM(H81:H84)</f>
        <v>2144.5500000000002</v>
      </c>
      <c r="I85" s="28">
        <f>SUM(I81:I84)</f>
        <v>11468.69</v>
      </c>
    </row>
    <row r="86" spans="1:9" x14ac:dyDescent="0.35">
      <c r="A86" s="13"/>
      <c r="B86" s="13"/>
      <c r="C86" s="13"/>
      <c r="D86" s="13"/>
      <c r="E86" s="14"/>
      <c r="F86" s="15"/>
      <c r="G86" s="32"/>
      <c r="H86" s="32"/>
      <c r="I86" s="32"/>
    </row>
    <row r="87" spans="1:9" x14ac:dyDescent="0.35">
      <c r="A87" s="13">
        <v>11</v>
      </c>
      <c r="B87" s="13"/>
      <c r="C87" s="13"/>
      <c r="D87" s="13"/>
      <c r="E87" s="14"/>
      <c r="F87" s="15"/>
      <c r="G87" s="15" t="s">
        <v>39</v>
      </c>
      <c r="H87" s="15"/>
      <c r="I87" s="15"/>
    </row>
    <row r="88" spans="1:9" ht="46" x14ac:dyDescent="0.35">
      <c r="A88" s="16" t="s">
        <v>15</v>
      </c>
      <c r="B88" s="16" t="s">
        <v>0</v>
      </c>
      <c r="C88" s="17" t="s">
        <v>11</v>
      </c>
      <c r="D88" s="18" t="s">
        <v>44</v>
      </c>
      <c r="E88" s="19" t="s">
        <v>16</v>
      </c>
      <c r="F88" s="20" t="s">
        <v>14</v>
      </c>
      <c r="G88" s="20" t="s">
        <v>17</v>
      </c>
      <c r="H88" s="20" t="s">
        <v>12</v>
      </c>
      <c r="I88" s="20" t="s">
        <v>13</v>
      </c>
    </row>
    <row r="89" spans="1:9" x14ac:dyDescent="0.35">
      <c r="A89" s="16" t="s">
        <v>1</v>
      </c>
      <c r="B89" s="21" t="s">
        <v>2</v>
      </c>
      <c r="C89" s="21">
        <v>1</v>
      </c>
      <c r="D89" s="23">
        <v>26856</v>
      </c>
      <c r="E89" s="24">
        <f>I4</f>
        <v>3.62E-3</v>
      </c>
      <c r="F89" s="25">
        <f t="shared" ref="F89:F92" si="34">ROUND(C89*D89*E89,2)</f>
        <v>97.22</v>
      </c>
      <c r="G89" s="25">
        <v>23</v>
      </c>
      <c r="H89" s="25">
        <f t="shared" ref="H89:H92" si="35">ROUND(F89*0.23,2)</f>
        <v>22.36</v>
      </c>
      <c r="I89" s="25">
        <f t="shared" ref="I89:I92" si="36">F89+H89</f>
        <v>119.58</v>
      </c>
    </row>
    <row r="90" spans="1:9" x14ac:dyDescent="0.35">
      <c r="A90" s="16" t="s">
        <v>3</v>
      </c>
      <c r="B90" s="21" t="s">
        <v>10</v>
      </c>
      <c r="C90" s="21">
        <v>3</v>
      </c>
      <c r="D90" s="25">
        <v>24</v>
      </c>
      <c r="E90" s="26"/>
      <c r="F90" s="25">
        <f t="shared" si="34"/>
        <v>0</v>
      </c>
      <c r="G90" s="25">
        <v>23</v>
      </c>
      <c r="H90" s="25">
        <f t="shared" si="35"/>
        <v>0</v>
      </c>
      <c r="I90" s="25">
        <f t="shared" si="36"/>
        <v>0</v>
      </c>
    </row>
    <row r="91" spans="1:9" x14ac:dyDescent="0.35">
      <c r="A91" s="16" t="s">
        <v>4</v>
      </c>
      <c r="B91" s="21" t="s">
        <v>2</v>
      </c>
      <c r="C91" s="21">
        <v>1</v>
      </c>
      <c r="D91" s="23">
        <f>D89</f>
        <v>26856</v>
      </c>
      <c r="E91" s="26">
        <v>3.2890000000000003E-2</v>
      </c>
      <c r="F91" s="25">
        <f t="shared" si="34"/>
        <v>883.29</v>
      </c>
      <c r="G91" s="25">
        <v>23</v>
      </c>
      <c r="H91" s="25">
        <f t="shared" si="35"/>
        <v>203.16</v>
      </c>
      <c r="I91" s="25">
        <f t="shared" si="36"/>
        <v>1086.45</v>
      </c>
    </row>
    <row r="92" spans="1:9" x14ac:dyDescent="0.35">
      <c r="A92" s="16" t="s">
        <v>7</v>
      </c>
      <c r="B92" s="21" t="s">
        <v>10</v>
      </c>
      <c r="C92" s="21">
        <f>C90</f>
        <v>3</v>
      </c>
      <c r="D92" s="25">
        <f>D90</f>
        <v>24</v>
      </c>
      <c r="E92" s="26">
        <v>8.7100000000000009</v>
      </c>
      <c r="F92" s="25">
        <f t="shared" si="34"/>
        <v>627.12</v>
      </c>
      <c r="G92" s="25">
        <v>23</v>
      </c>
      <c r="H92" s="25">
        <f t="shared" si="35"/>
        <v>144.24</v>
      </c>
      <c r="I92" s="25">
        <f t="shared" si="36"/>
        <v>771.36</v>
      </c>
    </row>
    <row r="93" spans="1:9" x14ac:dyDescent="0.35">
      <c r="A93" s="13"/>
      <c r="B93" s="13"/>
      <c r="C93" s="13"/>
      <c r="D93" s="13"/>
      <c r="E93" s="14"/>
      <c r="F93" s="15"/>
      <c r="G93" s="28" t="s">
        <v>6</v>
      </c>
      <c r="H93" s="28">
        <f>SUM(H89:H92)</f>
        <v>369.76</v>
      </c>
      <c r="I93" s="28">
        <f>SUM(I89:I92)</f>
        <v>1977.3899999999999</v>
      </c>
    </row>
    <row r="94" spans="1:9" x14ac:dyDescent="0.35">
      <c r="A94" s="13"/>
      <c r="B94" s="13"/>
      <c r="C94" s="13"/>
      <c r="D94" s="13"/>
      <c r="E94" s="14"/>
      <c r="F94" s="15"/>
      <c r="G94" s="32"/>
      <c r="H94" s="32"/>
      <c r="I94" s="32"/>
    </row>
    <row r="95" spans="1:9" x14ac:dyDescent="0.35">
      <c r="A95" s="13">
        <v>12</v>
      </c>
      <c r="B95" s="13"/>
      <c r="C95" s="13"/>
      <c r="D95" s="13"/>
      <c r="E95" s="14"/>
      <c r="F95" s="15"/>
      <c r="G95" s="15" t="s">
        <v>40</v>
      </c>
      <c r="H95" s="15"/>
      <c r="I95" s="15"/>
    </row>
    <row r="96" spans="1:9" ht="46" x14ac:dyDescent="0.35">
      <c r="A96" s="16" t="s">
        <v>15</v>
      </c>
      <c r="B96" s="16" t="s">
        <v>0</v>
      </c>
      <c r="C96" s="17" t="s">
        <v>11</v>
      </c>
      <c r="D96" s="18" t="s">
        <v>44</v>
      </c>
      <c r="E96" s="19" t="s">
        <v>16</v>
      </c>
      <c r="F96" s="20" t="s">
        <v>14</v>
      </c>
      <c r="G96" s="20" t="s">
        <v>17</v>
      </c>
      <c r="H96" s="20" t="s">
        <v>12</v>
      </c>
      <c r="I96" s="20" t="s">
        <v>13</v>
      </c>
    </row>
    <row r="97" spans="1:9" x14ac:dyDescent="0.35">
      <c r="A97" s="16" t="s">
        <v>1</v>
      </c>
      <c r="B97" s="21" t="s">
        <v>2</v>
      </c>
      <c r="C97" s="21">
        <v>1</v>
      </c>
      <c r="D97" s="23">
        <v>32054</v>
      </c>
      <c r="E97" s="24">
        <f>I3</f>
        <v>0</v>
      </c>
      <c r="F97" s="25">
        <f t="shared" ref="F97:F100" si="37">ROUND(C97*D97*E97,2)</f>
        <v>0</v>
      </c>
      <c r="G97" s="25">
        <v>23</v>
      </c>
      <c r="H97" s="25">
        <f t="shared" ref="H97:H100" si="38">ROUND(F97*0.23,2)</f>
        <v>0</v>
      </c>
      <c r="I97" s="25">
        <f t="shared" ref="I97:I100" si="39">F97+H97</f>
        <v>0</v>
      </c>
    </row>
    <row r="98" spans="1:9" x14ac:dyDescent="0.35">
      <c r="A98" s="16" t="s">
        <v>3</v>
      </c>
      <c r="B98" s="21" t="s">
        <v>10</v>
      </c>
      <c r="C98" s="21">
        <v>4</v>
      </c>
      <c r="D98" s="25">
        <v>24</v>
      </c>
      <c r="E98" s="26"/>
      <c r="F98" s="25">
        <f t="shared" si="37"/>
        <v>0</v>
      </c>
      <c r="G98" s="25">
        <v>23</v>
      </c>
      <c r="H98" s="25">
        <f t="shared" si="38"/>
        <v>0</v>
      </c>
      <c r="I98" s="25">
        <f t="shared" si="39"/>
        <v>0</v>
      </c>
    </row>
    <row r="99" spans="1:9" x14ac:dyDescent="0.35">
      <c r="A99" s="16" t="s">
        <v>4</v>
      </c>
      <c r="B99" s="21" t="s">
        <v>2</v>
      </c>
      <c r="C99" s="21">
        <v>1</v>
      </c>
      <c r="D99" s="23">
        <f>D97</f>
        <v>32054</v>
      </c>
      <c r="E99" s="26">
        <v>4.3610000000000003E-2</v>
      </c>
      <c r="F99" s="25">
        <f t="shared" si="37"/>
        <v>1397.87</v>
      </c>
      <c r="G99" s="25">
        <v>23</v>
      </c>
      <c r="H99" s="25">
        <f t="shared" si="38"/>
        <v>321.51</v>
      </c>
      <c r="I99" s="25">
        <f t="shared" si="39"/>
        <v>1719.3799999999999</v>
      </c>
    </row>
    <row r="100" spans="1:9" x14ac:dyDescent="0.35">
      <c r="A100" s="16" t="s">
        <v>7</v>
      </c>
      <c r="B100" s="21" t="s">
        <v>10</v>
      </c>
      <c r="C100" s="21">
        <f>C98</f>
        <v>4</v>
      </c>
      <c r="D100" s="25">
        <f>D98</f>
        <v>24</v>
      </c>
      <c r="E100" s="26">
        <v>3.77</v>
      </c>
      <c r="F100" s="25">
        <f t="shared" si="37"/>
        <v>361.92</v>
      </c>
      <c r="G100" s="25">
        <v>23</v>
      </c>
      <c r="H100" s="25">
        <f t="shared" si="38"/>
        <v>83.24</v>
      </c>
      <c r="I100" s="25">
        <f t="shared" si="39"/>
        <v>445.16</v>
      </c>
    </row>
    <row r="101" spans="1:9" x14ac:dyDescent="0.35">
      <c r="A101" s="13"/>
      <c r="B101" s="13"/>
      <c r="C101" s="13"/>
      <c r="D101" s="13"/>
      <c r="E101" s="14"/>
      <c r="F101" s="15"/>
      <c r="G101" s="28" t="s">
        <v>6</v>
      </c>
      <c r="H101" s="28">
        <f>SUM(H97:H100)</f>
        <v>404.75</v>
      </c>
      <c r="I101" s="28">
        <f>SUM(I97:I100)</f>
        <v>2164.54</v>
      </c>
    </row>
    <row r="102" spans="1:9" x14ac:dyDescent="0.35">
      <c r="A102" s="13"/>
      <c r="B102" s="13"/>
      <c r="C102" s="13"/>
      <c r="D102" s="13"/>
      <c r="E102" s="14"/>
      <c r="F102" s="15"/>
      <c r="G102" s="32"/>
      <c r="H102" s="32"/>
      <c r="I102" s="32"/>
    </row>
    <row r="103" spans="1:9" x14ac:dyDescent="0.35">
      <c r="A103" s="13">
        <v>13</v>
      </c>
      <c r="B103" s="13"/>
      <c r="C103" s="13"/>
      <c r="D103" s="13"/>
      <c r="E103" s="14"/>
      <c r="F103" s="15"/>
      <c r="G103" s="15" t="s">
        <v>41</v>
      </c>
      <c r="H103" s="15"/>
      <c r="I103" s="15"/>
    </row>
    <row r="104" spans="1:9" ht="46" x14ac:dyDescent="0.35">
      <c r="A104" s="16" t="s">
        <v>15</v>
      </c>
      <c r="B104" s="16" t="s">
        <v>0</v>
      </c>
      <c r="C104" s="17" t="s">
        <v>11</v>
      </c>
      <c r="D104" s="18" t="s">
        <v>44</v>
      </c>
      <c r="E104" s="19" t="s">
        <v>16</v>
      </c>
      <c r="F104" s="20" t="s">
        <v>14</v>
      </c>
      <c r="G104" s="20" t="s">
        <v>17</v>
      </c>
      <c r="H104" s="20" t="s">
        <v>12</v>
      </c>
      <c r="I104" s="20" t="s">
        <v>13</v>
      </c>
    </row>
    <row r="105" spans="1:9" x14ac:dyDescent="0.35">
      <c r="A105" s="16" t="s">
        <v>1</v>
      </c>
      <c r="B105" s="21" t="s">
        <v>2</v>
      </c>
      <c r="C105" s="21">
        <v>1</v>
      </c>
      <c r="D105" s="23">
        <v>0</v>
      </c>
      <c r="E105" s="24">
        <f>I4</f>
        <v>3.62E-3</v>
      </c>
      <c r="F105" s="25">
        <f t="shared" ref="F105:F108" si="40">ROUND(C105*D105*E105,2)</f>
        <v>0</v>
      </c>
      <c r="G105" s="25">
        <v>23</v>
      </c>
      <c r="H105" s="25">
        <f t="shared" ref="H105:H108" si="41">ROUND(F105*0.23,2)</f>
        <v>0</v>
      </c>
      <c r="I105" s="25">
        <f t="shared" ref="I105:I108" si="42">F105+H105</f>
        <v>0</v>
      </c>
    </row>
    <row r="106" spans="1:9" x14ac:dyDescent="0.35">
      <c r="A106" s="16" t="s">
        <v>3</v>
      </c>
      <c r="B106" s="21" t="s">
        <v>10</v>
      </c>
      <c r="C106" s="21">
        <v>1</v>
      </c>
      <c r="D106" s="25">
        <v>24</v>
      </c>
      <c r="E106" s="26"/>
      <c r="F106" s="25">
        <f t="shared" si="40"/>
        <v>0</v>
      </c>
      <c r="G106" s="25">
        <v>23</v>
      </c>
      <c r="H106" s="25">
        <f t="shared" si="41"/>
        <v>0</v>
      </c>
      <c r="I106" s="25">
        <f t="shared" si="42"/>
        <v>0</v>
      </c>
    </row>
    <row r="107" spans="1:9" x14ac:dyDescent="0.35">
      <c r="A107" s="16" t="s">
        <v>4</v>
      </c>
      <c r="B107" s="21" t="s">
        <v>2</v>
      </c>
      <c r="C107" s="21">
        <v>1</v>
      </c>
      <c r="D107" s="23">
        <f>D105</f>
        <v>0</v>
      </c>
      <c r="E107" s="26">
        <v>4.3610000000000003E-2</v>
      </c>
      <c r="F107" s="25">
        <f t="shared" si="40"/>
        <v>0</v>
      </c>
      <c r="G107" s="25">
        <v>23</v>
      </c>
      <c r="H107" s="25">
        <f t="shared" si="41"/>
        <v>0</v>
      </c>
      <c r="I107" s="25">
        <f t="shared" si="42"/>
        <v>0</v>
      </c>
    </row>
    <row r="108" spans="1:9" x14ac:dyDescent="0.35">
      <c r="A108" s="16" t="s">
        <v>7</v>
      </c>
      <c r="B108" s="21" t="s">
        <v>10</v>
      </c>
      <c r="C108" s="21">
        <f>C106</f>
        <v>1</v>
      </c>
      <c r="D108" s="25">
        <f>D106</f>
        <v>24</v>
      </c>
      <c r="E108" s="26">
        <v>3.77</v>
      </c>
      <c r="F108" s="25">
        <f t="shared" si="40"/>
        <v>90.48</v>
      </c>
      <c r="G108" s="25">
        <v>23</v>
      </c>
      <c r="H108" s="25">
        <f t="shared" si="41"/>
        <v>20.81</v>
      </c>
      <c r="I108" s="25">
        <f t="shared" si="42"/>
        <v>111.29</v>
      </c>
    </row>
    <row r="109" spans="1:9" x14ac:dyDescent="0.35">
      <c r="A109" s="13"/>
      <c r="B109" s="13"/>
      <c r="C109" s="13"/>
      <c r="D109" s="13"/>
      <c r="E109" s="14"/>
      <c r="F109" s="15"/>
      <c r="G109" s="28" t="s">
        <v>6</v>
      </c>
      <c r="H109" s="28">
        <f>SUM(H105:H108)</f>
        <v>20.81</v>
      </c>
      <c r="I109" s="28">
        <f>SUM(I105:I108)</f>
        <v>111.29</v>
      </c>
    </row>
    <row r="112" spans="1:9" x14ac:dyDescent="0.35">
      <c r="A112" s="5" t="s">
        <v>19</v>
      </c>
      <c r="B112" s="7">
        <f>C9+C17+C25+C34+C42+C50+C58+C66+C74+C82+C90+C98+C106+C26</f>
        <v>194</v>
      </c>
      <c r="C112" s="33"/>
      <c r="D112" s="33"/>
      <c r="E112" s="8"/>
      <c r="F112" s="34"/>
      <c r="G112" s="7" t="s">
        <v>9</v>
      </c>
      <c r="H112" s="7"/>
      <c r="I112" s="35">
        <f>I12+I20+I29+I37+I45+I53+I61+I69+I77+I85+I93+I101+I109</f>
        <v>3262270.5300000003</v>
      </c>
    </row>
    <row r="113" spans="1:9" x14ac:dyDescent="0.35">
      <c r="A113" s="5" t="s">
        <v>20</v>
      </c>
      <c r="B113" s="6">
        <f>D8+D16+D24+D33+D41+D49+D57+D65+D73+D81+D89+D97+D105</f>
        <v>61053624</v>
      </c>
      <c r="C113" s="6"/>
      <c r="D113" s="7"/>
      <c r="E113" s="8"/>
      <c r="F113" s="9"/>
      <c r="G113" s="7" t="s">
        <v>21</v>
      </c>
      <c r="H113" s="7"/>
      <c r="I113" s="10">
        <f>I112/1.23</f>
        <v>2652252.4634146346</v>
      </c>
    </row>
    <row r="114" spans="1:9" x14ac:dyDescent="0.35">
      <c r="A114" s="36" t="s">
        <v>22</v>
      </c>
      <c r="B114" s="6">
        <f>D11+D19+D28+D36</f>
        <v>212649000</v>
      </c>
      <c r="C114" s="9"/>
      <c r="D114" s="9"/>
      <c r="E114" s="8"/>
      <c r="F114" s="9"/>
      <c r="G114" s="37"/>
      <c r="H114" s="37"/>
      <c r="I114" s="38"/>
    </row>
    <row r="116" spans="1:9" ht="34.5" customHeight="1" x14ac:dyDescent="0.35">
      <c r="A116" s="43" t="s">
        <v>27</v>
      </c>
      <c r="B116" s="43"/>
      <c r="C116" s="43"/>
      <c r="D116" s="43"/>
      <c r="E116" s="43"/>
      <c r="F116" s="43"/>
      <c r="G116" s="43"/>
      <c r="H116" s="43"/>
      <c r="I116" s="43"/>
    </row>
  </sheetData>
  <mergeCells count="2">
    <mergeCell ref="A2:I2"/>
    <mergeCell ref="A116:I116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2020-07-28T11:41:16Z</dcterms:modified>
</cp:coreProperties>
</file>