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RZETARGI\Przetargi 2023\20.2023 GAZ 2024\DO ZAMIESZCZENIA\"/>
    </mc:Choice>
  </mc:AlternateContent>
  <xr:revisionPtr revIDLastSave="0" documentId="13_ncr:1_{CEFED3E6-F600-4D36-B20F-97542E80BB5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ykaz obiektów zamawiającego" sheetId="1" r:id="rId1"/>
  </sheets>
  <definedNames>
    <definedName name="_xlnm._FilterDatabase" localSheetId="0" hidden="1">'wykaz obiektów zamawiającego'!$A$6:$AE$24</definedName>
  </definedNames>
  <calcPr calcId="191029"/>
</workbook>
</file>

<file path=xl/calcChain.xml><?xml version="1.0" encoding="utf-8"?>
<calcChain xmlns="http://schemas.openxmlformats.org/spreadsheetml/2006/main">
  <c r="K23" i="1" l="1"/>
  <c r="L23" i="1"/>
  <c r="M23" i="1"/>
  <c r="N23" i="1"/>
  <c r="O23" i="1"/>
  <c r="P23" i="1"/>
  <c r="Q23" i="1"/>
  <c r="R23" i="1"/>
  <c r="S23" i="1"/>
  <c r="T23" i="1"/>
  <c r="U23" i="1"/>
  <c r="V23" i="1"/>
  <c r="K19" i="1"/>
  <c r="L19" i="1"/>
  <c r="M19" i="1"/>
  <c r="N19" i="1"/>
  <c r="O19" i="1"/>
  <c r="P19" i="1"/>
  <c r="Q19" i="1"/>
  <c r="R19" i="1"/>
  <c r="S19" i="1"/>
  <c r="T19" i="1"/>
  <c r="U19" i="1"/>
  <c r="V19" i="1"/>
  <c r="W18" i="1"/>
  <c r="W7" i="1" l="1"/>
  <c r="W22" i="1"/>
  <c r="W23" i="1" s="1"/>
  <c r="W20" i="1"/>
  <c r="W17" i="1"/>
  <c r="W16" i="1"/>
  <c r="W14" i="1"/>
  <c r="W12" i="1"/>
  <c r="W11" i="1"/>
  <c r="W9" i="1"/>
  <c r="W8" i="1"/>
  <c r="W19" i="1" l="1"/>
  <c r="W13" i="1" l="1"/>
  <c r="V13" i="1"/>
  <c r="U13" i="1"/>
  <c r="T13" i="1"/>
  <c r="S13" i="1"/>
  <c r="R13" i="1"/>
  <c r="Q13" i="1"/>
  <c r="P13" i="1"/>
  <c r="O13" i="1"/>
  <c r="N13" i="1"/>
  <c r="M13" i="1"/>
  <c r="K13" i="1"/>
  <c r="L13" i="1"/>
  <c r="V10" i="1"/>
  <c r="U10" i="1"/>
  <c r="T10" i="1"/>
  <c r="S10" i="1"/>
  <c r="R10" i="1"/>
  <c r="Q10" i="1"/>
  <c r="P10" i="1"/>
  <c r="O10" i="1"/>
  <c r="N10" i="1"/>
  <c r="M10" i="1"/>
  <c r="L10" i="1"/>
  <c r="L21" i="1" l="1"/>
  <c r="M21" i="1"/>
  <c r="N21" i="1"/>
  <c r="O21" i="1"/>
  <c r="P21" i="1"/>
  <c r="Q21" i="1"/>
  <c r="R21" i="1"/>
  <c r="S21" i="1"/>
  <c r="T21" i="1"/>
  <c r="U21" i="1"/>
  <c r="V21" i="1"/>
  <c r="K21" i="1"/>
  <c r="L15" i="1"/>
  <c r="M15" i="1"/>
  <c r="N15" i="1"/>
  <c r="O15" i="1"/>
  <c r="P15" i="1"/>
  <c r="Q15" i="1"/>
  <c r="R15" i="1"/>
  <c r="S15" i="1"/>
  <c r="T15" i="1"/>
  <c r="U15" i="1"/>
  <c r="V15" i="1"/>
  <c r="K15" i="1"/>
  <c r="T24" i="1" l="1"/>
  <c r="P24" i="1"/>
  <c r="L24" i="1"/>
  <c r="U24" i="1"/>
  <c r="Q24" i="1"/>
  <c r="M24" i="1"/>
  <c r="O24" i="1"/>
  <c r="S24" i="1"/>
  <c r="V24" i="1"/>
  <c r="R24" i="1"/>
  <c r="N24" i="1"/>
  <c r="W21" i="1"/>
  <c r="W15" i="1" l="1"/>
  <c r="K10" i="1" l="1"/>
  <c r="K24" i="1" s="1"/>
  <c r="W10" i="1"/>
  <c r="W24" i="1" s="1"/>
  <c r="AD10" i="1" l="1"/>
</calcChain>
</file>

<file path=xl/sharedStrings.xml><?xml version="1.0" encoding="utf-8"?>
<sst xmlns="http://schemas.openxmlformats.org/spreadsheetml/2006/main" count="220" uniqueCount="107">
  <si>
    <t>LISTA OBIEKTÓW ZAMAWIAJĄCEGO</t>
  </si>
  <si>
    <t>lp.</t>
  </si>
  <si>
    <t>ODBIORCA</t>
  </si>
  <si>
    <t>adres pkt poboru gazu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</si>
  <si>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</si>
  <si>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</si>
  <si>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Przeznaczenie gazu</t>
  </si>
  <si>
    <t>Układ pomiarowy</t>
  </si>
  <si>
    <t xml:space="preserve">aktualna
grupa taryfowa wg operatora </t>
  </si>
  <si>
    <t>moc umowna kWh/h</t>
  </si>
  <si>
    <t>RAZEM 
kWh</t>
  </si>
  <si>
    <t>rodzaj dodychczasowej umowy</t>
  </si>
  <si>
    <t>rodzaj przyszłej umowy</t>
  </si>
  <si>
    <t>obecny sprzedawca gazu</t>
  </si>
  <si>
    <t>okres obowiązywania dotychczasowej umowy</t>
  </si>
  <si>
    <t>termin rozpoczęcia sprzedaży gazu</t>
  </si>
  <si>
    <t>akcyza
ZW-zwolniony
P-płatnik</t>
  </si>
  <si>
    <t>procedura zmiany sprzedawcy</t>
  </si>
  <si>
    <t xml:space="preserve">Starostwo Powiatowe                                                 w Wołowie,                                                 Plac Piastowski 2,                          56-100 Wołów
</t>
  </si>
  <si>
    <t>Plac Piastowski 2,                  
 56-100 Wołów</t>
  </si>
  <si>
    <t>Powiat Wołowski, 56-100 Wołów, pl.Piastowski 2, NIP: 988-02-19-208</t>
  </si>
  <si>
    <t>wykorzystanie na potrzeby własne:
ogrzewanie obiektu</t>
  </si>
  <si>
    <t>gazomierz 1szt.</t>
  </si>
  <si>
    <t>W-5
OSD: W-5.1</t>
  </si>
  <si>
    <t>kompleksowa</t>
  </si>
  <si>
    <t>ZW</t>
  </si>
  <si>
    <t>kolejna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</si>
  <si>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</si>
  <si>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</si>
  <si>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wykorzystanie
 na potrzeby własne:
ogrzewanie obiektu, podgrzewanie wody</t>
  </si>
  <si>
    <t>gazomierz
 1 szt.</t>
  </si>
  <si>
    <t>RAZEM</t>
  </si>
  <si>
    <t>W-5</t>
  </si>
  <si>
    <t xml:space="preserve">Zespołu Szkół Specjalnych i Placówek Oświatowych w Wołowie, ul. Inwalidów Wojennych 10,                        56-100 Wołów
</t>
  </si>
  <si>
    <t>ul. Inwalidów Wojennych 10, 56-100 Wołów</t>
  </si>
  <si>
    <t xml:space="preserve">Zespołu Szkół Specjalnych i Placówek Oświatowych w Wołowie, 
ul. Inwalidów Wojennych 10,                        56-100 Wołów
</t>
  </si>
  <si>
    <t>wykorzystanie na potrzeby własne:
ogrzewanie obiektu szkolnego, podgrzewanie wody, kuchenka 4 palnikowa</t>
  </si>
  <si>
    <t xml:space="preserve"> W - 4
OSD: W - 4</t>
  </si>
  <si>
    <t>do 110</t>
  </si>
  <si>
    <t xml:space="preserve">Liceum Ogólnokształcące im. Mikołaja Kopernika w Wołowie, Pl. Jana III Sobieskiego 2, 
56-100 Wołów
</t>
  </si>
  <si>
    <t>Pl. Jana Sobieskiego 2, 56-100 Wołów</t>
  </si>
  <si>
    <t>Liceum Ogólnokształcące im. Mikołaja Kopernika w Wołowie, 
Pl. Jana III Sobieskiego 2, 
56-100 Wołów</t>
  </si>
  <si>
    <t xml:space="preserve">wykorzystanie na potrzeby własne:
ogrzewanie obiektu </t>
  </si>
  <si>
    <t xml:space="preserve">Zespół Placówek Resocjalizacyjnych w Brzegu Dolnym, ul. 1 Maja 21, 56-120 Brzeg Dolny
</t>
  </si>
  <si>
    <t xml:space="preserve">ul. 1 Maja 21, 
56-120 
Brzeg Dolny
</t>
  </si>
  <si>
    <t xml:space="preserve">Zespół Placówek Resocjalizacyjnych w Brzegu Dolnym, 
ul. 1 Maja 21,
 56-120 Brzeg Dolny
</t>
  </si>
  <si>
    <t>wykorzystanie
 na potrzeby własne:
podgrzewanie wody</t>
  </si>
  <si>
    <t>W - 4
OSD: W - 4</t>
  </si>
  <si>
    <t>W-4</t>
  </si>
  <si>
    <t xml:space="preserve">Powiatowe Centrum Pomocy Rodzinie w Wołowie, 
ul. Inwalidów Wojennych 24, 56-100 Wołów
</t>
  </si>
  <si>
    <t>ul. Inwalidów Wojennych 24, 
56-100 Wołów</t>
  </si>
  <si>
    <t>W - 3.9
OSD: W - 3.9</t>
  </si>
  <si>
    <t>W-3.9</t>
  </si>
  <si>
    <t>ul. Zwycięstwa 7 m 3;
56-120
 Brzeg Dolny</t>
  </si>
  <si>
    <t>wykorzystanie
 na potrzeby własne:
piec c.o. dwufunkcyjny i kuchenka 4 palnikowa</t>
  </si>
  <si>
    <t>W - 3.6
OSD: W - 3.6</t>
  </si>
  <si>
    <t>Centrum Kształcenia Zawodowego i Ustawicznego w Wołowie
ul. T. Kościuszki 27,
56-100 Wołów</t>
  </si>
  <si>
    <t>ul. T. Kościuszki 27,
56-100 Wołów</t>
  </si>
  <si>
    <t>kuchnia, w tym (2 kuchenki gazowe 4 - palnikowe, 2 taborety gazowe + 1 podgrzewacz wody</t>
  </si>
  <si>
    <t>W-3.6
OSD: W - 3.6</t>
  </si>
  <si>
    <t>W-3.6</t>
  </si>
  <si>
    <t>kotłownia do celów grzewczych (3 piece)</t>
  </si>
  <si>
    <t xml:space="preserve">gazomierz      1 szt.              </t>
  </si>
  <si>
    <t>W - 6
OSD: W-6.1</t>
  </si>
  <si>
    <t>W-6</t>
  </si>
  <si>
    <t>wykorzystanie
 na potrzeby własne:
pracownia gastronomiczna - kuchenki gazowe, podgrzewanie wody</t>
  </si>
  <si>
    <t xml:space="preserve"> W - 1.1
OSD: W-1.1</t>
  </si>
  <si>
    <t>W-1.1</t>
  </si>
  <si>
    <t>ŁĄCZNIE</t>
  </si>
  <si>
    <t>NR  licznika/
nr punktu odbioru gazu (OSD)</t>
  </si>
  <si>
    <t>W - 5
OSD: W - 5.1</t>
  </si>
  <si>
    <t>Placówka Opiekuńczo - Wychowawcza Typu Socjalizacyjnego w Wołowie
ul. T. Kościuszki 27,
56 - 100 Wołów</t>
  </si>
  <si>
    <t>Powiat Wołowski, 56-100 Wołów, pl.Piastowski 2, 
NIP: 988-02-19-208</t>
  </si>
  <si>
    <t>Placówka Opiekuńczo-Wychowawcza Typu Socjalizacyjnego w Wołowie ul. Kościuszki 27 56-100 Wołów</t>
  </si>
  <si>
    <t xml:space="preserve">gazomierz 1 szt. </t>
  </si>
  <si>
    <t>ul. T. Kościuszki 27,
56 - 100 Wołów</t>
  </si>
  <si>
    <t xml:space="preserve">PGNiG Obrót Detaliczny
 sp. z o.o.
ul. Jana Kazimierza 3, 01-248 Warszawa 
</t>
  </si>
  <si>
    <t xml:space="preserve">PGNiG Obrót Detaliczny 
sp. z o.o.
ul. Jana Kazimierza 3, 01-248 Warszawa 
</t>
  </si>
  <si>
    <t>80185903655000029211314</t>
  </si>
  <si>
    <t>XI2202174526/8018590365500040265372</t>
  </si>
  <si>
    <t>8018590365500019067280</t>
  </si>
  <si>
    <t>XA1727617253,
8018590365500036573283</t>
  </si>
  <si>
    <t>XM0000002535</t>
  </si>
  <si>
    <t>XA1426331066</t>
  </si>
  <si>
    <t>XA1727617250</t>
  </si>
  <si>
    <t>XI2001631985</t>
  </si>
  <si>
    <t>8018590365500028818125</t>
  </si>
  <si>
    <t>8018590365500040261015</t>
  </si>
  <si>
    <t>111</t>
  </si>
  <si>
    <r>
      <rPr>
        <b/>
        <sz val="11"/>
        <rFont val="Arial"/>
        <family val="2"/>
        <charset val="238"/>
      </rPr>
      <t>Załącznik nr 5 do SWZ</t>
    </r>
    <r>
      <rPr>
        <sz val="11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 xml:space="preserve">
</t>
    </r>
  </si>
  <si>
    <t>Prognoza zużycia gazu na okres obowiązywania umowy tj. 01.01.2024 - 31.12.2024 (kWh)</t>
  </si>
  <si>
    <t>31.12.2023r.</t>
  </si>
  <si>
    <t>01.01.2024r.</t>
  </si>
  <si>
    <t>styczeń 2024</t>
  </si>
  <si>
    <t>luty 2024</t>
  </si>
  <si>
    <t>marzec 2024</t>
  </si>
  <si>
    <t>kwiecień 2024</t>
  </si>
  <si>
    <t>maj 2024</t>
  </si>
  <si>
    <t>czerwiec 2024</t>
  </si>
  <si>
    <t>lipiec 2024</t>
  </si>
  <si>
    <t>sierpień 2024</t>
  </si>
  <si>
    <t>wrzesień 2024</t>
  </si>
  <si>
    <t>pazdziernik 2024</t>
  </si>
  <si>
    <t>listopad 2024</t>
  </si>
  <si>
    <t>grudzień 2024</t>
  </si>
  <si>
    <r>
      <t>875526/04/</t>
    </r>
    <r>
      <rPr>
        <sz val="9"/>
        <color rgb="FFFF0000"/>
        <rFont val="Arial"/>
        <family val="2"/>
        <charset val="238"/>
      </rPr>
      <t>8018590365500019066702</t>
    </r>
  </si>
  <si>
    <t>IR.272.20.2023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</si>
</sst>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_-* #,##0\ _z_ł_-;\-* #,##0\ _z_ł_-;_-* &quot;-&quot;??\ _z_ł_-;_-@_-"/>
    <numFmt numFmtId="167" formatCode="&quot; &quot;#,##0.00&quot;      &quot;;&quot;-&quot;#,##0.00&quot;      &quot;;&quot; -&quot;#&quot;      &quot;;@&quot; &quot;"/>
    <numFmt numFmtId="168" formatCode="[$-415]General"/>
    <numFmt numFmtId="169" formatCode="#,##0.00&quot; &quot;[$zł-415];[Red]&quot;-&quot;#,##0.00&quot; &quot;[$zł-415]"/>
    <numFmt numFmtId="170" formatCode="&quot; &quot;#,##0.00&quot; zł &quot;;&quot;-&quot;#,##0.00&quot; zł &quot;;&quot; -&quot;#&quot; zł &quot;;@&quot; &quot;"/>
  </numFmts>
  <fonts count="23" x14ac:knownFonts="1"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  <charset val="1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DCE6F2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DDDDDD"/>
        <bgColor rgb="FFDCE6F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rgb="FFDDDDDD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1" fillId="3" borderId="0" applyBorder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11" borderId="0" applyBorder="0" applyProtection="0"/>
    <xf numFmtId="0" fontId="19" fillId="0" borderId="0"/>
    <xf numFmtId="167" fontId="19" fillId="0" borderId="0"/>
    <xf numFmtId="168" fontId="1" fillId="15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69" fontId="21" fillId="0" borderId="0"/>
    <xf numFmtId="168" fontId="1" fillId="15" borderId="0"/>
    <xf numFmtId="170" fontId="19" fillId="0" borderId="0"/>
    <xf numFmtId="44" fontId="1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3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3" fillId="4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textRotation="90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3" fontId="5" fillId="7" borderId="2" xfId="0" applyNumberFormat="1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3" fontId="10" fillId="0" borderId="0" xfId="0" applyNumberFormat="1" applyFont="1"/>
    <xf numFmtId="0" fontId="10" fillId="0" borderId="0" xfId="0" applyFont="1"/>
    <xf numFmtId="165" fontId="6" fillId="2" borderId="2" xfId="0" applyNumberFormat="1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165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textRotation="90" wrapText="1"/>
    </xf>
    <xf numFmtId="165" fontId="6" fillId="7" borderId="5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3" fontId="11" fillId="6" borderId="6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5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5" fillId="10" borderId="2" xfId="0" applyNumberFormat="1" applyFont="1" applyFill="1" applyBorder="1" applyAlignment="1">
      <alignment horizontal="center" vertical="center" wrapText="1"/>
    </xf>
    <xf numFmtId="166" fontId="5" fillId="10" borderId="2" xfId="3" applyNumberFormat="1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5" fillId="7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wrapText="1"/>
    </xf>
    <xf numFmtId="0" fontId="14" fillId="0" borderId="0" xfId="0" applyFont="1"/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165" fontId="6" fillId="12" borderId="2" xfId="0" applyNumberFormat="1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 vertical="center" textRotation="90" wrapText="1"/>
    </xf>
    <xf numFmtId="165" fontId="6" fillId="12" borderId="0" xfId="0" applyNumberFormat="1" applyFont="1" applyFill="1" applyAlignment="1">
      <alignment horizontal="center" vertical="center"/>
    </xf>
    <xf numFmtId="0" fontId="10" fillId="12" borderId="0" xfId="0" applyFont="1" applyFill="1"/>
    <xf numFmtId="0" fontId="6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165" fontId="6" fillId="13" borderId="2" xfId="0" applyNumberFormat="1" applyFont="1" applyFill="1" applyBorder="1" applyAlignment="1">
      <alignment horizontal="center" vertical="center" wrapText="1"/>
    </xf>
    <xf numFmtId="1" fontId="9" fillId="14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" fontId="8" fillId="5" borderId="2" xfId="0" applyNumberFormat="1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49" fontId="8" fillId="8" borderId="7" xfId="0" applyNumberFormat="1" applyFont="1" applyFill="1" applyBorder="1" applyAlignment="1">
      <alignment horizontal="center" vertical="center" wrapText="1"/>
    </xf>
    <xf numFmtId="3" fontId="8" fillId="9" borderId="2" xfId="0" applyNumberFormat="1" applyFont="1" applyFill="1" applyBorder="1" applyAlignment="1">
      <alignment horizontal="center" vertical="center" wrapText="1"/>
    </xf>
    <xf numFmtId="1" fontId="8" fillId="9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5">
    <cellStyle name="Dziesiętny" xfId="3" builtinId="3"/>
    <cellStyle name="Excel Built-in Comma" xfId="6" xr:uid="{00000000-0005-0000-0000-000001000000}"/>
    <cellStyle name="Excel Built-in Explanatory Text" xfId="7" xr:uid="{00000000-0005-0000-0000-000002000000}"/>
    <cellStyle name="Heading" xfId="8" xr:uid="{00000000-0005-0000-0000-000003000000}"/>
    <cellStyle name="Heading1" xfId="9" xr:uid="{00000000-0005-0000-0000-000004000000}"/>
    <cellStyle name="Normalny" xfId="0" builtinId="0"/>
    <cellStyle name="Normalny 2" xfId="5" xr:uid="{00000000-0005-0000-0000-000006000000}"/>
    <cellStyle name="Result" xfId="10" xr:uid="{00000000-0005-0000-0000-000007000000}"/>
    <cellStyle name="Result2" xfId="11" xr:uid="{00000000-0005-0000-0000-000008000000}"/>
    <cellStyle name="Tekst objaśnienia" xfId="1" builtinId="53" customBuiltin="1"/>
    <cellStyle name="Tekst objaśnienia 2" xfId="4" xr:uid="{00000000-0005-0000-0000-00000A000000}"/>
    <cellStyle name="Tekst objaśnienia 2 2" xfId="12" xr:uid="{00000000-0005-0000-0000-00000B000000}"/>
    <cellStyle name="Walutowy 2" xfId="2" xr:uid="{00000000-0005-0000-0000-00000C000000}"/>
    <cellStyle name="Walutowy 2 2" xfId="13" xr:uid="{00000000-0005-0000-0000-00000D000000}"/>
    <cellStyle name="Walutowy 2 3" xfId="14" xr:uid="{01EC2155-A2B9-4E78-9072-C546E3580AD8}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5B3D7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EFE7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5"/>
  <sheetViews>
    <sheetView tabSelected="1" view="pageBreakPreview" zoomScale="70" zoomScaleNormal="70" zoomScaleSheetLayoutView="70" zoomScalePageLayoutView="90" workbookViewId="0">
      <pane ySplit="6" topLeftCell="A28" activePane="bottomLeft" state="frozen"/>
      <selection pane="bottomLeft" activeCell="B1" sqref="B1:D1"/>
    </sheetView>
  </sheetViews>
  <sheetFormatPr defaultRowHeight="12.75" x14ac:dyDescent="0.2"/>
  <cols>
    <col min="1" max="1" width="4.85546875" style="1" customWidth="1"/>
    <col min="2" max="2" width="23" style="2" customWidth="1"/>
    <col min="3" max="4" width="13" style="3" customWidth="1"/>
    <col min="5" max="5" width="19.140625" style="3" customWidth="1"/>
    <col min="6" max="6" width="13.28515625" style="3" customWidth="1"/>
    <col min="7" max="7" width="11.7109375" style="2" customWidth="1"/>
    <col min="8" max="8" width="33.5703125" style="4" customWidth="1"/>
    <col min="9" max="9" width="13.28515625" style="4" customWidth="1"/>
    <col min="10" max="10" width="10.7109375" style="2" customWidth="1"/>
    <col min="11" max="11" width="19.5703125" style="5" customWidth="1"/>
    <col min="12" max="12" width="12.7109375" style="5" customWidth="1"/>
    <col min="13" max="13" width="13.28515625" style="5" customWidth="1"/>
    <col min="14" max="14" width="12.28515625" style="5" customWidth="1"/>
    <col min="15" max="15" width="11.7109375" style="5" customWidth="1"/>
    <col min="16" max="16" width="11" style="5" customWidth="1"/>
    <col min="17" max="17" width="8.85546875" style="5" customWidth="1"/>
    <col min="18" max="18" width="10.28515625" style="5" customWidth="1"/>
    <col min="19" max="19" width="9" style="5" customWidth="1"/>
    <col min="20" max="20" width="10.7109375" style="2" customWidth="1"/>
    <col min="21" max="21" width="9.85546875" style="2" customWidth="1"/>
    <col min="22" max="22" width="10.140625" style="2" customWidth="1"/>
    <col min="23" max="23" width="14.5703125" style="6" customWidth="1"/>
    <col min="24" max="24" width="13.140625" style="2" customWidth="1"/>
    <col min="25" max="25" width="11.85546875" style="2" customWidth="1"/>
    <col min="26" max="26" width="11.140625" style="2" customWidth="1"/>
    <col min="27" max="27" width="11" style="2" customWidth="1"/>
    <col min="28" max="28" width="10.28515625" style="2" customWidth="1"/>
    <col min="29" max="29" width="8.7109375" style="2" customWidth="1"/>
    <col min="30" max="30" width="9.42578125" style="2" customWidth="1"/>
  </cols>
  <sheetData>
    <row r="1" spans="1:31" ht="83.25" customHeight="1" x14ac:dyDescent="0.2">
      <c r="A1" s="84"/>
      <c r="B1" s="121" t="s">
        <v>106</v>
      </c>
      <c r="C1" s="121"/>
      <c r="D1" s="121"/>
      <c r="E1"/>
      <c r="AA1" s="117" t="s">
        <v>89</v>
      </c>
      <c r="AB1" s="117"/>
      <c r="AC1" s="117"/>
      <c r="AD1" s="117"/>
      <c r="AE1" s="117"/>
    </row>
    <row r="2" spans="1:31" ht="20.25" customHeight="1" x14ac:dyDescent="0.2">
      <c r="E2" s="84"/>
      <c r="AA2" s="86"/>
      <c r="AB2" s="85"/>
      <c r="AC2" s="85"/>
      <c r="AD2" s="85"/>
      <c r="AE2" s="85"/>
    </row>
    <row r="3" spans="1:31" ht="27.75" customHeight="1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83"/>
    </row>
    <row r="4" spans="1:31" ht="13.5" customHeight="1" x14ac:dyDescent="0.2">
      <c r="B4" s="7"/>
      <c r="C4" s="8"/>
      <c r="D4" s="8"/>
      <c r="E4" s="8"/>
      <c r="F4" s="8"/>
      <c r="X4" s="116"/>
      <c r="Y4" s="116"/>
      <c r="Z4" s="116"/>
      <c r="AA4" s="116"/>
      <c r="AB4" s="116"/>
      <c r="AC4" s="116"/>
      <c r="AD4" s="116"/>
    </row>
    <row r="5" spans="1:31" ht="21" customHeight="1" x14ac:dyDescent="0.2">
      <c r="A5" s="9"/>
      <c r="B5" s="10"/>
      <c r="C5" s="11"/>
      <c r="D5" s="11"/>
      <c r="E5" s="11"/>
      <c r="F5" s="11"/>
      <c r="G5" s="12"/>
      <c r="H5" s="13"/>
      <c r="I5" s="13"/>
      <c r="J5" s="12"/>
      <c r="K5" s="120" t="s">
        <v>90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4"/>
      <c r="X5" s="12"/>
      <c r="Y5" s="12"/>
      <c r="Z5" s="12"/>
      <c r="AA5" s="12"/>
      <c r="AB5" s="12"/>
      <c r="AC5" s="12"/>
      <c r="AD5" s="12"/>
    </row>
    <row r="6" spans="1:31" s="20" customFormat="1" ht="129.75" customHeight="1" x14ac:dyDescent="0.2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6" t="s">
        <v>6</v>
      </c>
      <c r="G6" s="16" t="s">
        <v>7</v>
      </c>
      <c r="H6" s="15" t="s">
        <v>69</v>
      </c>
      <c r="I6" s="68" t="s">
        <v>8</v>
      </c>
      <c r="J6" s="16" t="s">
        <v>9</v>
      </c>
      <c r="K6" s="17" t="s">
        <v>93</v>
      </c>
      <c r="L6" s="17" t="s">
        <v>94</v>
      </c>
      <c r="M6" s="17" t="s">
        <v>95</v>
      </c>
      <c r="N6" s="17" t="s">
        <v>96</v>
      </c>
      <c r="O6" s="17" t="s">
        <v>97</v>
      </c>
      <c r="P6" s="17" t="s">
        <v>98</v>
      </c>
      <c r="Q6" s="17" t="s">
        <v>99</v>
      </c>
      <c r="R6" s="17" t="s">
        <v>100</v>
      </c>
      <c r="S6" s="17" t="s">
        <v>101</v>
      </c>
      <c r="T6" s="17" t="s">
        <v>102</v>
      </c>
      <c r="U6" s="17" t="s">
        <v>103</v>
      </c>
      <c r="V6" s="17" t="s">
        <v>104</v>
      </c>
      <c r="W6" s="18" t="s">
        <v>10</v>
      </c>
      <c r="X6" s="15" t="s">
        <v>11</v>
      </c>
      <c r="Y6" s="15" t="s">
        <v>12</v>
      </c>
      <c r="Z6" s="19" t="s">
        <v>13</v>
      </c>
      <c r="AA6" s="19" t="s">
        <v>14</v>
      </c>
      <c r="AB6" s="19" t="s">
        <v>15</v>
      </c>
      <c r="AC6" s="19" t="s">
        <v>16</v>
      </c>
      <c r="AD6" s="19" t="s">
        <v>17</v>
      </c>
    </row>
    <row r="7" spans="1:31" ht="183" customHeight="1" x14ac:dyDescent="0.2">
      <c r="A7" s="21">
        <v>1</v>
      </c>
      <c r="B7" s="22" t="s">
        <v>18</v>
      </c>
      <c r="C7" s="23" t="s">
        <v>19</v>
      </c>
      <c r="D7" s="23" t="s">
        <v>20</v>
      </c>
      <c r="E7" s="23" t="s">
        <v>18</v>
      </c>
      <c r="F7" s="24" t="s">
        <v>21</v>
      </c>
      <c r="G7" s="24" t="s">
        <v>22</v>
      </c>
      <c r="H7" s="107" t="s">
        <v>80</v>
      </c>
      <c r="I7" s="25" t="s">
        <v>23</v>
      </c>
      <c r="J7" s="26">
        <v>300</v>
      </c>
      <c r="K7" s="109">
        <v>58825</v>
      </c>
      <c r="L7" s="109">
        <v>57001</v>
      </c>
      <c r="M7" s="109">
        <v>50170</v>
      </c>
      <c r="N7" s="109">
        <v>32258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24140</v>
      </c>
      <c r="U7" s="110">
        <v>50636</v>
      </c>
      <c r="V7" s="110">
        <v>66229</v>
      </c>
      <c r="W7" s="29">
        <f>K7+L7+M7+N7+O7+P7+Q7+R7+S7+T7+U7+V7</f>
        <v>339259</v>
      </c>
      <c r="X7" s="15" t="s">
        <v>24</v>
      </c>
      <c r="Y7" s="30" t="s">
        <v>24</v>
      </c>
      <c r="Z7" s="15" t="s">
        <v>76</v>
      </c>
      <c r="AA7" s="15" t="s">
        <v>91</v>
      </c>
      <c r="AB7" s="15" t="s">
        <v>92</v>
      </c>
      <c r="AC7" s="15" t="s">
        <v>25</v>
      </c>
      <c r="AD7" s="31" t="s">
        <v>26</v>
      </c>
    </row>
    <row r="8" spans="1:31" ht="183" customHeight="1" x14ac:dyDescent="0.2">
      <c r="A8" s="21">
        <v>2</v>
      </c>
      <c r="B8" s="22" t="s">
        <v>27</v>
      </c>
      <c r="C8" s="22" t="s">
        <v>28</v>
      </c>
      <c r="D8" s="22" t="s">
        <v>20</v>
      </c>
      <c r="E8" s="22" t="s">
        <v>27</v>
      </c>
      <c r="F8" s="32" t="s">
        <v>29</v>
      </c>
      <c r="G8" s="32" t="s">
        <v>30</v>
      </c>
      <c r="H8" s="107" t="s">
        <v>86</v>
      </c>
      <c r="I8" s="25" t="s">
        <v>23</v>
      </c>
      <c r="J8" s="26">
        <v>150</v>
      </c>
      <c r="K8" s="114">
        <v>47723</v>
      </c>
      <c r="L8" s="114">
        <v>45448</v>
      </c>
      <c r="M8" s="114">
        <v>33100</v>
      </c>
      <c r="N8" s="114">
        <v>24070</v>
      </c>
      <c r="O8" s="114">
        <v>5426</v>
      </c>
      <c r="P8" s="114">
        <v>2434</v>
      </c>
      <c r="Q8" s="114">
        <v>1596</v>
      </c>
      <c r="R8" s="114">
        <v>2321</v>
      </c>
      <c r="S8" s="114">
        <v>2018</v>
      </c>
      <c r="T8" s="114">
        <v>6427</v>
      </c>
      <c r="U8" s="114">
        <v>14878</v>
      </c>
      <c r="V8" s="114">
        <v>48468</v>
      </c>
      <c r="W8" s="71">
        <f>K8+L8+M8+N8+O8+P8+Q8+R8+S8+T8+U8+V8</f>
        <v>233909</v>
      </c>
      <c r="X8" s="15" t="s">
        <v>24</v>
      </c>
      <c r="Y8" s="30" t="s">
        <v>24</v>
      </c>
      <c r="Z8" s="15" t="s">
        <v>77</v>
      </c>
      <c r="AA8" s="15" t="s">
        <v>91</v>
      </c>
      <c r="AB8" s="15" t="s">
        <v>92</v>
      </c>
      <c r="AC8" s="15" t="s">
        <v>25</v>
      </c>
      <c r="AD8" s="31" t="s">
        <v>26</v>
      </c>
      <c r="AE8" s="69"/>
    </row>
    <row r="9" spans="1:31" ht="183" customHeight="1" x14ac:dyDescent="0.2">
      <c r="A9" s="21">
        <v>3</v>
      </c>
      <c r="B9" s="22" t="s">
        <v>39</v>
      </c>
      <c r="C9" s="22" t="s">
        <v>40</v>
      </c>
      <c r="D9" s="22" t="s">
        <v>20</v>
      </c>
      <c r="E9" s="22" t="s">
        <v>41</v>
      </c>
      <c r="F9" s="32" t="s">
        <v>42</v>
      </c>
      <c r="G9" s="24" t="s">
        <v>30</v>
      </c>
      <c r="H9" s="107" t="s">
        <v>78</v>
      </c>
      <c r="I9" s="25" t="s">
        <v>70</v>
      </c>
      <c r="J9" s="108" t="s">
        <v>88</v>
      </c>
      <c r="K9" s="48">
        <v>62000</v>
      </c>
      <c r="L9" s="27">
        <v>60000</v>
      </c>
      <c r="M9" s="48">
        <v>43000</v>
      </c>
      <c r="N9" s="27">
        <v>28000</v>
      </c>
      <c r="O9" s="49">
        <v>2600</v>
      </c>
      <c r="P9" s="27">
        <v>100</v>
      </c>
      <c r="Q9" s="27">
        <v>0</v>
      </c>
      <c r="R9" s="27">
        <v>0</v>
      </c>
      <c r="S9" s="109">
        <v>300</v>
      </c>
      <c r="T9" s="110">
        <v>15000</v>
      </c>
      <c r="U9" s="110">
        <v>35000</v>
      </c>
      <c r="V9" s="28">
        <v>75000</v>
      </c>
      <c r="W9" s="29">
        <f>K9+L9+M9+N9+O9+P9+Q9+R9+S9+T9+U9+V9</f>
        <v>321000</v>
      </c>
      <c r="X9" s="15" t="s">
        <v>24</v>
      </c>
      <c r="Y9" s="30" t="s">
        <v>24</v>
      </c>
      <c r="Z9" s="15" t="s">
        <v>76</v>
      </c>
      <c r="AA9" s="15" t="s">
        <v>91</v>
      </c>
      <c r="AB9" s="15" t="s">
        <v>92</v>
      </c>
      <c r="AC9" s="15" t="s">
        <v>25</v>
      </c>
      <c r="AD9" s="31" t="s">
        <v>26</v>
      </c>
      <c r="AE9" s="69"/>
    </row>
    <row r="10" spans="1:31" s="46" customFormat="1" ht="30.75" customHeight="1" x14ac:dyDescent="0.2">
      <c r="A10" s="34"/>
      <c r="B10" s="35"/>
      <c r="C10" s="36"/>
      <c r="D10" s="36"/>
      <c r="E10" s="36"/>
      <c r="F10" s="37"/>
      <c r="G10" s="38" t="s">
        <v>31</v>
      </c>
      <c r="H10" s="39" t="s">
        <v>32</v>
      </c>
      <c r="I10" s="40">
        <v>3</v>
      </c>
      <c r="J10" s="41">
        <v>561</v>
      </c>
      <c r="K10" s="41">
        <f>K7+K8+K9</f>
        <v>168548</v>
      </c>
      <c r="L10" s="41">
        <f t="shared" ref="L10:W10" si="0">L7+L8+L9</f>
        <v>162449</v>
      </c>
      <c r="M10" s="41">
        <f t="shared" si="0"/>
        <v>126270</v>
      </c>
      <c r="N10" s="41">
        <f t="shared" si="0"/>
        <v>84328</v>
      </c>
      <c r="O10" s="41">
        <f t="shared" si="0"/>
        <v>8026</v>
      </c>
      <c r="P10" s="41">
        <f t="shared" si="0"/>
        <v>2534</v>
      </c>
      <c r="Q10" s="41">
        <f t="shared" si="0"/>
        <v>1596</v>
      </c>
      <c r="R10" s="41">
        <f t="shared" si="0"/>
        <v>2321</v>
      </c>
      <c r="S10" s="41">
        <f t="shared" si="0"/>
        <v>2318</v>
      </c>
      <c r="T10" s="41">
        <f t="shared" si="0"/>
        <v>45567</v>
      </c>
      <c r="U10" s="41">
        <f t="shared" si="0"/>
        <v>100514</v>
      </c>
      <c r="V10" s="41">
        <f t="shared" si="0"/>
        <v>189697</v>
      </c>
      <c r="W10" s="41">
        <f t="shared" si="0"/>
        <v>894168</v>
      </c>
      <c r="X10" s="36"/>
      <c r="Y10" s="43"/>
      <c r="Z10" s="36"/>
      <c r="AA10" s="103"/>
      <c r="AB10" s="36"/>
      <c r="AC10" s="36"/>
      <c r="AD10" s="44">
        <f ca="1">A10:AD10</f>
        <v>0</v>
      </c>
      <c r="AE10" s="45"/>
    </row>
    <row r="11" spans="1:31" ht="171" customHeight="1" x14ac:dyDescent="0.2">
      <c r="A11" s="21">
        <v>4</v>
      </c>
      <c r="B11" s="22" t="s">
        <v>33</v>
      </c>
      <c r="C11" s="22" t="s">
        <v>34</v>
      </c>
      <c r="D11" s="22" t="s">
        <v>20</v>
      </c>
      <c r="E11" s="22" t="s">
        <v>35</v>
      </c>
      <c r="F11" s="24" t="s">
        <v>36</v>
      </c>
      <c r="G11" s="24" t="s">
        <v>30</v>
      </c>
      <c r="H11" s="82" t="s">
        <v>84</v>
      </c>
      <c r="I11" s="25" t="s">
        <v>37</v>
      </c>
      <c r="J11" s="47" t="s">
        <v>38</v>
      </c>
      <c r="K11" s="27">
        <v>19000</v>
      </c>
      <c r="L11" s="27">
        <v>13600</v>
      </c>
      <c r="M11" s="27">
        <v>13400</v>
      </c>
      <c r="N11" s="27">
        <v>9400</v>
      </c>
      <c r="O11" s="27">
        <v>2500</v>
      </c>
      <c r="P11" s="27">
        <v>650</v>
      </c>
      <c r="Q11" s="27">
        <v>50</v>
      </c>
      <c r="R11" s="27">
        <v>180</v>
      </c>
      <c r="S11" s="27">
        <v>1800</v>
      </c>
      <c r="T11" s="28">
        <v>5000</v>
      </c>
      <c r="U11" s="28">
        <v>14000</v>
      </c>
      <c r="V11" s="28">
        <v>18500</v>
      </c>
      <c r="W11" s="29">
        <f>K11+L11+M11+N11+O11+P11+Q11+R11+S11+T11+U11+V11</f>
        <v>98080</v>
      </c>
      <c r="X11" s="15" t="s">
        <v>24</v>
      </c>
      <c r="Y11" s="30" t="s">
        <v>24</v>
      </c>
      <c r="Z11" s="15" t="s">
        <v>76</v>
      </c>
      <c r="AA11" s="15" t="s">
        <v>91</v>
      </c>
      <c r="AB11" s="15" t="s">
        <v>92</v>
      </c>
      <c r="AC11" s="15" t="s">
        <v>25</v>
      </c>
      <c r="AD11" s="31" t="s">
        <v>26</v>
      </c>
    </row>
    <row r="12" spans="1:31" ht="174" customHeight="1" x14ac:dyDescent="0.2">
      <c r="A12" s="21">
        <v>5</v>
      </c>
      <c r="B12" s="22" t="s">
        <v>43</v>
      </c>
      <c r="C12" s="22" t="s">
        <v>44</v>
      </c>
      <c r="D12" s="22" t="s">
        <v>20</v>
      </c>
      <c r="E12" s="22" t="s">
        <v>45</v>
      </c>
      <c r="F12" s="32" t="s">
        <v>46</v>
      </c>
      <c r="G12" s="24" t="s">
        <v>30</v>
      </c>
      <c r="H12" s="107" t="s">
        <v>81</v>
      </c>
      <c r="I12" s="25" t="s">
        <v>47</v>
      </c>
      <c r="J12" s="47" t="s">
        <v>38</v>
      </c>
      <c r="K12" s="28">
        <v>12370</v>
      </c>
      <c r="L12" s="28">
        <v>9830</v>
      </c>
      <c r="M12" s="28">
        <v>12474</v>
      </c>
      <c r="N12" s="28">
        <v>10776</v>
      </c>
      <c r="O12" s="28">
        <v>11477</v>
      </c>
      <c r="P12" s="28">
        <v>10609</v>
      </c>
      <c r="Q12" s="28">
        <v>5814</v>
      </c>
      <c r="R12" s="28">
        <v>4983</v>
      </c>
      <c r="S12" s="28">
        <v>7775</v>
      </c>
      <c r="T12" s="28">
        <v>11411</v>
      </c>
      <c r="U12" s="28">
        <v>11276</v>
      </c>
      <c r="V12" s="28">
        <v>10922</v>
      </c>
      <c r="W12" s="29">
        <f>K12+L12+M12+N12+O12+P12+Q12+R12+S12+T12+U12+V12</f>
        <v>119717</v>
      </c>
      <c r="X12" s="15" t="s">
        <v>24</v>
      </c>
      <c r="Y12" s="30" t="s">
        <v>24</v>
      </c>
      <c r="Z12" s="15" t="s">
        <v>77</v>
      </c>
      <c r="AA12" s="15" t="s">
        <v>91</v>
      </c>
      <c r="AB12" s="15" t="s">
        <v>92</v>
      </c>
      <c r="AC12" s="15" t="s">
        <v>25</v>
      </c>
      <c r="AD12" s="31" t="s">
        <v>26</v>
      </c>
    </row>
    <row r="13" spans="1:31" s="46" customFormat="1" ht="24.75" customHeight="1" x14ac:dyDescent="0.2">
      <c r="A13" s="34"/>
      <c r="B13" s="35"/>
      <c r="C13" s="35"/>
      <c r="D13" s="35"/>
      <c r="E13" s="35"/>
      <c r="F13" s="35"/>
      <c r="G13" s="38" t="s">
        <v>31</v>
      </c>
      <c r="H13" s="50" t="s">
        <v>48</v>
      </c>
      <c r="I13" s="40">
        <v>2</v>
      </c>
      <c r="J13" s="51"/>
      <c r="K13" s="40">
        <f t="shared" ref="K13:W13" si="1">K11+K12</f>
        <v>31370</v>
      </c>
      <c r="L13" s="40">
        <f t="shared" si="1"/>
        <v>23430</v>
      </c>
      <c r="M13" s="40">
        <f t="shared" si="1"/>
        <v>25874</v>
      </c>
      <c r="N13" s="40">
        <f t="shared" si="1"/>
        <v>20176</v>
      </c>
      <c r="O13" s="40">
        <f t="shared" si="1"/>
        <v>13977</v>
      </c>
      <c r="P13" s="40">
        <f t="shared" si="1"/>
        <v>11259</v>
      </c>
      <c r="Q13" s="40">
        <f t="shared" si="1"/>
        <v>5864</v>
      </c>
      <c r="R13" s="40">
        <f t="shared" si="1"/>
        <v>5163</v>
      </c>
      <c r="S13" s="40">
        <f t="shared" si="1"/>
        <v>9575</v>
      </c>
      <c r="T13" s="40">
        <f t="shared" si="1"/>
        <v>16411</v>
      </c>
      <c r="U13" s="40">
        <f t="shared" si="1"/>
        <v>25276</v>
      </c>
      <c r="V13" s="40">
        <f t="shared" si="1"/>
        <v>29422</v>
      </c>
      <c r="W13" s="40">
        <f t="shared" si="1"/>
        <v>217797</v>
      </c>
      <c r="X13" s="43"/>
      <c r="Y13" s="43"/>
      <c r="Z13" s="36"/>
      <c r="AA13" s="103"/>
      <c r="AB13" s="36"/>
      <c r="AC13" s="36"/>
      <c r="AD13" s="44"/>
      <c r="AE13" s="45"/>
    </row>
    <row r="14" spans="1:31" ht="157.5" customHeight="1" x14ac:dyDescent="0.2">
      <c r="A14" s="21">
        <v>6</v>
      </c>
      <c r="B14" s="22" t="s">
        <v>49</v>
      </c>
      <c r="C14" s="22" t="s">
        <v>50</v>
      </c>
      <c r="D14" s="22" t="s">
        <v>20</v>
      </c>
      <c r="E14" s="22" t="s">
        <v>49</v>
      </c>
      <c r="F14" s="24" t="s">
        <v>29</v>
      </c>
      <c r="G14" s="24" t="s">
        <v>30</v>
      </c>
      <c r="H14" s="112" t="s">
        <v>82</v>
      </c>
      <c r="I14" s="25" t="s">
        <v>51</v>
      </c>
      <c r="J14" s="47" t="s">
        <v>38</v>
      </c>
      <c r="K14" s="28">
        <v>10000</v>
      </c>
      <c r="L14" s="28">
        <v>9000</v>
      </c>
      <c r="M14" s="28">
        <v>8000</v>
      </c>
      <c r="N14" s="28">
        <v>5000</v>
      </c>
      <c r="O14" s="28">
        <v>5000</v>
      </c>
      <c r="P14" s="28">
        <v>4000</v>
      </c>
      <c r="Q14" s="33">
        <v>4000</v>
      </c>
      <c r="R14" s="28">
        <v>4000</v>
      </c>
      <c r="S14" s="28">
        <v>4000</v>
      </c>
      <c r="T14" s="28">
        <v>8000</v>
      </c>
      <c r="U14" s="28">
        <v>9000</v>
      </c>
      <c r="V14" s="28">
        <v>10000</v>
      </c>
      <c r="W14" s="29">
        <f>K14+L14+M14+N14+O14+P14+Q14+R14+S14+T14+U14+V14</f>
        <v>80000</v>
      </c>
      <c r="X14" s="15" t="s">
        <v>24</v>
      </c>
      <c r="Y14" s="30" t="s">
        <v>24</v>
      </c>
      <c r="Z14" s="15" t="s">
        <v>77</v>
      </c>
      <c r="AA14" s="15" t="s">
        <v>91</v>
      </c>
      <c r="AB14" s="15" t="s">
        <v>92</v>
      </c>
      <c r="AC14" s="15" t="s">
        <v>25</v>
      </c>
      <c r="AD14" s="31" t="s">
        <v>26</v>
      </c>
    </row>
    <row r="15" spans="1:31" s="46" customFormat="1" ht="20.25" customHeight="1" x14ac:dyDescent="0.2">
      <c r="A15" s="52"/>
      <c r="B15" s="35"/>
      <c r="C15" s="35"/>
      <c r="D15" s="35"/>
      <c r="E15" s="35"/>
      <c r="F15" s="37"/>
      <c r="G15" s="38" t="s">
        <v>31</v>
      </c>
      <c r="H15" s="39" t="s">
        <v>52</v>
      </c>
      <c r="I15" s="42">
        <v>1</v>
      </c>
      <c r="J15" s="51"/>
      <c r="K15" s="42">
        <f>K14</f>
        <v>10000</v>
      </c>
      <c r="L15" s="42">
        <f t="shared" ref="L15:V15" si="2">L14</f>
        <v>9000</v>
      </c>
      <c r="M15" s="42">
        <f t="shared" si="2"/>
        <v>8000</v>
      </c>
      <c r="N15" s="42">
        <f t="shared" si="2"/>
        <v>5000</v>
      </c>
      <c r="O15" s="42">
        <f t="shared" si="2"/>
        <v>5000</v>
      </c>
      <c r="P15" s="42">
        <f t="shared" si="2"/>
        <v>4000</v>
      </c>
      <c r="Q15" s="42">
        <f t="shared" si="2"/>
        <v>4000</v>
      </c>
      <c r="R15" s="42">
        <f t="shared" si="2"/>
        <v>4000</v>
      </c>
      <c r="S15" s="42">
        <f t="shared" si="2"/>
        <v>4000</v>
      </c>
      <c r="T15" s="42">
        <f t="shared" si="2"/>
        <v>8000</v>
      </c>
      <c r="U15" s="42">
        <f t="shared" si="2"/>
        <v>9000</v>
      </c>
      <c r="V15" s="42">
        <f t="shared" si="2"/>
        <v>10000</v>
      </c>
      <c r="W15" s="42">
        <f>W14</f>
        <v>80000</v>
      </c>
      <c r="X15" s="43"/>
      <c r="Y15" s="43"/>
      <c r="Z15" s="36"/>
      <c r="AA15" s="103"/>
      <c r="AB15" s="36"/>
      <c r="AC15" s="36"/>
      <c r="AD15" s="44"/>
      <c r="AE15" s="45"/>
    </row>
    <row r="16" spans="1:31" ht="161.25" customHeight="1" x14ac:dyDescent="0.2">
      <c r="A16" s="21">
        <v>7</v>
      </c>
      <c r="B16" s="22" t="s">
        <v>49</v>
      </c>
      <c r="C16" s="22" t="s">
        <v>53</v>
      </c>
      <c r="D16" s="22" t="s">
        <v>20</v>
      </c>
      <c r="E16" s="22" t="s">
        <v>49</v>
      </c>
      <c r="F16" s="24" t="s">
        <v>54</v>
      </c>
      <c r="G16" s="24" t="s">
        <v>30</v>
      </c>
      <c r="H16" s="82" t="s">
        <v>83</v>
      </c>
      <c r="I16" s="25" t="s">
        <v>55</v>
      </c>
      <c r="J16" s="47" t="s">
        <v>38</v>
      </c>
      <c r="K16" s="28">
        <v>1700</v>
      </c>
      <c r="L16" s="28">
        <v>1700</v>
      </c>
      <c r="M16" s="28">
        <v>1600</v>
      </c>
      <c r="N16" s="28">
        <v>1600</v>
      </c>
      <c r="O16" s="28">
        <v>1200</v>
      </c>
      <c r="P16" s="28">
        <v>1200</v>
      </c>
      <c r="Q16" s="28">
        <v>800</v>
      </c>
      <c r="R16" s="28">
        <v>800</v>
      </c>
      <c r="S16" s="28">
        <v>800</v>
      </c>
      <c r="T16" s="28">
        <v>1200</v>
      </c>
      <c r="U16" s="28">
        <v>1700</v>
      </c>
      <c r="V16" s="28">
        <v>1700</v>
      </c>
      <c r="W16" s="29">
        <f>K16+L16+M16+N16+O16+P16+Q16+R16+S16+T16+U16+V16</f>
        <v>16000</v>
      </c>
      <c r="X16" s="15" t="s">
        <v>24</v>
      </c>
      <c r="Y16" s="30" t="s">
        <v>24</v>
      </c>
      <c r="Z16" s="15" t="s">
        <v>77</v>
      </c>
      <c r="AA16" s="15" t="s">
        <v>91</v>
      </c>
      <c r="AB16" s="15" t="s">
        <v>92</v>
      </c>
      <c r="AC16" s="15" t="s">
        <v>25</v>
      </c>
      <c r="AD16" s="31" t="s">
        <v>26</v>
      </c>
    </row>
    <row r="17" spans="1:30" ht="182.25" customHeight="1" x14ac:dyDescent="0.2">
      <c r="A17" s="21">
        <v>8</v>
      </c>
      <c r="B17" s="22" t="s">
        <v>56</v>
      </c>
      <c r="C17" s="22" t="s">
        <v>57</v>
      </c>
      <c r="D17" s="53" t="s">
        <v>20</v>
      </c>
      <c r="E17" s="22" t="s">
        <v>56</v>
      </c>
      <c r="F17" s="32" t="s">
        <v>58</v>
      </c>
      <c r="G17" s="24" t="s">
        <v>30</v>
      </c>
      <c r="H17" s="107" t="s">
        <v>79</v>
      </c>
      <c r="I17" s="25" t="s">
        <v>59</v>
      </c>
      <c r="J17" s="47" t="s">
        <v>38</v>
      </c>
      <c r="K17" s="105">
        <v>2136</v>
      </c>
      <c r="L17" s="105">
        <v>2135</v>
      </c>
      <c r="M17" s="106">
        <v>2967</v>
      </c>
      <c r="N17" s="106">
        <v>4301</v>
      </c>
      <c r="O17" s="106">
        <v>2701</v>
      </c>
      <c r="P17" s="106">
        <v>2700</v>
      </c>
      <c r="Q17" s="106">
        <v>883</v>
      </c>
      <c r="R17" s="106">
        <v>882</v>
      </c>
      <c r="S17" s="106">
        <v>883</v>
      </c>
      <c r="T17" s="106">
        <v>3069</v>
      </c>
      <c r="U17" s="106">
        <v>3121</v>
      </c>
      <c r="V17" s="106">
        <v>3121</v>
      </c>
      <c r="W17" s="29">
        <f>K17+L17+M17+N17+O17+P17+Q17+R17+S17+T17+U17+V17</f>
        <v>28899</v>
      </c>
      <c r="X17" s="15" t="s">
        <v>24</v>
      </c>
      <c r="Y17" s="30" t="s">
        <v>24</v>
      </c>
      <c r="Z17" s="15" t="s">
        <v>77</v>
      </c>
      <c r="AA17" s="15" t="s">
        <v>91</v>
      </c>
      <c r="AB17" s="15" t="s">
        <v>92</v>
      </c>
      <c r="AC17" s="15" t="s">
        <v>25</v>
      </c>
      <c r="AD17" s="31" t="s">
        <v>26</v>
      </c>
    </row>
    <row r="18" spans="1:30" ht="182.25" customHeight="1" x14ac:dyDescent="0.2">
      <c r="A18" s="21">
        <v>11</v>
      </c>
      <c r="B18" s="22" t="s">
        <v>71</v>
      </c>
      <c r="C18" s="22" t="s">
        <v>75</v>
      </c>
      <c r="D18" s="22" t="s">
        <v>72</v>
      </c>
      <c r="E18" s="22" t="s">
        <v>73</v>
      </c>
      <c r="F18" s="97" t="s">
        <v>29</v>
      </c>
      <c r="G18" s="98" t="s">
        <v>74</v>
      </c>
      <c r="H18" s="111" t="s">
        <v>85</v>
      </c>
      <c r="I18" s="25" t="s">
        <v>59</v>
      </c>
      <c r="J18" s="99" t="s">
        <v>38</v>
      </c>
      <c r="K18" s="100">
        <v>9600</v>
      </c>
      <c r="L18" s="100">
        <v>9600</v>
      </c>
      <c r="M18" s="100">
        <v>2900</v>
      </c>
      <c r="N18" s="100">
        <v>2900</v>
      </c>
      <c r="O18" s="100">
        <v>2900</v>
      </c>
      <c r="P18" s="100">
        <v>2900</v>
      </c>
      <c r="Q18" s="100">
        <v>2900</v>
      </c>
      <c r="R18" s="100">
        <v>2900</v>
      </c>
      <c r="S18" s="100">
        <v>9600</v>
      </c>
      <c r="T18" s="100">
        <v>9600</v>
      </c>
      <c r="U18" s="100">
        <v>9600</v>
      </c>
      <c r="V18" s="100">
        <v>9600</v>
      </c>
      <c r="W18" s="70">
        <f>K18+L18+M18+N18+O18+P18+Q18+R18+S18+T18+U18+V18</f>
        <v>75000</v>
      </c>
      <c r="X18" s="101" t="s">
        <v>24</v>
      </c>
      <c r="Y18" s="101" t="s">
        <v>24</v>
      </c>
      <c r="Z18" s="15" t="s">
        <v>77</v>
      </c>
      <c r="AA18" s="15" t="s">
        <v>91</v>
      </c>
      <c r="AB18" s="23" t="s">
        <v>92</v>
      </c>
      <c r="AC18" s="102" t="s">
        <v>25</v>
      </c>
      <c r="AD18" s="31" t="s">
        <v>26</v>
      </c>
    </row>
    <row r="19" spans="1:30" s="46" customFormat="1" ht="25.5" customHeight="1" x14ac:dyDescent="0.2">
      <c r="A19" s="34"/>
      <c r="B19" s="35"/>
      <c r="C19" s="35"/>
      <c r="D19" s="35"/>
      <c r="E19" s="35"/>
      <c r="F19" s="35"/>
      <c r="G19" s="50" t="s">
        <v>31</v>
      </c>
      <c r="H19" s="50" t="s">
        <v>60</v>
      </c>
      <c r="I19" s="42">
        <v>3</v>
      </c>
      <c r="J19" s="51"/>
      <c r="K19" s="42">
        <f t="shared" ref="K19:W19" si="3">K16+K17+K18</f>
        <v>13436</v>
      </c>
      <c r="L19" s="42">
        <f t="shared" si="3"/>
        <v>13435</v>
      </c>
      <c r="M19" s="42">
        <f t="shared" si="3"/>
        <v>7467</v>
      </c>
      <c r="N19" s="42">
        <f t="shared" si="3"/>
        <v>8801</v>
      </c>
      <c r="O19" s="42">
        <f t="shared" si="3"/>
        <v>6801</v>
      </c>
      <c r="P19" s="42">
        <f t="shared" si="3"/>
        <v>6800</v>
      </c>
      <c r="Q19" s="42">
        <f t="shared" si="3"/>
        <v>4583</v>
      </c>
      <c r="R19" s="42">
        <f t="shared" si="3"/>
        <v>4582</v>
      </c>
      <c r="S19" s="42">
        <f t="shared" si="3"/>
        <v>11283</v>
      </c>
      <c r="T19" s="42">
        <f t="shared" si="3"/>
        <v>13869</v>
      </c>
      <c r="U19" s="42">
        <f t="shared" si="3"/>
        <v>14421</v>
      </c>
      <c r="V19" s="42">
        <f t="shared" si="3"/>
        <v>14421</v>
      </c>
      <c r="W19" s="42">
        <f t="shared" si="3"/>
        <v>119899</v>
      </c>
      <c r="X19" s="43"/>
      <c r="Y19" s="43"/>
      <c r="Z19" s="36"/>
      <c r="AA19" s="103"/>
      <c r="AB19" s="36"/>
      <c r="AC19" s="65"/>
      <c r="AD19" s="44"/>
    </row>
    <row r="20" spans="1:30" s="46" customFormat="1" ht="138.75" customHeight="1" x14ac:dyDescent="0.2">
      <c r="A20" s="72">
        <v>9</v>
      </c>
      <c r="B20" s="64" t="s">
        <v>56</v>
      </c>
      <c r="C20" s="64" t="s">
        <v>57</v>
      </c>
      <c r="D20" s="73" t="s">
        <v>20</v>
      </c>
      <c r="E20" s="64" t="s">
        <v>56</v>
      </c>
      <c r="F20" s="74" t="s">
        <v>61</v>
      </c>
      <c r="G20" s="75" t="s">
        <v>62</v>
      </c>
      <c r="H20" s="113" t="s">
        <v>105</v>
      </c>
      <c r="I20" s="76" t="s">
        <v>63</v>
      </c>
      <c r="J20" s="74">
        <v>987</v>
      </c>
      <c r="K20" s="62">
        <v>274156</v>
      </c>
      <c r="L20" s="62">
        <v>254331</v>
      </c>
      <c r="M20" s="62">
        <v>227068</v>
      </c>
      <c r="N20" s="62">
        <v>178089</v>
      </c>
      <c r="O20" s="62">
        <v>46526</v>
      </c>
      <c r="P20" s="62">
        <v>14087</v>
      </c>
      <c r="Q20" s="62">
        <v>13182</v>
      </c>
      <c r="R20" s="62">
        <v>13676</v>
      </c>
      <c r="S20" s="62">
        <v>14885</v>
      </c>
      <c r="T20" s="62">
        <v>115873</v>
      </c>
      <c r="U20" s="62">
        <v>237216</v>
      </c>
      <c r="V20" s="62">
        <v>299952</v>
      </c>
      <c r="W20" s="77">
        <f>K20+L20+M20+N20+O20+P20+Q20+R20+S20+T20+U20+V20</f>
        <v>1689041</v>
      </c>
      <c r="X20" s="78" t="s">
        <v>24</v>
      </c>
      <c r="Y20" s="79" t="s">
        <v>24</v>
      </c>
      <c r="Z20" s="15" t="s">
        <v>77</v>
      </c>
      <c r="AA20" s="78" t="s">
        <v>91</v>
      </c>
      <c r="AB20" s="78" t="s">
        <v>92</v>
      </c>
      <c r="AC20" s="78" t="s">
        <v>25</v>
      </c>
      <c r="AD20" s="80" t="s">
        <v>26</v>
      </c>
    </row>
    <row r="21" spans="1:30" s="46" customFormat="1" ht="30" customHeight="1" x14ac:dyDescent="0.2">
      <c r="A21" s="54"/>
      <c r="B21" s="55"/>
      <c r="C21" s="55"/>
      <c r="D21" s="55"/>
      <c r="E21" s="55"/>
      <c r="F21" s="55"/>
      <c r="G21" s="56" t="s">
        <v>31</v>
      </c>
      <c r="H21" s="56" t="s">
        <v>64</v>
      </c>
      <c r="I21" s="57">
        <v>1</v>
      </c>
      <c r="J21" s="81">
        <v>987</v>
      </c>
      <c r="K21" s="57">
        <f>K20</f>
        <v>274156</v>
      </c>
      <c r="L21" s="57">
        <f t="shared" ref="L21:W21" si="4">L20</f>
        <v>254331</v>
      </c>
      <c r="M21" s="57">
        <f t="shared" si="4"/>
        <v>227068</v>
      </c>
      <c r="N21" s="57">
        <f t="shared" si="4"/>
        <v>178089</v>
      </c>
      <c r="O21" s="57">
        <f t="shared" si="4"/>
        <v>46526</v>
      </c>
      <c r="P21" s="57">
        <f t="shared" si="4"/>
        <v>14087</v>
      </c>
      <c r="Q21" s="57">
        <f t="shared" si="4"/>
        <v>13182</v>
      </c>
      <c r="R21" s="57">
        <f t="shared" si="4"/>
        <v>13676</v>
      </c>
      <c r="S21" s="57">
        <f t="shared" si="4"/>
        <v>14885</v>
      </c>
      <c r="T21" s="57">
        <f t="shared" si="4"/>
        <v>115873</v>
      </c>
      <c r="U21" s="57">
        <f t="shared" si="4"/>
        <v>237216</v>
      </c>
      <c r="V21" s="57">
        <f t="shared" si="4"/>
        <v>299952</v>
      </c>
      <c r="W21" s="57">
        <f t="shared" si="4"/>
        <v>1689041</v>
      </c>
      <c r="X21" s="58"/>
      <c r="Y21" s="58"/>
      <c r="Z21" s="59"/>
      <c r="AA21" s="104"/>
      <c r="AB21" s="59"/>
      <c r="AC21" s="60"/>
      <c r="AD21" s="61"/>
    </row>
    <row r="22" spans="1:30" ht="150" customHeight="1" x14ac:dyDescent="0.2">
      <c r="A22" s="21">
        <v>10</v>
      </c>
      <c r="B22" s="22" t="s">
        <v>27</v>
      </c>
      <c r="C22" s="22" t="s">
        <v>28</v>
      </c>
      <c r="D22" s="53" t="s">
        <v>20</v>
      </c>
      <c r="E22" s="53" t="s">
        <v>27</v>
      </c>
      <c r="F22" s="32" t="s">
        <v>65</v>
      </c>
      <c r="G22" s="32" t="s">
        <v>30</v>
      </c>
      <c r="H22" s="107" t="s">
        <v>87</v>
      </c>
      <c r="I22" s="25" t="s">
        <v>66</v>
      </c>
      <c r="J22" s="47" t="s">
        <v>38</v>
      </c>
      <c r="K22" s="115">
        <v>91</v>
      </c>
      <c r="L22" s="115">
        <v>263</v>
      </c>
      <c r="M22" s="115">
        <v>91</v>
      </c>
      <c r="N22" s="115">
        <v>299</v>
      </c>
      <c r="O22" s="115">
        <v>219</v>
      </c>
      <c r="P22" s="115">
        <v>518</v>
      </c>
      <c r="Q22" s="115">
        <v>102</v>
      </c>
      <c r="R22" s="115">
        <v>101</v>
      </c>
      <c r="S22" s="115">
        <v>91</v>
      </c>
      <c r="T22" s="115">
        <v>219</v>
      </c>
      <c r="U22" s="115">
        <v>87</v>
      </c>
      <c r="V22" s="115">
        <v>85</v>
      </c>
      <c r="W22" s="70">
        <f>K22+L22+M22+N22+O22+P22+Q22+R22+S22+T22+U22+V22</f>
        <v>2166</v>
      </c>
      <c r="X22" s="15" t="s">
        <v>24</v>
      </c>
      <c r="Y22" s="30" t="s">
        <v>24</v>
      </c>
      <c r="Z22" s="15" t="s">
        <v>77</v>
      </c>
      <c r="AA22" s="15" t="s">
        <v>91</v>
      </c>
      <c r="AB22" s="15" t="s">
        <v>92</v>
      </c>
      <c r="AC22" s="15" t="s">
        <v>25</v>
      </c>
      <c r="AD22" s="63" t="s">
        <v>26</v>
      </c>
    </row>
    <row r="23" spans="1:30" s="96" customFormat="1" ht="31.5" customHeight="1" x14ac:dyDescent="0.2">
      <c r="A23" s="87"/>
      <c r="B23" s="88"/>
      <c r="C23" s="88"/>
      <c r="D23" s="88"/>
      <c r="E23" s="88"/>
      <c r="F23" s="88"/>
      <c r="G23" s="89" t="s">
        <v>31</v>
      </c>
      <c r="H23" s="89" t="s">
        <v>67</v>
      </c>
      <c r="I23" s="90">
        <v>1</v>
      </c>
      <c r="J23" s="91"/>
      <c r="K23" s="38">
        <f t="shared" ref="K23:V23" si="5">K22</f>
        <v>91</v>
      </c>
      <c r="L23" s="38">
        <f t="shared" si="5"/>
        <v>263</v>
      </c>
      <c r="M23" s="38">
        <f t="shared" si="5"/>
        <v>91</v>
      </c>
      <c r="N23" s="38">
        <f t="shared" si="5"/>
        <v>299</v>
      </c>
      <c r="O23" s="38">
        <f t="shared" si="5"/>
        <v>219</v>
      </c>
      <c r="P23" s="38">
        <f t="shared" si="5"/>
        <v>518</v>
      </c>
      <c r="Q23" s="38">
        <f t="shared" si="5"/>
        <v>102</v>
      </c>
      <c r="R23" s="38">
        <f t="shared" si="5"/>
        <v>101</v>
      </c>
      <c r="S23" s="38">
        <f t="shared" si="5"/>
        <v>91</v>
      </c>
      <c r="T23" s="38">
        <f t="shared" si="5"/>
        <v>219</v>
      </c>
      <c r="U23" s="38">
        <f t="shared" si="5"/>
        <v>87</v>
      </c>
      <c r="V23" s="38">
        <f t="shared" si="5"/>
        <v>85</v>
      </c>
      <c r="W23" s="42">
        <f>SUM(W22)</f>
        <v>2166</v>
      </c>
      <c r="X23" s="92"/>
      <c r="Y23" s="92"/>
      <c r="Z23" s="93"/>
      <c r="AA23" s="93"/>
      <c r="AB23" s="93"/>
      <c r="AC23" s="94"/>
      <c r="AD23" s="95"/>
    </row>
    <row r="24" spans="1:30" s="67" customFormat="1" ht="33.75" customHeight="1" x14ac:dyDescent="0.2">
      <c r="A24" s="119" t="s">
        <v>68</v>
      </c>
      <c r="B24" s="119"/>
      <c r="C24" s="119"/>
      <c r="D24" s="119"/>
      <c r="E24" s="119"/>
      <c r="F24" s="119"/>
      <c r="G24" s="119"/>
      <c r="H24" s="119"/>
      <c r="I24" s="119"/>
      <c r="J24" s="119"/>
      <c r="K24" s="66">
        <f t="shared" ref="K24:W24" si="6">K10+K13+K15+K19+K21+K23</f>
        <v>497601</v>
      </c>
      <c r="L24" s="66">
        <f t="shared" si="6"/>
        <v>462908</v>
      </c>
      <c r="M24" s="66">
        <f t="shared" si="6"/>
        <v>394770</v>
      </c>
      <c r="N24" s="66">
        <f t="shared" si="6"/>
        <v>296693</v>
      </c>
      <c r="O24" s="66">
        <f t="shared" si="6"/>
        <v>80549</v>
      </c>
      <c r="P24" s="66">
        <f t="shared" si="6"/>
        <v>39198</v>
      </c>
      <c r="Q24" s="66">
        <f t="shared" si="6"/>
        <v>29327</v>
      </c>
      <c r="R24" s="66">
        <f t="shared" si="6"/>
        <v>29843</v>
      </c>
      <c r="S24" s="66">
        <f t="shared" si="6"/>
        <v>42152</v>
      </c>
      <c r="T24" s="66">
        <f t="shared" si="6"/>
        <v>199939</v>
      </c>
      <c r="U24" s="66">
        <f t="shared" si="6"/>
        <v>386514</v>
      </c>
      <c r="V24" s="66">
        <f t="shared" si="6"/>
        <v>543577</v>
      </c>
      <c r="W24" s="70">
        <f t="shared" si="6"/>
        <v>3003071</v>
      </c>
    </row>
    <row r="25" spans="1:30" ht="64.5" customHeight="1" x14ac:dyDescent="0.2"/>
  </sheetData>
  <autoFilter ref="A6:AE24" xr:uid="{00000000-0009-0000-0000-000000000000}"/>
  <mergeCells count="6">
    <mergeCell ref="X4:AD4"/>
    <mergeCell ref="AA1:AE1"/>
    <mergeCell ref="A3:AD3"/>
    <mergeCell ref="A24:J24"/>
    <mergeCell ref="K5:V5"/>
    <mergeCell ref="B1:D1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8" scale="49" fitToHeight="0" orientation="landscape" useFirstPageNumber="1" horizontalDpi="300" verticalDpi="300" r:id="rId1"/>
  <headerFooter>
    <oddFooter>&amp;CStrona &amp;P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obiektów zamawiającego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Szadkowska-Czupa</cp:lastModifiedBy>
  <cp:revision>1</cp:revision>
  <cp:lastPrinted>2022-03-07T09:10:52Z</cp:lastPrinted>
  <dcterms:created xsi:type="dcterms:W3CDTF">2013-10-01T16:40:41Z</dcterms:created>
  <dcterms:modified xsi:type="dcterms:W3CDTF">2023-11-07T12:21:41Z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