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plnewpower.sharepoint.com/sites/wspolny/Dokumenty/Analizy/GZK Wisznice/#1 przetarg (kompl)/"/>
    </mc:Choice>
  </mc:AlternateContent>
  <xr:revisionPtr revIDLastSave="11" documentId="14_{F3B75127-BF0D-4700-89D1-7A7E67B8234E}" xr6:coauthVersionLast="47" xr6:coauthVersionMax="47" xr10:uidLastSave="{E8415803-7790-4A93-B2DE-2E200E4B6E1A}"/>
  <bookViews>
    <workbookView xWindow="-108" yWindow="-108" windowWidth="23256" windowHeight="12576" tabRatio="211" xr2:uid="{00000000-000D-0000-FFFF-FFFF00000000}"/>
  </bookViews>
  <sheets>
    <sheet name="Arkusz1" sheetId="1" r:id="rId1"/>
  </sheets>
  <definedNames>
    <definedName name="_xlnm._FilterDatabase" localSheetId="0" hidden="1">Arkusz1!$A$10:$X$17</definedName>
  </definedNames>
  <calcPr calcId="181029"/>
</workbook>
</file>

<file path=xl/calcChain.xml><?xml version="1.0" encoding="utf-8"?>
<calcChain xmlns="http://schemas.openxmlformats.org/spreadsheetml/2006/main">
  <c r="K12" i="1" l="1"/>
  <c r="K11" i="1"/>
  <c r="V11" i="1"/>
  <c r="V12" i="1"/>
  <c r="W12" i="1" l="1"/>
  <c r="X12" i="1" s="1"/>
  <c r="Y12" i="1" s="1"/>
  <c r="W11" i="1"/>
  <c r="X11" i="1" s="1"/>
  <c r="X13" i="1" l="1"/>
  <c r="Y13" i="1" s="1"/>
  <c r="Y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User4</author>
  </authors>
  <commentList>
    <comment ref="R11" authorId="0" shapeId="0" xr:uid="{0F1A0E33-896C-4C57-A64F-F37D330098D3}">
      <text>
        <r>
          <rPr>
            <b/>
            <sz val="9"/>
            <color indexed="81"/>
            <rFont val="Tahoma"/>
            <family val="2"/>
            <charset val="238"/>
          </rPr>
          <t>User4:</t>
        </r>
        <r>
          <rPr>
            <sz val="9"/>
            <color indexed="81"/>
            <rFont val="Tahoma"/>
            <family val="2"/>
            <charset val="238"/>
          </rPr>
          <t xml:space="preserve">
cykl rozliczenia miesięczny
</t>
        </r>
      </text>
    </comment>
    <comment ref="R12" authorId="0" shapeId="0" xr:uid="{A98B3E8E-0A98-4E37-81A1-01EA83A5DA47}">
      <text>
        <r>
          <rPr>
            <b/>
            <sz val="9"/>
            <color indexed="81"/>
            <rFont val="Tahoma"/>
            <family val="2"/>
            <charset val="238"/>
          </rPr>
          <t>User4:</t>
        </r>
        <r>
          <rPr>
            <sz val="9"/>
            <color indexed="81"/>
            <rFont val="Tahoma"/>
            <family val="2"/>
            <charset val="238"/>
          </rPr>
          <t xml:space="preserve">
cykl rozliczenia miesięczny
</t>
        </r>
      </text>
    </comment>
  </commentList>
</comments>
</file>

<file path=xl/sharedStrings.xml><?xml version="1.0" encoding="utf-8"?>
<sst xmlns="http://schemas.openxmlformats.org/spreadsheetml/2006/main" count="38" uniqueCount="34">
  <si>
    <t>Grupa taryfowa</t>
  </si>
  <si>
    <t>Składnik zmienny stawki sieciowej (zł/kWh)</t>
  </si>
  <si>
    <t>Całodobowa</t>
  </si>
  <si>
    <t>C12a</t>
  </si>
  <si>
    <t>Liczba 
miesięcy</t>
  </si>
  <si>
    <t>SUMA:</t>
  </si>
  <si>
    <t>Liczba punktów poboru</t>
  </si>
  <si>
    <t>Koszt zakupu energii elektrycznej (netto)</t>
  </si>
  <si>
    <t>Szacowane zużycie w strefach
[kWh]</t>
  </si>
  <si>
    <t>Stawka jakościowa [zł/kWh]</t>
  </si>
  <si>
    <t>Składnik stały stawki sieciowej [zł/kW/m-c]</t>
  </si>
  <si>
    <t>Stawka opłaty przejściowej [zł/kW/m-c]</t>
  </si>
  <si>
    <t>Stawka opłaty abonamentowej [zł/PPE/m-c]</t>
  </si>
  <si>
    <t>Stawka opłaty kogeneracyjnej
[zł/kWh]</t>
  </si>
  <si>
    <r>
      <t xml:space="preserve">Łączne koszty zakupu energii oraz usługi dystrybucji (netto)
bez podatku VAT
</t>
    </r>
    <r>
      <rPr>
        <sz val="8"/>
        <rFont val="Calibri"/>
        <family val="2"/>
        <charset val="238"/>
        <scheme val="minor"/>
      </rPr>
      <t xml:space="preserve">
kol. 11 + kol. 23</t>
    </r>
  </si>
  <si>
    <r>
      <t xml:space="preserve">Łączne koszty zakupu energii oraz usługi dystrybucji (brutto)
</t>
    </r>
    <r>
      <rPr>
        <sz val="8"/>
        <rFont val="Calibri"/>
        <family val="2"/>
        <charset val="238"/>
        <scheme val="minor"/>
      </rPr>
      <t xml:space="preserve">
kol. 24 × 1,23
(zaokrąglenie do 
2 miejsc po przecinku)</t>
    </r>
  </si>
  <si>
    <t>Szacowana ilość energii do opłaty mocowej
[kWh] **</t>
  </si>
  <si>
    <t>Koszt usługi dystrybucji (netto) ***</t>
  </si>
  <si>
    <t>Załącznik nr 3 do SWZ - Formularz cenowy</t>
  </si>
  <si>
    <t>Przeznaczenie punktu poboru</t>
  </si>
  <si>
    <t>Pozostałe obiekty</t>
  </si>
  <si>
    <t>Strefa I</t>
  </si>
  <si>
    <t>Strefa II</t>
  </si>
  <si>
    <t>Łączne koszty</t>
  </si>
  <si>
    <t>C21</t>
  </si>
  <si>
    <t>Moc 
umowna 
[kW]</t>
  </si>
  <si>
    <r>
      <t xml:space="preserve">Stawka opłaty mocowej
</t>
    </r>
    <r>
      <rPr>
        <sz val="8"/>
        <rFont val="Calibri"/>
        <family val="2"/>
        <charset val="238"/>
        <scheme val="minor"/>
      </rPr>
      <t xml:space="preserve">
dla grup taryfowych Cxx
[zł/kWh]</t>
    </r>
  </si>
  <si>
    <r>
      <t xml:space="preserve">Suma kosztów dystrybucji [zł]
</t>
    </r>
    <r>
      <rPr>
        <sz val="8"/>
        <rFont val="Calibri"/>
        <family val="2"/>
        <charset val="238"/>
        <scheme val="minor"/>
      </rPr>
      <t xml:space="preserve">
(kol. 12 + kol. 15 + kol. 19 + kol. 20) × kol. 6 
+ (kol. 13 + kol. 15 + kol. 19 + kol. 20) × kol. 7 
+ (kol. 14 + kol. 15 + kol. 19 + kol. 20) × kol. 8
+
(kol. 16 + kol. 17) 
× kol. 4 × kol. 5
+
kol. 18 × kol 3 × kol. 5
+
dla grup taryfowych Cxx
kol. 21 × kol. 22
(zaokrąglenie do 
2 miejsc po przecinku)</t>
    </r>
  </si>
  <si>
    <t>Stawka opłaty OZE [zł/kWh]</t>
  </si>
  <si>
    <t>*** Stawki opłat wskazane w niniejszym formularzu służą porównaniu ofert, natomiast Zamawiający dopuszcza, że mogą one ulec zmianie oraz że rzeczywiste rozliczenia w powyższym zakresie będą prowadzone na podstawie zasad, cen i stawek opłat określonych w Taryfie dla Usług Dystrybucji Energii Elektrycznej obowiązującej w okresie dostawy.</t>
  </si>
  <si>
    <t>** Zamawiający nie posiada szczegółowych informacji na temat wielkości zużycia energii w godzinach 7:00 – 22:00. W celu oszacowania kosztów, jakie Zamawiający poniesie z tytułu opłaty mocowej, przyjęto założenie, że w podanych godzinach występuje 70% zużycia.</t>
  </si>
  <si>
    <r>
      <t xml:space="preserve">Cena jednostkowa za energię czynną na rok 2024 [zł/kWh]
</t>
    </r>
    <r>
      <rPr>
        <sz val="8"/>
        <rFont val="Calibri"/>
        <family val="2"/>
        <charset val="238"/>
        <scheme val="minor"/>
      </rPr>
      <t>(z dokładnością do 4 miejsc po przecinku)</t>
    </r>
  </si>
  <si>
    <r>
      <t xml:space="preserve">Cena jednostkowa za energię czynną na rok 2025 [zł/kWh]
</t>
    </r>
    <r>
      <rPr>
        <sz val="8"/>
        <rFont val="Calibri"/>
        <family val="2"/>
        <charset val="238"/>
        <scheme val="minor"/>
      </rPr>
      <t>(z dokładnością do 4 miejsc po przecinku)</t>
    </r>
  </si>
  <si>
    <r>
      <t xml:space="preserve">Suma kosztów 
energii czynnej [zł]
</t>
    </r>
    <r>
      <rPr>
        <sz val="8"/>
        <rFont val="Calibri"/>
        <family val="2"/>
        <charset val="238"/>
        <scheme val="minor"/>
      </rPr>
      <t xml:space="preserve">
(kol. 6 + kol. 7 
+ kol. 8)/ kol. 5 × 6 × kol. 9
+ (kol. 6 + kol. 7 
+ kol. 8)/ kol. 5 × 12 × kol. 9
(zaokrąglenie do 
2 miejsc po przecinku)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</si>
</sst>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0.0000"/>
    <numFmt numFmtId="166" formatCode="0.00000"/>
    <numFmt numFmtId="167" formatCode="#,##0.00_ ;\-#,##0.00\ "/>
    <numFmt numFmtId="168" formatCode="0.0000;\-0.0000;"/>
  </numFmts>
  <fonts count="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rgb="FFFFFFCC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3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4" fontId="2" fillId="0" borderId="0" xfId="0" applyNumberFormat="1" applyFont="1"/>
    <xf numFmtId="8" fontId="2" fillId="0" borderId="0" xfId="0" applyNumberFormat="1" applyFont="1"/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7" fontId="2" fillId="5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5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justify" vertical="center" wrapText="1"/>
    </xf>
    <xf numFmtId="3" fontId="2" fillId="0" borderId="6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2" fillId="0" borderId="8" xfId="0" applyNumberFormat="1" applyFont="1" applyBorder="1" applyAlignment="1">
      <alignment horizontal="justify" vertical="center" wrapText="1"/>
    </xf>
    <xf numFmtId="3" fontId="2" fillId="0" borderId="0" xfId="0" applyNumberFormat="1" applyFont="1" applyAlignment="1">
      <alignment horizontal="justify" vertical="center" wrapText="1"/>
    </xf>
    <xf numFmtId="3" fontId="2" fillId="0" borderId="9" xfId="0" applyNumberFormat="1" applyFont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/>
  </cellXfs>
  <cellStyles count="2">
    <cellStyle name="Normalny" xfId="0" builtinId="0"/>
    <cellStyle name="Walutowy" xfId="1" builtinId="4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E64C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2"/>
  <sheetViews>
    <sheetView tabSelected="1" zoomScaleNormal="100" workbookViewId="0">
      <selection activeCell="G13" sqref="G13"/>
    </sheetView>
  </sheetViews>
  <sheetFormatPr defaultColWidth="11.5546875" defaultRowHeight="13.8" x14ac:dyDescent="0.3"/>
  <cols>
    <col min="1" max="1" width="18.5546875" style="1" customWidth="1"/>
    <col min="2" max="2" width="6.5546875" style="1" customWidth="1"/>
    <col min="3" max="3" width="8.109375" style="1" customWidth="1"/>
    <col min="4" max="4" width="8.33203125" style="1" customWidth="1"/>
    <col min="5" max="5" width="11.5546875" style="1" customWidth="1"/>
    <col min="6" max="6" width="9.6640625" style="1" customWidth="1"/>
    <col min="7" max="7" width="10.88671875" style="1" customWidth="1"/>
    <col min="8" max="8" width="9.88671875" style="1" customWidth="1"/>
    <col min="9" max="10" width="11.21875" style="1" customWidth="1"/>
    <col min="11" max="11" width="13.5546875" style="1" customWidth="1"/>
    <col min="12" max="14" width="10.6640625" style="1" customWidth="1"/>
    <col min="15" max="17" width="9.109375" style="1" customWidth="1"/>
    <col min="18" max="20" width="12.109375" style="1" customWidth="1"/>
    <col min="21" max="21" width="8.5546875" style="1" customWidth="1"/>
    <col min="22" max="22" width="14.44140625" style="1" customWidth="1"/>
    <col min="23" max="23" width="31" style="1" customWidth="1"/>
    <col min="24" max="25" width="13.33203125" style="1" customWidth="1"/>
    <col min="26" max="16384" width="11.5546875" style="1"/>
  </cols>
  <sheetData>
    <row r="1" spans="1:27" ht="13.2" customHeight="1" x14ac:dyDescent="0.3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Y1" s="3"/>
    </row>
    <row r="2" spans="1:27" s="4" customFormat="1" ht="22.2" customHeight="1" x14ac:dyDescent="0.2">
      <c r="A2" s="25" t="s">
        <v>19</v>
      </c>
      <c r="B2" s="25" t="s">
        <v>0</v>
      </c>
      <c r="C2" s="25" t="s">
        <v>6</v>
      </c>
      <c r="D2" s="25" t="s">
        <v>25</v>
      </c>
      <c r="E2" s="25" t="s">
        <v>4</v>
      </c>
      <c r="F2" s="25" t="s">
        <v>8</v>
      </c>
      <c r="G2" s="25"/>
      <c r="H2" s="25"/>
      <c r="I2" s="24" t="s">
        <v>7</v>
      </c>
      <c r="J2" s="24"/>
      <c r="K2" s="24"/>
      <c r="L2" s="25" t="s">
        <v>17</v>
      </c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 t="s">
        <v>23</v>
      </c>
      <c r="Y2" s="24"/>
    </row>
    <row r="3" spans="1:27" s="4" customFormat="1" ht="47.25" customHeight="1" x14ac:dyDescent="0.2">
      <c r="A3" s="25"/>
      <c r="B3" s="25"/>
      <c r="C3" s="25"/>
      <c r="D3" s="25"/>
      <c r="E3" s="25"/>
      <c r="F3" s="25"/>
      <c r="G3" s="25"/>
      <c r="H3" s="25"/>
      <c r="I3" s="26" t="s">
        <v>31</v>
      </c>
      <c r="J3" s="26" t="s">
        <v>32</v>
      </c>
      <c r="K3" s="25" t="s">
        <v>33</v>
      </c>
      <c r="L3" s="25" t="s">
        <v>1</v>
      </c>
      <c r="M3" s="25"/>
      <c r="N3" s="25"/>
      <c r="O3" s="25" t="s">
        <v>9</v>
      </c>
      <c r="P3" s="25" t="s">
        <v>10</v>
      </c>
      <c r="Q3" s="25" t="s">
        <v>11</v>
      </c>
      <c r="R3" s="25" t="s">
        <v>12</v>
      </c>
      <c r="S3" s="25" t="s">
        <v>28</v>
      </c>
      <c r="T3" s="25" t="s">
        <v>13</v>
      </c>
      <c r="U3" s="26" t="s">
        <v>26</v>
      </c>
      <c r="V3" s="26" t="s">
        <v>16</v>
      </c>
      <c r="W3" s="25" t="s">
        <v>27</v>
      </c>
      <c r="X3" s="25" t="s">
        <v>14</v>
      </c>
      <c r="Y3" s="25" t="s">
        <v>15</v>
      </c>
    </row>
    <row r="4" spans="1:27" s="4" customFormat="1" ht="12.75" customHeight="1" x14ac:dyDescent="0.2">
      <c r="A4" s="25"/>
      <c r="B4" s="25"/>
      <c r="C4" s="25"/>
      <c r="D4" s="39"/>
      <c r="E4" s="39"/>
      <c r="F4" s="25" t="s">
        <v>2</v>
      </c>
      <c r="G4" s="25" t="s">
        <v>21</v>
      </c>
      <c r="H4" s="25" t="s">
        <v>22</v>
      </c>
      <c r="I4" s="27"/>
      <c r="J4" s="27"/>
      <c r="K4" s="25"/>
      <c r="L4" s="25" t="s">
        <v>2</v>
      </c>
      <c r="M4" s="25" t="s">
        <v>21</v>
      </c>
      <c r="N4" s="25" t="s">
        <v>22</v>
      </c>
      <c r="O4" s="25"/>
      <c r="P4" s="25"/>
      <c r="Q4" s="25"/>
      <c r="R4" s="25"/>
      <c r="S4" s="25"/>
      <c r="T4" s="25"/>
      <c r="U4" s="27"/>
      <c r="V4" s="27"/>
      <c r="W4" s="25"/>
      <c r="X4" s="25"/>
      <c r="Y4" s="25"/>
    </row>
    <row r="5" spans="1:27" s="4" customFormat="1" ht="10.199999999999999" x14ac:dyDescent="0.2">
      <c r="A5" s="25"/>
      <c r="B5" s="25"/>
      <c r="C5" s="25"/>
      <c r="D5" s="39"/>
      <c r="E5" s="39"/>
      <c r="F5" s="25"/>
      <c r="G5" s="25"/>
      <c r="H5" s="25"/>
      <c r="I5" s="27"/>
      <c r="J5" s="27"/>
      <c r="K5" s="25"/>
      <c r="L5" s="25"/>
      <c r="M5" s="25"/>
      <c r="N5" s="25"/>
      <c r="O5" s="25"/>
      <c r="P5" s="25"/>
      <c r="Q5" s="25"/>
      <c r="R5" s="25"/>
      <c r="S5" s="25"/>
      <c r="T5" s="25"/>
      <c r="U5" s="27"/>
      <c r="V5" s="27"/>
      <c r="W5" s="25"/>
      <c r="X5" s="25"/>
      <c r="Y5" s="25"/>
    </row>
    <row r="6" spans="1:27" s="4" customFormat="1" ht="10.199999999999999" x14ac:dyDescent="0.2">
      <c r="A6" s="25"/>
      <c r="B6" s="25"/>
      <c r="C6" s="25"/>
      <c r="D6" s="39"/>
      <c r="E6" s="39"/>
      <c r="F6" s="39"/>
      <c r="G6" s="39"/>
      <c r="H6" s="39"/>
      <c r="I6" s="27"/>
      <c r="J6" s="27"/>
      <c r="K6" s="39"/>
      <c r="L6" s="25"/>
      <c r="M6" s="25"/>
      <c r="N6" s="39"/>
      <c r="O6" s="25"/>
      <c r="P6" s="25"/>
      <c r="Q6" s="25"/>
      <c r="R6" s="25"/>
      <c r="S6" s="25"/>
      <c r="T6" s="25"/>
      <c r="U6" s="27"/>
      <c r="V6" s="27"/>
      <c r="W6" s="25"/>
      <c r="X6" s="25"/>
      <c r="Y6" s="25"/>
    </row>
    <row r="7" spans="1:27" s="4" customFormat="1" ht="22.5" customHeight="1" x14ac:dyDescent="0.2">
      <c r="A7" s="25"/>
      <c r="B7" s="25"/>
      <c r="C7" s="25"/>
      <c r="D7" s="39"/>
      <c r="E7" s="39"/>
      <c r="F7" s="39"/>
      <c r="G7" s="39"/>
      <c r="H7" s="39"/>
      <c r="I7" s="27"/>
      <c r="J7" s="27"/>
      <c r="K7" s="39"/>
      <c r="L7" s="25"/>
      <c r="M7" s="25"/>
      <c r="N7" s="39"/>
      <c r="O7" s="25"/>
      <c r="P7" s="25"/>
      <c r="Q7" s="25"/>
      <c r="R7" s="25"/>
      <c r="S7" s="25"/>
      <c r="T7" s="25"/>
      <c r="U7" s="27"/>
      <c r="V7" s="27"/>
      <c r="W7" s="25"/>
      <c r="X7" s="25"/>
      <c r="Y7" s="25"/>
    </row>
    <row r="8" spans="1:27" ht="12.75" hidden="1" customHeight="1" x14ac:dyDescent="0.3">
      <c r="A8" s="25"/>
      <c r="B8" s="25"/>
      <c r="C8" s="25"/>
      <c r="D8" s="39"/>
      <c r="E8" s="39"/>
      <c r="F8" s="39"/>
      <c r="G8" s="39"/>
      <c r="H8" s="39"/>
      <c r="I8" s="27"/>
      <c r="J8" s="27"/>
      <c r="K8" s="39"/>
      <c r="L8" s="25"/>
      <c r="M8" s="25"/>
      <c r="N8" s="39"/>
      <c r="O8" s="25"/>
      <c r="P8" s="25"/>
      <c r="Q8" s="25"/>
      <c r="R8" s="25"/>
      <c r="S8" s="25"/>
      <c r="T8" s="25"/>
      <c r="U8" s="27"/>
      <c r="V8" s="27"/>
      <c r="W8" s="25"/>
      <c r="X8" s="25"/>
      <c r="Y8" s="25"/>
    </row>
    <row r="9" spans="1:27" ht="104.4" customHeight="1" x14ac:dyDescent="0.3">
      <c r="A9" s="25"/>
      <c r="B9" s="25"/>
      <c r="C9" s="25"/>
      <c r="D9" s="39"/>
      <c r="E9" s="39"/>
      <c r="F9" s="39"/>
      <c r="G9" s="39"/>
      <c r="H9" s="39"/>
      <c r="I9" s="28"/>
      <c r="J9" s="28"/>
      <c r="K9" s="39"/>
      <c r="L9" s="25"/>
      <c r="M9" s="25"/>
      <c r="N9" s="39"/>
      <c r="O9" s="25"/>
      <c r="P9" s="25"/>
      <c r="Q9" s="25"/>
      <c r="R9" s="25"/>
      <c r="S9" s="25"/>
      <c r="T9" s="25"/>
      <c r="U9" s="28"/>
      <c r="V9" s="28"/>
      <c r="W9" s="25"/>
      <c r="X9" s="25"/>
      <c r="Y9" s="25"/>
    </row>
    <row r="10" spans="1:27" x14ac:dyDescent="0.3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</row>
    <row r="11" spans="1:27" ht="27" customHeight="1" x14ac:dyDescent="0.3">
      <c r="A11" s="12" t="s">
        <v>20</v>
      </c>
      <c r="B11" s="13" t="s">
        <v>3</v>
      </c>
      <c r="C11" s="13">
        <v>2</v>
      </c>
      <c r="D11" s="14">
        <v>70</v>
      </c>
      <c r="E11" s="13">
        <v>18</v>
      </c>
      <c r="F11" s="15">
        <v>0</v>
      </c>
      <c r="G11" s="15">
        <v>55751</v>
      </c>
      <c r="H11" s="15">
        <v>130084</v>
      </c>
      <c r="I11" s="38"/>
      <c r="J11" s="38"/>
      <c r="K11" s="16" t="str">
        <f>IFERROR(IF($J$11=0,"",ROUND((F11+G11+H11)/E11*6*ROUND($I$11,4),2))
+IF($I$11=0,"",ROUND((F11+G11+H11)/E11*12*ROUND($I$11,4),2)),"")</f>
        <v/>
      </c>
      <c r="L11" s="23">
        <v>0</v>
      </c>
      <c r="M11" s="23">
        <v>0.32400000000000001</v>
      </c>
      <c r="N11" s="23">
        <v>0.18940000000000001</v>
      </c>
      <c r="O11" s="17">
        <v>3.1399999999999997E-2</v>
      </c>
      <c r="P11" s="18">
        <v>6.95</v>
      </c>
      <c r="Q11" s="18">
        <v>0.08</v>
      </c>
      <c r="R11" s="18">
        <v>4.5</v>
      </c>
      <c r="S11" s="17">
        <v>0</v>
      </c>
      <c r="T11" s="19">
        <v>6.1799999999999997E-3</v>
      </c>
      <c r="U11" s="19">
        <v>0.12670000000000001</v>
      </c>
      <c r="V11" s="20">
        <f t="shared" ref="V11:V12" si="0">ROUND(SUM(F11:H11)*IF(A11="Oświetlenie uliczne",0.2,0.7),0)</f>
        <v>130085</v>
      </c>
      <c r="W11" s="21">
        <f t="shared" ref="W11" si="1">ROUND((L11+O11+S11+T11)*F11+(M11+O11+S11+T11)*G11+(N11+O11+S11+T11)*H11
+(P11+Q11)*D11*E11
+R11*C11*E11
+IF(MID(B11,1,1)="G",C11*E11*U11,V11*U11),2)</f>
        <v>75186.48</v>
      </c>
      <c r="X11" s="21" t="str">
        <f>IF($I$11=0,"",K11+W11)</f>
        <v/>
      </c>
      <c r="Y11" s="21" t="str">
        <f>IF($I$11=0,"",ROUND(X11*1.23,2))</f>
        <v/>
      </c>
      <c r="AA11" s="10"/>
    </row>
    <row r="12" spans="1:27" ht="27" customHeight="1" x14ac:dyDescent="0.3">
      <c r="A12" s="12" t="s">
        <v>20</v>
      </c>
      <c r="B12" s="13" t="s">
        <v>24</v>
      </c>
      <c r="C12" s="13">
        <v>1</v>
      </c>
      <c r="D12" s="14">
        <v>76</v>
      </c>
      <c r="E12" s="13">
        <v>18</v>
      </c>
      <c r="F12" s="15">
        <v>135117</v>
      </c>
      <c r="G12" s="15">
        <v>0</v>
      </c>
      <c r="H12" s="15">
        <v>0</v>
      </c>
      <c r="I12" s="38"/>
      <c r="J12" s="38"/>
      <c r="K12" s="16" t="str">
        <f>IFERROR(IF($J$11=0,"",ROUND((F12+G12+H12)/E12*6*ROUND($I$11,4),2))
+IF($I$11=0,"",ROUND((F12+G12+H12)/E12*12*ROUND($I$11,4),2)),"")</f>
        <v/>
      </c>
      <c r="L12" s="23">
        <v>0.21379999999999999</v>
      </c>
      <c r="M12" s="23">
        <v>0</v>
      </c>
      <c r="N12" s="23">
        <v>0</v>
      </c>
      <c r="O12" s="17">
        <v>3.1399999999999997E-2</v>
      </c>
      <c r="P12" s="18">
        <v>26.9</v>
      </c>
      <c r="Q12" s="18">
        <v>0.08</v>
      </c>
      <c r="R12" s="18">
        <v>9.5</v>
      </c>
      <c r="S12" s="17">
        <v>0</v>
      </c>
      <c r="T12" s="19">
        <v>6.1799999999999997E-3</v>
      </c>
      <c r="U12" s="19">
        <v>0.12670000000000001</v>
      </c>
      <c r="V12" s="20">
        <f t="shared" si="0"/>
        <v>94582</v>
      </c>
      <c r="W12" s="21">
        <f>ROUND((L12+O12+S12+T12)*F12+(M12+O12+S12+T12)*G12+(N12+O12+S12+T12)*H12
+(P12+Q12)*D12*E12
+R12*C12*E12
+IF(MID(B12,1,1)="G",C12*E12*U12,V12*U12),2)</f>
        <v>83028.89</v>
      </c>
      <c r="X12" s="21" t="str">
        <f>IF($I$11=0,"",K12+W12)</f>
        <v/>
      </c>
      <c r="Y12" s="21" t="str">
        <f>IF($I$11=0,"",ROUND(X12*1.23,2))</f>
        <v/>
      </c>
      <c r="AA12" s="10"/>
    </row>
    <row r="13" spans="1:27" ht="27" customHeight="1" x14ac:dyDescent="0.3">
      <c r="W13" s="22" t="s">
        <v>5</v>
      </c>
      <c r="X13" s="21" t="str">
        <f>IF($I$11=0,"",SUM(X11:X12))</f>
        <v/>
      </c>
      <c r="Y13" s="21" t="str">
        <f>IF($I$11=0,"",ROUND(X13*1.23,2))</f>
        <v/>
      </c>
    </row>
    <row r="14" spans="1:27" ht="13.8" customHeight="1" x14ac:dyDescent="0.3">
      <c r="A14" s="29" t="s">
        <v>30</v>
      </c>
      <c r="B14" s="30"/>
      <c r="C14" s="30"/>
      <c r="D14" s="30"/>
      <c r="E14" s="30"/>
      <c r="F14" s="30"/>
      <c r="G14" s="30"/>
      <c r="H14" s="30"/>
      <c r="I14" s="30"/>
      <c r="J14" s="30"/>
      <c r="K14" s="31"/>
    </row>
    <row r="15" spans="1:27" ht="13.2" customHeight="1" x14ac:dyDescent="0.3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4"/>
      <c r="X15" s="9"/>
    </row>
    <row r="16" spans="1:27" ht="13.2" customHeight="1" x14ac:dyDescent="0.3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4"/>
      <c r="S16" s="3"/>
      <c r="T16" s="3"/>
      <c r="U16" s="3"/>
      <c r="V16" s="3"/>
      <c r="W16" s="3"/>
    </row>
    <row r="17" spans="1:29" ht="46.2" customHeight="1" x14ac:dyDescent="0.3">
      <c r="A17" s="35" t="s">
        <v>29</v>
      </c>
      <c r="B17" s="36"/>
      <c r="C17" s="36"/>
      <c r="D17" s="36"/>
      <c r="E17" s="36"/>
      <c r="F17" s="36"/>
      <c r="G17" s="36"/>
      <c r="H17" s="36"/>
      <c r="I17" s="36"/>
      <c r="J17" s="36"/>
      <c r="K17" s="37"/>
      <c r="S17" s="3"/>
      <c r="T17" s="3"/>
      <c r="U17" s="3"/>
      <c r="V17" s="3"/>
      <c r="W17" s="3"/>
    </row>
    <row r="18" spans="1:29" ht="13.2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29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29" x14ac:dyDescent="0.3">
      <c r="A20" s="5"/>
    </row>
    <row r="21" spans="1:29" x14ac:dyDescent="0.3">
      <c r="A21" s="5"/>
      <c r="D21" s="6"/>
      <c r="E21" s="6"/>
    </row>
    <row r="22" spans="1:29" x14ac:dyDescent="0.3">
      <c r="A22" s="5"/>
      <c r="D22" s="6"/>
      <c r="E22" s="6"/>
    </row>
    <row r="23" spans="1:29" x14ac:dyDescent="0.3">
      <c r="A23" s="5"/>
    </row>
    <row r="24" spans="1:29" x14ac:dyDescent="0.3">
      <c r="I24" s="7"/>
    </row>
    <row r="25" spans="1:29" x14ac:dyDescent="0.3">
      <c r="G25" s="5"/>
      <c r="I25" s="7"/>
    </row>
    <row r="32" spans="1:29" x14ac:dyDescent="0.3">
      <c r="AC32" s="8"/>
    </row>
  </sheetData>
  <sheetProtection algorithmName="SHA-512" hashValue="QFz3hQknfaXFMWRPyZB+ianavta+gbh8l92CJiGO/WqntmUFhk3M1XCVHRtN3xkeyQSfXYJrPyrvD9nB6PfJNQ==" saltValue="tWaHa6j7SQrTc1v/1NWKSQ==" spinCount="100000" sheet="1" objects="1" scenarios="1"/>
  <protectedRanges>
    <protectedRange sqref="I11:J12" name="Rozstęp1"/>
  </protectedRanges>
  <autoFilter ref="A10:X17" xr:uid="{00000000-0009-0000-0000-000000000000}">
    <filterColumn colId="22" showButton="0"/>
  </autoFilter>
  <mergeCells count="35">
    <mergeCell ref="A1:W1"/>
    <mergeCell ref="A2:A9"/>
    <mergeCell ref="B2:B9"/>
    <mergeCell ref="C2:C9"/>
    <mergeCell ref="D2:D9"/>
    <mergeCell ref="F2:H3"/>
    <mergeCell ref="I2:K2"/>
    <mergeCell ref="L2:W2"/>
    <mergeCell ref="E2:E9"/>
    <mergeCell ref="Q3:Q9"/>
    <mergeCell ref="F4:F9"/>
    <mergeCell ref="G4:G9"/>
    <mergeCell ref="H4:H9"/>
    <mergeCell ref="N4:N9"/>
    <mergeCell ref="L4:L9"/>
    <mergeCell ref="A14:K16"/>
    <mergeCell ref="U3:U9"/>
    <mergeCell ref="A17:K17"/>
    <mergeCell ref="I11:I12"/>
    <mergeCell ref="Y3:Y9"/>
    <mergeCell ref="J3:J9"/>
    <mergeCell ref="I3:I9"/>
    <mergeCell ref="R3:R9"/>
    <mergeCell ref="M4:M9"/>
    <mergeCell ref="O3:O9"/>
    <mergeCell ref="P3:P9"/>
    <mergeCell ref="K3:K9"/>
    <mergeCell ref="L3:N3"/>
    <mergeCell ref="J11:J12"/>
    <mergeCell ref="X2:Y2"/>
    <mergeCell ref="S3:S9"/>
    <mergeCell ref="X3:X9"/>
    <mergeCell ref="W3:W9"/>
    <mergeCell ref="T3:T9"/>
    <mergeCell ref="V3:V9"/>
  </mergeCells>
  <conditionalFormatting sqref="X11:Y13">
    <cfRule type="expression" dxfId="0" priority="2">
      <formula>#REF!=0</formula>
    </cfRule>
  </conditionalFormatting>
  <pageMargins left="0.47244094488188981" right="3.937007874015748E-2" top="0.35433070866141736" bottom="0.55118110236220474" header="0.11811023622047245" footer="0.27559055118110237"/>
  <pageSetup paperSize="9" scale="52" orientation="landscape" useFirstPageNumber="1" horizontalDpi="300" verticalDpi="300" r:id="rId1"/>
  <headerFooter alignWithMargins="0">
    <oddFooter>Strona &amp;P z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82EC11BA18C448CE8522BB20C4811" ma:contentTypeVersion="12" ma:contentTypeDescription="Utwórz nowy dokument." ma:contentTypeScope="" ma:versionID="f2d7b098ce6b62e59f2afba0578b1217">
  <xsd:schema xmlns:xsd="http://www.w3.org/2001/XMLSchema" xmlns:xs="http://www.w3.org/2001/XMLSchema" xmlns:p="http://schemas.microsoft.com/office/2006/metadata/properties" xmlns:ns2="cf92b6ff-5ccf-4221-9bd9-e608a8edb1c8" xmlns:ns3="4f8922f6-52d8-41f5-8280-a02dec670c3a" targetNamespace="http://schemas.microsoft.com/office/2006/metadata/properties" ma:root="true" ma:fieldsID="b77970992bba3eb7fe79a065616be8fc" ns2:_="" ns3:_="">
    <xsd:import namespace="cf92b6ff-5ccf-4221-9bd9-e608a8edb1c8"/>
    <xsd:import namespace="4f8922f6-52d8-41f5-8280-a02dec670c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92b6ff-5ccf-4221-9bd9-e608a8edb1c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dexed="true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93ba590d-bb1a-499f-a1fa-34c69ff2d4c2}" ma:internalName="TaxCatchAll" ma:showField="CatchAllData" ma:web="cf92b6ff-5ccf-4221-9bd9-e608a8edb1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922f6-52d8-41f5-8280-a02dec670c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7199deaf-0469-4724-8369-35b7c4c9d4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f92b6ff-5ccf-4221-9bd9-e608a8edb1c8">UCR76KNYMX3U-1951954605-599935</_dlc_DocId>
    <_dlc_DocIdUrl xmlns="cf92b6ff-5ccf-4221-9bd9-e608a8edb1c8">
      <Url>https://plnewpower.sharepoint.com/sites/wspolny/_layouts/15/DocIdRedir.aspx?ID=UCR76KNYMX3U-1951954605-599935</Url>
      <Description>UCR76KNYMX3U-1951954605-599935</Description>
    </_dlc_DocIdUrl>
    <lcf76f155ced4ddcb4097134ff3c332f xmlns="4f8922f6-52d8-41f5-8280-a02dec670c3a">
      <Terms xmlns="http://schemas.microsoft.com/office/infopath/2007/PartnerControls"/>
    </lcf76f155ced4ddcb4097134ff3c332f>
    <TaxCatchAll xmlns="cf92b6ff-5ccf-4221-9bd9-e608a8edb1c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D81A4B0-C9A1-4BD7-AFCF-7AFD1D605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92b6ff-5ccf-4221-9bd9-e608a8edb1c8"/>
    <ds:schemaRef ds:uri="4f8922f6-52d8-41f5-8280-a02dec670c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F712EC-F101-4075-BF03-BA01758BAA44}">
  <ds:schemaRefs>
    <ds:schemaRef ds:uri="http://schemas.microsoft.com/office/2006/metadata/properties"/>
    <ds:schemaRef ds:uri="http://schemas.microsoft.com/office/infopath/2007/PartnerControls"/>
    <ds:schemaRef ds:uri="cf92b6ff-5ccf-4221-9bd9-e608a8edb1c8"/>
    <ds:schemaRef ds:uri="4f8922f6-52d8-41f5-8280-a02dec670c3a"/>
  </ds:schemaRefs>
</ds:datastoreItem>
</file>

<file path=customXml/itemProps3.xml><?xml version="1.0" encoding="utf-8"?>
<ds:datastoreItem xmlns:ds="http://schemas.openxmlformats.org/officeDocument/2006/customXml" ds:itemID="{5FEB0EE2-EE97-43B7-8174-93C782BB219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E993000-B278-440A-A22C-6714E175F8C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newpower</dc:creator>
  <cp:lastModifiedBy>Krzysztof Targoński</cp:lastModifiedBy>
  <cp:lastPrinted>2021-08-26T09:29:41Z</cp:lastPrinted>
  <dcterms:created xsi:type="dcterms:W3CDTF">2013-10-28T09:32:54Z</dcterms:created>
  <dcterms:modified xsi:type="dcterms:W3CDTF">2024-04-12T09:47:51Z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0x01010077782EC11BA18C448CE8522BB20C4811</vt:lpwstr>
  </property>
  <property fmtid="{D5CDD505-2E9C-101B-9397-08002B2CF9AE}" pid="3" name="_dlc_DocIdItemGuid">
    <vt:lpwstr>604d9b2a-3f78-47a5-8754-ff4c20bfb4a5</vt:lpwstr>
  </property>
  <property fmtid="{D5CDD505-2E9C-101B-9397-08002B2CF9AE}" pid="4" name="MediaServiceImageTags">
    <vt:lpwstr/>
  </property>
</Properties>
</file>