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02\14\GMINA KRZYKOSY\2023 przetarg 2023-2026\przetarg\"/>
    </mc:Choice>
  </mc:AlternateContent>
  <xr:revisionPtr revIDLastSave="0" documentId="13_ncr:1_{F12A3B38-D208-4876-9E01-3E3EACB4009A}" xr6:coauthVersionLast="47" xr6:coauthVersionMax="47" xr10:uidLastSave="{00000000-0000-0000-0000-000000000000}"/>
  <bookViews>
    <workbookView xWindow="-120" yWindow="-120" windowWidth="29040" windowHeight="15840" tabRatio="700" activeTab="3" xr2:uid="{00000000-000D-0000-FFFF-FFFF00000000}"/>
  </bookViews>
  <sheets>
    <sheet name="budynki" sheetId="1" r:id="rId1"/>
    <sheet name="elektronika" sheetId="2" r:id="rId2"/>
    <sheet name="środki trwałe" sheetId="7" r:id="rId3"/>
    <sheet name="pojazdy" sheetId="11" r:id="rId4"/>
    <sheet name="szkodowość" sheetId="12" r:id="rId5"/>
  </sheets>
  <definedNames>
    <definedName name="_xlnm.Print_Area" localSheetId="0">budynki!$A$1:$J$61</definedName>
    <definedName name="_xlnm.Print_Area" localSheetId="1">elektronika!$A$1:$D$161</definedName>
    <definedName name="_xlnm.Print_Area" localSheetId="2">'środki trwałe'!$A$1:$E$10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F28" i="1" l="1"/>
  <c r="F19" i="1"/>
  <c r="H48" i="12" l="1"/>
  <c r="H41" i="12"/>
  <c r="H33" i="12"/>
  <c r="H54" i="12" l="1"/>
  <c r="H19" i="12"/>
  <c r="H10" i="12"/>
  <c r="E10" i="7"/>
  <c r="D10" i="7"/>
  <c r="C158" i="2"/>
  <c r="D78" i="2"/>
  <c r="C159" i="2"/>
  <c r="D150" i="2"/>
  <c r="D132" i="2"/>
  <c r="D100" i="2"/>
  <c r="D86" i="2"/>
  <c r="F33" i="1" l="1"/>
  <c r="F26" i="1"/>
  <c r="F25" i="1"/>
  <c r="F23" i="1"/>
  <c r="F22" i="1"/>
  <c r="F21" i="1"/>
  <c r="F20" i="1"/>
  <c r="F15" i="1"/>
  <c r="F16" i="1"/>
  <c r="F17" i="1"/>
  <c r="F18" i="1"/>
  <c r="F14" i="1"/>
  <c r="F11" i="1"/>
  <c r="F8" i="1"/>
  <c r="D156" i="2" l="1"/>
  <c r="D94" i="2" l="1"/>
  <c r="D137" i="2" l="1"/>
  <c r="C160" i="2" l="1"/>
  <c r="G29" i="1"/>
  <c r="F29" i="1" s="1"/>
  <c r="G27" i="1"/>
  <c r="F27" i="1" s="1"/>
  <c r="G24" i="1"/>
  <c r="F24" i="1" s="1"/>
  <c r="G13" i="1"/>
  <c r="F13" i="1" s="1"/>
  <c r="G12" i="1"/>
  <c r="F12" i="1" s="1"/>
  <c r="G10" i="1"/>
  <c r="F10" i="1" s="1"/>
  <c r="G9" i="1"/>
  <c r="F9" i="1" s="1"/>
  <c r="G7" i="1"/>
  <c r="F7" i="1" s="1"/>
  <c r="G6" i="1"/>
  <c r="F6" i="1" s="1"/>
  <c r="E55" i="1" l="1"/>
  <c r="E60" i="1" s="1"/>
</calcChain>
</file>

<file path=xl/sharedStrings.xml><?xml version="1.0" encoding="utf-8"?>
<sst xmlns="http://schemas.openxmlformats.org/spreadsheetml/2006/main" count="776" uniqueCount="438">
  <si>
    <t>lp.</t>
  </si>
  <si>
    <t>rok budowy</t>
  </si>
  <si>
    <t>wartość (początkowa)</t>
  </si>
  <si>
    <t>nazwa środka trwałego</t>
  </si>
  <si>
    <t>rok produkcji</t>
  </si>
  <si>
    <t>Lp.</t>
  </si>
  <si>
    <t>lokalizacja (adres)</t>
  </si>
  <si>
    <t>Łącznie</t>
  </si>
  <si>
    <t>1.</t>
  </si>
  <si>
    <t xml:space="preserve">wartość początkowa (księgowa brutto)             </t>
  </si>
  <si>
    <t>Wykaz sprzętu elektronicznego stacjonarnego</t>
  </si>
  <si>
    <t>nazwa budynku / budowli</t>
  </si>
  <si>
    <t>Wykaz sprzętu elektronicznego przenośnego</t>
  </si>
  <si>
    <t>Nazwa jednostki</t>
  </si>
  <si>
    <t>środki trwałe,wyposażenie</t>
  </si>
  <si>
    <t>zbiory biblioteczne</t>
  </si>
  <si>
    <t>Wartość odtworzeniowa</t>
  </si>
  <si>
    <t>powierzchnia</t>
  </si>
  <si>
    <t xml:space="preserve">zabezpieczenia (znane zabiezpieczenia p-poż i przeciw kradzieżowe)                                     </t>
  </si>
  <si>
    <t>Wykaz budynków i budowli</t>
  </si>
  <si>
    <t>2.</t>
  </si>
  <si>
    <t>3.</t>
  </si>
  <si>
    <t>4.</t>
  </si>
  <si>
    <t>Wykaz wartości środków trwałych, maszyn, urządzeń i wyposażenia</t>
  </si>
  <si>
    <t>Gmina Krzykosy</t>
  </si>
  <si>
    <t>Biblioteka Publiczna Gminy Krzykosy</t>
  </si>
  <si>
    <t>Ośrodek Pomocy Społecznej</t>
  </si>
  <si>
    <t>1. Gmina Krzykosy</t>
  </si>
  <si>
    <t>2. Biblioteka Publiczna Gminy Krzykosy</t>
  </si>
  <si>
    <t>Zestaw inkasencki</t>
  </si>
  <si>
    <t>URZĄD GMINY</t>
  </si>
  <si>
    <t>Krzykosy ul. Główna 37</t>
  </si>
  <si>
    <t>GOK i BIBLIOTEKA</t>
  </si>
  <si>
    <t>Krzykosy ul. Główna 27</t>
  </si>
  <si>
    <t xml:space="preserve">Wiejski Dom Kultury </t>
  </si>
  <si>
    <t>Garby 28</t>
  </si>
  <si>
    <t>PRZEDSZKOLE WRAZ Z CZĘŚCIĄ MIESZKALNĄ I GOSPODARCZĄ</t>
  </si>
  <si>
    <t>Murzynówko 3</t>
  </si>
  <si>
    <t>PRZEDSZKOLE</t>
  </si>
  <si>
    <t>Pięczkowo ul. Powstańców Wlkp 47</t>
  </si>
  <si>
    <t>Krzykosy ul Główna 6 i 8</t>
  </si>
  <si>
    <t>Witowo 48</t>
  </si>
  <si>
    <t>Świetlica i Remiza OSP</t>
  </si>
  <si>
    <t>Krzykosy ul. Strażacka 6</t>
  </si>
  <si>
    <t>Miąskowo 15a</t>
  </si>
  <si>
    <t>Sulęcin ul. Kolejowa 19</t>
  </si>
  <si>
    <t>Witowo 14</t>
  </si>
  <si>
    <t>Remiza OSP</t>
  </si>
  <si>
    <t>Garby  26</t>
  </si>
  <si>
    <t xml:space="preserve"> Remiza OSP</t>
  </si>
  <si>
    <t>Sulęcinek ul. Klonowa 76</t>
  </si>
  <si>
    <t>Murzynowo Leśne ul. Poznańska 45</t>
  </si>
  <si>
    <t>Świetlica i klub</t>
  </si>
  <si>
    <t>Sulęcinek ul. Szkolna 24</t>
  </si>
  <si>
    <t>Świetlica opiekuńczo-wychowawcza</t>
  </si>
  <si>
    <t>Solec ul Kościelna 2</t>
  </si>
  <si>
    <t>świetlica opiekuńczo-wychowawcza wraz z częścią mieszkalną i gospodarczą</t>
  </si>
  <si>
    <t>Krzykosy ul Główna 10</t>
  </si>
  <si>
    <t xml:space="preserve">Świetlica wraz z częścią mieszkalną </t>
  </si>
  <si>
    <t>Młodzikowo 12</t>
  </si>
  <si>
    <t xml:space="preserve">Świetlica </t>
  </si>
  <si>
    <t>Wiosna 9</t>
  </si>
  <si>
    <t>Budynek mieszkalny i gospodarczy</t>
  </si>
  <si>
    <t>Garby  27</t>
  </si>
  <si>
    <t xml:space="preserve">Budynek mieszkalny </t>
  </si>
  <si>
    <t>Bogusławki  1 (pałac)</t>
  </si>
  <si>
    <t>Budynek POGOTOWIA RATUNKOWEGO wraz z budynkami magazynowymi i gospodarczymi</t>
  </si>
  <si>
    <t>Krzykosy ul Główna 26 i 28</t>
  </si>
  <si>
    <t>Stacja  wodociągowa i zbiornik</t>
  </si>
  <si>
    <t>Młodzikowo 15</t>
  </si>
  <si>
    <t>Oczyszczalnia ścieków</t>
  </si>
  <si>
    <t>Sulęcinek ul. Mostowa 14A</t>
  </si>
  <si>
    <t>Garby 34</t>
  </si>
  <si>
    <t>Pięczkowo ul. Słoneczna 11</t>
  </si>
  <si>
    <t>Wykazany przez UG</t>
  </si>
  <si>
    <t>Pomieszczenia w budynku UG</t>
  </si>
  <si>
    <t>Liczba pracowników: 8</t>
  </si>
  <si>
    <t>Solec, ul Główna 4</t>
  </si>
  <si>
    <t xml:space="preserve"> alarm, kraty na parterze, gaśnice </t>
  </si>
  <si>
    <t>Budynek murowany, dach kryty dachówką/papą</t>
  </si>
  <si>
    <t xml:space="preserve"> gaśnice </t>
  </si>
  <si>
    <t>Budynek murowany, dach kryty papą</t>
  </si>
  <si>
    <t>Budynek murowany, dach kryty dachówką/blachą</t>
  </si>
  <si>
    <t>Budynek murowany, dach kryty dachówką</t>
  </si>
  <si>
    <t>Budynek murowany, dach kryty blachą</t>
  </si>
  <si>
    <t>Budynek murowany, dach kryty blachą/papą</t>
  </si>
  <si>
    <t xml:space="preserve"> alarm, gaśnice </t>
  </si>
  <si>
    <t>gaśnice</t>
  </si>
  <si>
    <t>Budynek murowany, dach kryty eternitem</t>
  </si>
  <si>
    <t>1934
 remont 2012</t>
  </si>
  <si>
    <t>1833
remont 2011</t>
  </si>
  <si>
    <t>1983
remont 2011</t>
  </si>
  <si>
    <t>1979
remont 2011</t>
  </si>
  <si>
    <t>1962
remont 2011</t>
  </si>
  <si>
    <t>1965
remont 2011/2012</t>
  </si>
  <si>
    <t>1976
remont 2011</t>
  </si>
  <si>
    <t>1986
remont 2011</t>
  </si>
  <si>
    <t>1946
remont 2011</t>
  </si>
  <si>
    <t>1968
remont 2011</t>
  </si>
  <si>
    <t>1945
remont 2011</t>
  </si>
  <si>
    <t>1987
remont 2011</t>
  </si>
  <si>
    <t>remont 1995</t>
  </si>
  <si>
    <t>1967
remont 1999</t>
  </si>
  <si>
    <t>1976
remont 2004</t>
  </si>
  <si>
    <t>Budynek gospodarczy przy Przedszkolu Witowo</t>
  </si>
  <si>
    <t>Witowo 28</t>
  </si>
  <si>
    <t xml:space="preserve">kontenerek mieszkalny </t>
  </si>
  <si>
    <t>Budynek szatnie na boisku</t>
  </si>
  <si>
    <t>Garby</t>
  </si>
  <si>
    <t>Murzynowo Leśne</t>
  </si>
  <si>
    <t>Pięczkowo</t>
  </si>
  <si>
    <t>Hydrofornia</t>
  </si>
  <si>
    <t>zbiornik naziemny</t>
  </si>
  <si>
    <t>4. Ośrodek Pomocy Społecznej</t>
  </si>
  <si>
    <t xml:space="preserve">Gminny Ośrodek Kultury </t>
  </si>
  <si>
    <t>3. Gminny Ośrodek Kultury</t>
  </si>
  <si>
    <t xml:space="preserve">monitor </t>
  </si>
  <si>
    <t>komputer</t>
  </si>
  <si>
    <t>monitor</t>
  </si>
  <si>
    <t>notebook</t>
  </si>
  <si>
    <t>kompleks boisk sportowych</t>
  </si>
  <si>
    <t>pompa głębinowa</t>
  </si>
  <si>
    <t>plac zabaw</t>
  </si>
  <si>
    <t>kopiarka konica</t>
  </si>
  <si>
    <t>aparat fotograficzny nicom</t>
  </si>
  <si>
    <t xml:space="preserve">Sulęcinek </t>
  </si>
  <si>
    <t>ups zasilacz</t>
  </si>
  <si>
    <t xml:space="preserve">punkt dostepowy </t>
  </si>
  <si>
    <t xml:space="preserve">niszczarka </t>
  </si>
  <si>
    <t>1968
 remont 2017</t>
  </si>
  <si>
    <t xml:space="preserve"> gaśnice, ochrona firma Borpol</t>
  </si>
  <si>
    <t xml:space="preserve">mysz bezprzewodowa </t>
  </si>
  <si>
    <t>drukarka Brother HL 1210 WE</t>
  </si>
  <si>
    <t xml:space="preserve">drukarka laserowa Brother </t>
  </si>
  <si>
    <t xml:space="preserve">zestaw komputerowy </t>
  </si>
  <si>
    <t>niszczarka</t>
  </si>
  <si>
    <t>Zestaw komp  filia S-ek</t>
  </si>
  <si>
    <t xml:space="preserve">klimatyzacja </t>
  </si>
  <si>
    <t>Szafa sterownicza agregatu</t>
  </si>
  <si>
    <t>Agragat pradotwórczy</t>
  </si>
  <si>
    <t>mikserAllen</t>
  </si>
  <si>
    <t>Kolumny aktywne 2 szt</t>
  </si>
  <si>
    <t xml:space="preserve">Zestaw komputerowy </t>
  </si>
  <si>
    <t xml:space="preserve">drukarka hp laser jet </t>
  </si>
  <si>
    <t>drukarka CANON</t>
  </si>
  <si>
    <t>czytnik e dowody</t>
  </si>
  <si>
    <t>komputer lenovo</t>
  </si>
  <si>
    <t>laptop ASUS</t>
  </si>
  <si>
    <t>Mikser Allen</t>
  </si>
  <si>
    <t>Komputer Lenovo 3205 14 IKB</t>
  </si>
  <si>
    <t>RAZEM:</t>
  </si>
  <si>
    <t>Drukarka Canon</t>
  </si>
  <si>
    <t xml:space="preserve">FortiGate serwerownia </t>
  </si>
  <si>
    <t>niszczarka Kobra</t>
  </si>
  <si>
    <t>drukarko kopiarka Canon</t>
  </si>
  <si>
    <t>kserokopiarka Konica</t>
  </si>
  <si>
    <t xml:space="preserve">urządzenie wielofunkcyjne </t>
  </si>
  <si>
    <t>rejestrator Hikvision</t>
  </si>
  <si>
    <t>kamera Hikvision</t>
  </si>
  <si>
    <t>kopiarka Konica</t>
  </si>
  <si>
    <t xml:space="preserve">Klimatyzator </t>
  </si>
  <si>
    <t xml:space="preserve">kamera </t>
  </si>
  <si>
    <t>laptop Lenovo</t>
  </si>
  <si>
    <t>laptor Lenovo</t>
  </si>
  <si>
    <t>Laptop Lenovo</t>
  </si>
  <si>
    <t>Komputer Dell Optiplex 9020 MT</t>
  </si>
  <si>
    <t xml:space="preserve">Aparat fotograficzny cyfrowy </t>
  </si>
  <si>
    <t xml:space="preserve">Urządzenie wielofunkcyjne </t>
  </si>
  <si>
    <t xml:space="preserve">Zestaw komputerowy stacjonarny </t>
  </si>
  <si>
    <t>Kamera cyfrowa JVC</t>
  </si>
  <si>
    <t xml:space="preserve">Komputer NATEC </t>
  </si>
  <si>
    <t>Klimatyzacja LG S12 ER</t>
  </si>
  <si>
    <t>Komputer HP 15I3-5005U/4GB</t>
  </si>
  <si>
    <t>Tabela nr 1</t>
  </si>
  <si>
    <t>Tabela nr 2</t>
  </si>
  <si>
    <t>Tabela nr 3</t>
  </si>
  <si>
    <t>EEI stacjonarna razem:</t>
  </si>
  <si>
    <t>EEI przenośna razem:</t>
  </si>
  <si>
    <t xml:space="preserve">Komputer z oprogramowaniem </t>
  </si>
  <si>
    <t xml:space="preserve">Zestaw kamer do monitoringu </t>
  </si>
  <si>
    <t>klimatyzator LG</t>
  </si>
  <si>
    <t xml:space="preserve">klawiatura </t>
  </si>
  <si>
    <t xml:space="preserve">Lapoto Lenovo </t>
  </si>
  <si>
    <t xml:space="preserve">Laptop Lenovo </t>
  </si>
  <si>
    <t xml:space="preserve">Laptop Huawei </t>
  </si>
  <si>
    <t>Komputer Dell Optiplex 7020 sff</t>
  </si>
  <si>
    <t>aparat CANON IXUS185</t>
  </si>
  <si>
    <t>Ipad air A1475-do obsł.miksera cyfrowego</t>
  </si>
  <si>
    <t>Laptop LENOVO IdeaPad i5</t>
  </si>
  <si>
    <t>Pięczkowo ul. Powstańców Wielkopolskich 50/Szkolna 18A</t>
  </si>
  <si>
    <t xml:space="preserve">budynek gospodarczy </t>
  </si>
  <si>
    <t xml:space="preserve">Solec </t>
  </si>
  <si>
    <t xml:space="preserve">budynek mieszkalny </t>
  </si>
  <si>
    <t xml:space="preserve">kamera termowizyjna </t>
  </si>
  <si>
    <t xml:space="preserve">komputer </t>
  </si>
  <si>
    <t>laptop</t>
  </si>
  <si>
    <t xml:space="preserve">telefon Repeater </t>
  </si>
  <si>
    <t xml:space="preserve">drukarka </t>
  </si>
  <si>
    <t xml:space="preserve">telewizor </t>
  </si>
  <si>
    <t>Notebook HP PROBOOK 445</t>
  </si>
  <si>
    <t>telefon oppo reno</t>
  </si>
  <si>
    <t xml:space="preserve">mikser cyfrowy </t>
  </si>
  <si>
    <t>pompy ciepła - instalacje u mieszkańców</t>
  </si>
  <si>
    <t>fotowoltaika - instalacje u mieszkańców</t>
  </si>
  <si>
    <t>kolektory słoneczne - instalacje u mieszkańców</t>
  </si>
  <si>
    <t>Sposób obliczenia wartości odtworzeniowej = budynki administracyjne, budynki szkolne, hale sportowe, budynki mieszkalne, świetlice - 5 704,00 zł/m2,  remizy OSP - 4 563,00 zł/m2, budynki gospodarcze - 2 852,00 zł/m2</t>
  </si>
  <si>
    <t>Konstrukcja budynku, konstrukcja i pokrycie dachu</t>
  </si>
  <si>
    <t>zestaw komputerowy dla słabowidzących  filia P-wo</t>
  </si>
  <si>
    <t>Właściciel pojazdu zgodnie z dowodem rejestracyjnym</t>
  </si>
  <si>
    <t>Użytkownik pojazdu</t>
  </si>
  <si>
    <t>Marka</t>
  </si>
  <si>
    <t>Typ, model</t>
  </si>
  <si>
    <t>Nr podw./ nadw.</t>
  </si>
  <si>
    <t>Nr rej.</t>
  </si>
  <si>
    <t>Rodzaj pojazdu</t>
  </si>
  <si>
    <r>
      <t>Poj. [cm</t>
    </r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rFont val="Calibri"/>
        <family val="2"/>
        <charset val="238"/>
        <scheme val="minor"/>
      </rPr>
      <t>]</t>
    </r>
  </si>
  <si>
    <t>data I rej.</t>
  </si>
  <si>
    <t>moc</t>
  </si>
  <si>
    <t>DMC</t>
  </si>
  <si>
    <t>ładowność</t>
  </si>
  <si>
    <t>Rok prod.</t>
  </si>
  <si>
    <t>brutto / netto</t>
  </si>
  <si>
    <t>zakres ubezpieczenia</t>
  </si>
  <si>
    <t>Od</t>
  </si>
  <si>
    <t>Do</t>
  </si>
  <si>
    <t>Gmina Krzykosy, ul. Główna 37, 63-024 Krzykosy, REGON: 631258218</t>
  </si>
  <si>
    <t>Pomot</t>
  </si>
  <si>
    <t>T-544/1</t>
  </si>
  <si>
    <t>SX9PC154410180748</t>
  </si>
  <si>
    <t>-</t>
  </si>
  <si>
    <t>przyczepa rolnicza - wóz asenizacyjny</t>
  </si>
  <si>
    <t>OC</t>
  </si>
  <si>
    <t>Ochotnicza Straż Pożarna w Krzykosach, ul. Strażacka 6, 63-024 Krzykosy, REGON: 634247161</t>
  </si>
  <si>
    <t>Wiola</t>
  </si>
  <si>
    <t>W4</t>
  </si>
  <si>
    <t>SUCE7AYA5J1000400</t>
  </si>
  <si>
    <t>PSR 51P7</t>
  </si>
  <si>
    <t>przyczepa ciężarowa</t>
  </si>
  <si>
    <t>Urząd Gminy Krzykosy, ul. Główna 37, 63-024 Krzykosy, REGON: 000541322</t>
  </si>
  <si>
    <t>ZETOR</t>
  </si>
  <si>
    <t>12145 4x4</t>
  </si>
  <si>
    <t>PSR 75SE</t>
  </si>
  <si>
    <t>CIĄGNIK ROLNICZY</t>
  </si>
  <si>
    <t>01.02.1987</t>
  </si>
  <si>
    <t>OC, NNW</t>
  </si>
  <si>
    <t>John Deere</t>
  </si>
  <si>
    <t>1L06630XCBG685337</t>
  </si>
  <si>
    <t>brutto</t>
  </si>
  <si>
    <t>OC, AC, NNW</t>
  </si>
  <si>
    <t>OSP MURZYNOWO LEŚNE</t>
  </si>
  <si>
    <t>Star</t>
  </si>
  <si>
    <t>SUS0244ATS0012565</t>
  </si>
  <si>
    <t>SPECJALNY, POŻARNICZY</t>
  </si>
  <si>
    <t>OSP KRZYKOSY</t>
  </si>
  <si>
    <t>STAR</t>
  </si>
  <si>
    <t>M69/12.157 LC</t>
  </si>
  <si>
    <t>SUSM69ZZZ2F000910</t>
  </si>
  <si>
    <t>PSR K398</t>
  </si>
  <si>
    <t>4580 cm3</t>
  </si>
  <si>
    <t>24.07.2002</t>
  </si>
  <si>
    <t>IFA</t>
  </si>
  <si>
    <t>HL 900.40/RF-P</t>
  </si>
  <si>
    <t>1269/23460</t>
  </si>
  <si>
    <t>przyczepa gaśnicza</t>
  </si>
  <si>
    <t>MARTZ</t>
  </si>
  <si>
    <t>3 02B SGV</t>
  </si>
  <si>
    <t>SXX3S14800B021385</t>
  </si>
  <si>
    <t>PSR 95P9</t>
  </si>
  <si>
    <t>przyczepa lekka</t>
  </si>
  <si>
    <t>FSC-Starachowice</t>
  </si>
  <si>
    <t>Star 244L</t>
  </si>
  <si>
    <r>
      <t xml:space="preserve">PSR 24C3 </t>
    </r>
    <r>
      <rPr>
        <sz val="10"/>
        <color theme="1"/>
        <rFont val="Calibri"/>
        <family val="2"/>
        <charset val="238"/>
        <scheme val="minor"/>
      </rPr>
      <t>(wcześniej GCH 03H9)</t>
    </r>
  </si>
  <si>
    <t>samochód specjalny pożarniczy</t>
  </si>
  <si>
    <t>Gminny Ośrodek Kultury, ul. Główna 27, 63-024 Krzykosy, REGON: 630576407</t>
  </si>
  <si>
    <t>Citroen</t>
  </si>
  <si>
    <t>Jumpy</t>
  </si>
  <si>
    <t>VF7XDAHZ4EZ020994</t>
  </si>
  <si>
    <t>PSR 9326A</t>
  </si>
  <si>
    <t>samochód osobowy</t>
  </si>
  <si>
    <t>OSP Witowo</t>
  </si>
  <si>
    <t>WMAN38ZZ48Y215166</t>
  </si>
  <si>
    <t>PSR 98LW</t>
  </si>
  <si>
    <t>Renault</t>
  </si>
  <si>
    <t>M 210.13</t>
  </si>
  <si>
    <t>VF640ACA000010767</t>
  </si>
  <si>
    <r>
      <t xml:space="preserve">PSR 0112E </t>
    </r>
    <r>
      <rPr>
        <sz val="10"/>
        <color theme="1"/>
        <rFont val="Calibri"/>
        <family val="2"/>
        <charset val="238"/>
        <scheme val="minor"/>
      </rPr>
      <t>(wcześniej SBI 7EY6)</t>
    </r>
  </si>
  <si>
    <t>Ośrodek Pomocy Społecznej Gminy Krzykosy, ul. Główna 37, 63-024 Krzykosy, REGON: 632003101</t>
  </si>
  <si>
    <t>OPS KRZYKOSY</t>
  </si>
  <si>
    <t xml:space="preserve">Berlingo 1,6 hdi </t>
  </si>
  <si>
    <t>VF77J9HN0DJ864349</t>
  </si>
  <si>
    <t>PSR 8W48</t>
  </si>
  <si>
    <t>OC, AC, NNW, ASS</t>
  </si>
  <si>
    <t>Fiat</t>
  </si>
  <si>
    <t>Scudo</t>
  </si>
  <si>
    <t>ZFA27000064158510</t>
  </si>
  <si>
    <t>PSR 6155C</t>
  </si>
  <si>
    <t>samochód ciężarowy</t>
  </si>
  <si>
    <t>Manager</t>
  </si>
  <si>
    <t>VF6BA02A000025572</t>
  </si>
  <si>
    <t>PSR 0998C</t>
  </si>
  <si>
    <t>OSP w Pięczkowie</t>
  </si>
  <si>
    <t>Scania</t>
  </si>
  <si>
    <t>P0MOCNI</t>
  </si>
  <si>
    <t>AUTOSAN</t>
  </si>
  <si>
    <t>D-35M</t>
  </si>
  <si>
    <t>P0P1809</t>
  </si>
  <si>
    <t>PSR N197</t>
  </si>
  <si>
    <t>przyczepa r. specjalizowana</t>
  </si>
  <si>
    <t>HL 900.40/STA</t>
  </si>
  <si>
    <t>0015252</t>
  </si>
  <si>
    <t>przyczepa specjalna pożarnicza (wężowa)</t>
  </si>
  <si>
    <t>Urząd Gminy Krzykosy, ul. Główna 37, 63-024 Krzykosy, REGON: 000541322; Ochotnicza Straż Pożarna Sulęcin, 63-023 Sulęcin, ul. Kolejowa 19, REGON: 634251790</t>
  </si>
  <si>
    <t>OSP SULĘCIN</t>
  </si>
  <si>
    <t>JELCZ</t>
  </si>
  <si>
    <t>005</t>
  </si>
  <si>
    <t>P244LM211476</t>
  </si>
  <si>
    <t>PSR L850</t>
  </si>
  <si>
    <t>13.01.1989</t>
  </si>
  <si>
    <t>Urząd Gminy Krzykosy, ul. Główna 37, 63-024 Krzykosy, REGON: 000541322; Ochotnicza Straż Pożarna Garby, 63-023 Garby 26, REGON: 634247089</t>
  </si>
  <si>
    <t>OSP GARBY</t>
  </si>
  <si>
    <t>STAR 25</t>
  </si>
  <si>
    <t>P-116</t>
  </si>
  <si>
    <t>PZT 8901</t>
  </si>
  <si>
    <t>01.01.1967</t>
  </si>
  <si>
    <t xml:space="preserve">Komputer </t>
  </si>
  <si>
    <t xml:space="preserve">Monitor </t>
  </si>
  <si>
    <t xml:space="preserve">sprzęt nagłaśniający </t>
  </si>
  <si>
    <t>Komputer Intel i5</t>
  </si>
  <si>
    <t>Drukarka HP LasereJet M277 dw</t>
  </si>
  <si>
    <t xml:space="preserve">Laptop </t>
  </si>
  <si>
    <t>mikrofon AUDIO PRO 35</t>
  </si>
  <si>
    <t>Proel-CASE RACK4U</t>
  </si>
  <si>
    <t>Tablet Apple Ipad pro 11 4 gen 128</t>
  </si>
  <si>
    <t>Liczba pracowników: 4</t>
  </si>
  <si>
    <t>Liczba pracowników: 3</t>
  </si>
  <si>
    <t>Okres ubezpieczenia</t>
  </si>
  <si>
    <t>PSR 23P7</t>
  </si>
  <si>
    <t>PSR 9112A</t>
  </si>
  <si>
    <t>PSR SE61</t>
  </si>
  <si>
    <t>l. miejsc</t>
  </si>
  <si>
    <t>OC, AC, NNW, Ass</t>
  </si>
  <si>
    <t>L.P.</t>
  </si>
  <si>
    <t>Ubezpieczony</t>
  </si>
  <si>
    <t>Poszkodowany</t>
  </si>
  <si>
    <t>Rodzaj szkody</t>
  </si>
  <si>
    <t>Przedmiot szkody</t>
  </si>
  <si>
    <t>Data szkody</t>
  </si>
  <si>
    <t>Kwota odszk.</t>
  </si>
  <si>
    <t xml:space="preserve">Ubezpieczony </t>
  </si>
  <si>
    <t>Tabela nr 5. Wykaz szkód</t>
  </si>
  <si>
    <t>Tabela nr 4. Wykaz pojazdów</t>
  </si>
  <si>
    <t>2018 ROK</t>
  </si>
  <si>
    <t>2019 ROK</t>
  </si>
  <si>
    <t>2021 ROK</t>
  </si>
  <si>
    <t>2020 ROK</t>
  </si>
  <si>
    <t>2022 ROK</t>
  </si>
  <si>
    <t>07.06.2020</t>
  </si>
  <si>
    <t>majątkowa</t>
  </si>
  <si>
    <t>Gmina</t>
  </si>
  <si>
    <t>zd. losowe</t>
  </si>
  <si>
    <t>17.02.2020</t>
  </si>
  <si>
    <t>stłuczenia</t>
  </si>
  <si>
    <t>28.08.2020</t>
  </si>
  <si>
    <t>komunikacyjna</t>
  </si>
  <si>
    <t>AC</t>
  </si>
  <si>
    <t>27.05.2020</t>
  </si>
  <si>
    <t>OC z tyt. prowadz. Dział.</t>
  </si>
  <si>
    <t>16.04.2021</t>
  </si>
  <si>
    <t>02.08.2022</t>
  </si>
  <si>
    <t>28.01.2023</t>
  </si>
  <si>
    <t>os. trzecia</t>
  </si>
  <si>
    <t>OC z tyt. prowadz. dział.</t>
  </si>
  <si>
    <t>07.02.2023</t>
  </si>
  <si>
    <t>11.10.2020</t>
  </si>
  <si>
    <t>ogrodzenie</t>
  </si>
  <si>
    <t>12/13.02.2021</t>
  </si>
  <si>
    <t>Przepompownia w Sulęcinku</t>
  </si>
  <si>
    <t>Oczyszczalnia</t>
  </si>
  <si>
    <t>13/14.0202.21</t>
  </si>
  <si>
    <t>brama</t>
  </si>
  <si>
    <t>OSP Krzykosy</t>
  </si>
  <si>
    <t>przepięcie</t>
  </si>
  <si>
    <t>11.03.2022</t>
  </si>
  <si>
    <t>Biblioteka</t>
  </si>
  <si>
    <t>dewastacja</t>
  </si>
  <si>
    <t>uszkodzenie pojazdu</t>
  </si>
  <si>
    <t>OC działalności</t>
  </si>
  <si>
    <t>uszkodzenie lampy oświetlającej budynek</t>
  </si>
  <si>
    <t>Urząd Gminy</t>
  </si>
  <si>
    <t>szkoda osobowa</t>
  </si>
  <si>
    <t>22.07.2019</t>
  </si>
  <si>
    <t>13.12.2019</t>
  </si>
  <si>
    <t>Biblioteka filia w Pięczkowie</t>
  </si>
  <si>
    <t>uszkodzenie windy</t>
  </si>
  <si>
    <t>2023 ROK</t>
  </si>
  <si>
    <t>11.01.2024 11.01.2025 11.01.2026</t>
  </si>
  <si>
    <t>10.01.2025 10.01.2026 10.01.2027</t>
  </si>
  <si>
    <t>26.02.2024 26.02.2025 26.02.2026</t>
  </si>
  <si>
    <t>25.02.2025 25.02.2026 25.02.2027</t>
  </si>
  <si>
    <t>06.03.2024 06.03.2025 06.03.2026</t>
  </si>
  <si>
    <t>05.03.2025 05.03.2026 05.03.2027</t>
  </si>
  <si>
    <t>27.04.2024 27.04.2025 27.04.2026</t>
  </si>
  <si>
    <t>26.04.2025 26.04.2026 26.04.2027</t>
  </si>
  <si>
    <t>06.06.2024 06.06.2025 06.06.2026</t>
  </si>
  <si>
    <t>05.06.2025 05.06.2026 05.06.2027</t>
  </si>
  <si>
    <t>19.07.2024 19.07.2025 19.07.2026</t>
  </si>
  <si>
    <t>18.07.2025 18.07.2026 18.07.2027</t>
  </si>
  <si>
    <t>20.08.2023 20.08.2024 20.08.2025</t>
  </si>
  <si>
    <t>19.08.2024 19.08.2025 19.08.2026</t>
  </si>
  <si>
    <t>25.10.2023 25.10.2024 25.10.2025</t>
  </si>
  <si>
    <t>24.10.2024 24.10.2025 24.10.2026</t>
  </si>
  <si>
    <t>26.10.2023 26.10.2024 26.10.2025</t>
  </si>
  <si>
    <t>25.10.2024 25.10.2025 25.10.2026</t>
  </si>
  <si>
    <t>12.11.2023 12.11.2024 12.11.2025</t>
  </si>
  <si>
    <t>11.11.2024 11.11.2025 11.11.2026</t>
  </si>
  <si>
    <t>01.12.2023 01.12.2024 01.12.2025</t>
  </si>
  <si>
    <t>30.11.2024 30.11.2025 30.11.2026</t>
  </si>
  <si>
    <t>02.12.2023 02.12.2024 02.12.2025</t>
  </si>
  <si>
    <t>01.12.2024 01.12.2025 01.12.2026</t>
  </si>
  <si>
    <t>23.12.2023 23.12.2024 23.12.2025</t>
  </si>
  <si>
    <t>22.12.2024 22.12.2025 22.12.2026</t>
  </si>
  <si>
    <t>27.12.2023 27.12.2024 27.12.2025</t>
  </si>
  <si>
    <t>26.12.2024 26.12.2025 26.12.2026</t>
  </si>
  <si>
    <t>29.12.2023 29.12.2024 29.12.2025</t>
  </si>
  <si>
    <t>28.12.2024 28.12.2025 28.12.2026</t>
  </si>
  <si>
    <t>01.01.2024 01.01.2025 01.01.2026</t>
  </si>
  <si>
    <t>31.12.2024 31.12.2025 31.12.2026</t>
  </si>
  <si>
    <t>Liczba pracowników: 54</t>
  </si>
  <si>
    <t>dewastacja (siłownia)</t>
  </si>
  <si>
    <t>dewastacja (fontanna)</t>
  </si>
  <si>
    <t>dewastacja (skrzynka / prądnica)</t>
  </si>
  <si>
    <t>17.05.2020</t>
  </si>
  <si>
    <t>01.09.2020</t>
  </si>
  <si>
    <t>23.11.2020</t>
  </si>
  <si>
    <t>łódź motorowa służąca do ratownictwa, użytkowana i przechowywana w siedzibie OSP w Pięczkowie (ubezpieczenie w miejscu przechowywania)</t>
  </si>
  <si>
    <t>Aktualna wartość</t>
  </si>
  <si>
    <t>P360 N323</t>
  </si>
  <si>
    <t>YS2P4X40002177522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</si>
</sst>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\ [$zł-415]_-;\-* #,##0.00\ [$zł-415]_-;_-* &quot;-&quot;??\ [$zł-415]_-;_-@_-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indexed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10"/>
      <name val="Arial"/>
      <family val="2"/>
      <charset val="238"/>
    </font>
    <font>
      <b/>
      <i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29" fillId="4" borderId="7"/>
  </cellStyleXfs>
  <cellXfs count="257"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horizontal="right"/>
    </xf>
    <xf numFmtId="4" fontId="16" fillId="0" borderId="1" xfId="0" applyNumberFormat="1" applyFont="1" applyBorder="1"/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 vertical="center" wrapText="1"/>
    </xf>
    <xf numFmtId="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165" fontId="14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 wrapText="1"/>
    </xf>
    <xf numFmtId="44" fontId="16" fillId="2" borderId="1" xfId="1" applyFont="1" applyFill="1" applyBorder="1" applyAlignment="1">
      <alignment horizontal="right" vertical="center" wrapText="1"/>
    </xf>
    <xf numFmtId="44" fontId="16" fillId="2" borderId="1" xfId="1" applyFont="1" applyFill="1" applyBorder="1" applyAlignment="1">
      <alignment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44" fontId="16" fillId="2" borderId="1" xfId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4" fontId="16" fillId="0" borderId="1" xfId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180"/>
    </xf>
    <xf numFmtId="44" fontId="16" fillId="0" borderId="0" xfId="1" applyFont="1" applyFill="1" applyAlignment="1">
      <alignment horizontal="center" vertical="center"/>
    </xf>
    <xf numFmtId="44" fontId="16" fillId="0" borderId="0" xfId="1" applyFont="1" applyFill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textRotation="180"/>
    </xf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textRotation="180"/>
    </xf>
    <xf numFmtId="0" fontId="16" fillId="0" borderId="6" xfId="0" applyFont="1" applyBorder="1" applyAlignment="1">
      <alignment horizontal="center" textRotation="180"/>
    </xf>
    <xf numFmtId="44" fontId="19" fillId="0" borderId="0" xfId="1" applyFont="1" applyFill="1" applyBorder="1" applyAlignment="1">
      <alignment horizontal="center" vertical="center" wrapText="1"/>
    </xf>
    <xf numFmtId="44" fontId="13" fillId="0" borderId="0" xfId="1" applyFont="1" applyFill="1" applyAlignment="1">
      <alignment vertical="center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textRotation="180"/>
    </xf>
    <xf numFmtId="44" fontId="14" fillId="3" borderId="1" xfId="1" applyFont="1" applyFill="1" applyBorder="1" applyAlignment="1">
      <alignment horizontal="center" vertical="center" wrapText="1"/>
    </xf>
    <xf numFmtId="44" fontId="14" fillId="3" borderId="1" xfId="1" applyFont="1" applyFill="1" applyBorder="1" applyAlignment="1">
      <alignment horizontal="right" vertical="center" wrapText="1"/>
    </xf>
    <xf numFmtId="44" fontId="11" fillId="3" borderId="1" xfId="0" applyNumberFormat="1" applyFont="1" applyFill="1" applyBorder="1" applyAlignment="1">
      <alignment horizontal="right" vertical="center" wrapText="1"/>
    </xf>
    <xf numFmtId="4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6" fillId="0" borderId="0" xfId="0" applyFont="1" applyAlignment="1">
      <alignment textRotation="180"/>
    </xf>
    <xf numFmtId="0" fontId="14" fillId="3" borderId="1" xfId="0" applyFont="1" applyFill="1" applyBorder="1" applyAlignment="1">
      <alignment horizontal="center" vertical="center"/>
    </xf>
    <xf numFmtId="44" fontId="14" fillId="3" borderId="1" xfId="0" applyNumberFormat="1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4" fontId="16" fillId="0" borderId="0" xfId="0" applyNumberFormat="1" applyFont="1"/>
    <xf numFmtId="0" fontId="11" fillId="3" borderId="1" xfId="0" applyFont="1" applyFill="1" applyBorder="1"/>
    <xf numFmtId="44" fontId="14" fillId="3" borderId="1" xfId="0" applyNumberFormat="1" applyFont="1" applyFill="1" applyBorder="1" applyAlignment="1">
      <alignment vertical="center"/>
    </xf>
    <xf numFmtId="44" fontId="16" fillId="2" borderId="1" xfId="0" applyNumberFormat="1" applyFont="1" applyFill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44" fontId="24" fillId="0" borderId="0" xfId="1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/>
    <xf numFmtId="44" fontId="16" fillId="0" borderId="1" xfId="1" applyFont="1" applyFill="1" applyBorder="1" applyAlignment="1">
      <alignment horizontal="center" vertical="center"/>
    </xf>
    <xf numFmtId="44" fontId="16" fillId="0" borderId="1" xfId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44" fontId="25" fillId="3" borderId="1" xfId="1" applyFont="1" applyFill="1" applyBorder="1" applyAlignment="1">
      <alignment horizontal="center" vertical="center" wrapText="1"/>
    </xf>
    <xf numFmtId="44" fontId="25" fillId="3" borderId="1" xfId="1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0" borderId="0" xfId="0" applyFont="1" applyAlignment="1">
      <alignment horizontal="center" textRotation="180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164" fontId="2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164" fontId="16" fillId="0" borderId="0" xfId="0" applyNumberFormat="1" applyFont="1"/>
    <xf numFmtId="0" fontId="2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/>
    <xf numFmtId="0" fontId="15" fillId="0" borderId="1" xfId="0" applyFont="1" applyBorder="1"/>
    <xf numFmtId="164" fontId="15" fillId="0" borderId="1" xfId="0" applyNumberFormat="1" applyFont="1" applyBorder="1"/>
    <xf numFmtId="44" fontId="6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vertical="center"/>
    </xf>
    <xf numFmtId="44" fontId="16" fillId="5" borderId="0" xfId="0" applyNumberFormat="1" applyFont="1" applyFill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32" fillId="0" borderId="0" xfId="0" applyFont="1"/>
    <xf numFmtId="0" fontId="18" fillId="5" borderId="0" xfId="0" applyFont="1" applyFill="1" applyAlignment="1">
      <alignment horizontal="right" vertical="center"/>
    </xf>
    <xf numFmtId="0" fontId="33" fillId="0" borderId="0" xfId="0" applyFont="1" applyAlignment="1">
      <alignment horizontal="right"/>
    </xf>
    <xf numFmtId="164" fontId="14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44" fontId="16" fillId="0" borderId="1" xfId="1" applyFont="1" applyFill="1" applyBorder="1" applyAlignment="1">
      <alignment horizontal="right" vertical="center" wrapText="1"/>
    </xf>
    <xf numFmtId="44" fontId="16" fillId="0" borderId="1" xfId="1" applyFont="1" applyFill="1" applyBorder="1" applyAlignment="1">
      <alignment vertical="center"/>
    </xf>
    <xf numFmtId="0" fontId="16" fillId="0" borderId="6" xfId="0" applyFont="1" applyBorder="1" applyAlignment="1">
      <alignment horizontal="center" textRotation="180"/>
    </xf>
    <xf numFmtId="0" fontId="16" fillId="2" borderId="6" xfId="0" applyFont="1" applyFill="1" applyBorder="1" applyAlignment="1">
      <alignment horizontal="center" textRotation="180"/>
    </xf>
    <xf numFmtId="0" fontId="14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44" fontId="1" fillId="0" borderId="1" xfId="1" applyFont="1" applyFill="1" applyBorder="1" applyAlignment="1">
      <alignment horizontal="right" vertical="center"/>
    </xf>
    <xf numFmtId="44" fontId="1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vertical="center"/>
    </xf>
    <xf numFmtId="166" fontId="17" fillId="0" borderId="1" xfId="0" applyNumberFormat="1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center" vertical="center" wrapText="1"/>
    </xf>
  </cellXfs>
  <cellStyles count="3">
    <cellStyle name="Excel Built-in Input" xfId="2" xr:uid="{9D58D6A9-D1E4-4097-AA36-30A80C9E1439}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L69"/>
  <sheetViews>
    <sheetView showWhiteSpace="0" topLeftCell="A44" zoomScaleNormal="100" zoomScaleSheetLayoutView="100" zoomScalePageLayoutView="90" workbookViewId="0">
      <selection activeCell="C50" sqref="C50:H50"/>
    </sheetView>
  </sheetViews>
  <sheetFormatPr defaultRowHeight="15" x14ac:dyDescent="0.2"/>
  <cols>
    <col min="1" max="1" width="3.42578125" style="47" customWidth="1"/>
    <col min="2" max="2" width="5.5703125" style="6" customWidth="1"/>
    <col min="3" max="3" width="34" style="32" customWidth="1"/>
    <col min="4" max="4" width="15.5703125" style="6" customWidth="1"/>
    <col min="5" max="5" width="19.85546875" style="48" customWidth="1"/>
    <col min="6" max="6" width="19.42578125" style="49" customWidth="1"/>
    <col min="7" max="7" width="13" style="8" customWidth="1"/>
    <col min="8" max="8" width="24.42578125" style="46" customWidth="1"/>
    <col min="9" max="9" width="25.7109375" style="46" customWidth="1"/>
    <col min="10" max="10" width="32" style="32" customWidth="1"/>
    <col min="11" max="11" width="13.5703125" style="46" bestFit="1" customWidth="1"/>
    <col min="12" max="12" width="9.140625" style="46"/>
    <col min="13" max="13" width="16.85546875" style="46" bestFit="1" customWidth="1"/>
    <col min="14" max="14" width="15.7109375" style="46" bestFit="1" customWidth="1"/>
    <col min="15" max="16384" width="9.140625" style="46"/>
  </cols>
  <sheetData>
    <row r="1" spans="1:12" x14ac:dyDescent="0.2">
      <c r="I1" s="215" t="s">
        <v>173</v>
      </c>
      <c r="J1" s="215"/>
    </row>
    <row r="2" spans="1:12" x14ac:dyDescent="0.2">
      <c r="I2" s="215" t="s">
        <v>19</v>
      </c>
      <c r="J2" s="215"/>
    </row>
    <row r="3" spans="1:12" ht="31.5" customHeight="1" x14ac:dyDescent="0.2">
      <c r="B3" s="217" t="s">
        <v>205</v>
      </c>
      <c r="C3" s="218"/>
      <c r="D3" s="218"/>
      <c r="E3" s="218"/>
      <c r="F3" s="218"/>
      <c r="G3" s="218"/>
      <c r="H3" s="218"/>
      <c r="I3" s="218"/>
      <c r="J3" s="219"/>
      <c r="K3" s="32"/>
      <c r="L3" s="32"/>
    </row>
    <row r="4" spans="1:12" ht="57" customHeight="1" x14ac:dyDescent="0.2">
      <c r="B4" s="28" t="s">
        <v>0</v>
      </c>
      <c r="C4" s="28" t="s">
        <v>11</v>
      </c>
      <c r="D4" s="28" t="s">
        <v>1</v>
      </c>
      <c r="E4" s="63" t="s">
        <v>9</v>
      </c>
      <c r="F4" s="63" t="s">
        <v>16</v>
      </c>
      <c r="G4" s="28" t="s">
        <v>17</v>
      </c>
      <c r="H4" s="28" t="s">
        <v>18</v>
      </c>
      <c r="I4" s="28" t="s">
        <v>206</v>
      </c>
      <c r="J4" s="28" t="s">
        <v>6</v>
      </c>
    </row>
    <row r="5" spans="1:12" ht="30" customHeight="1" x14ac:dyDescent="0.2">
      <c r="B5" s="50" t="s">
        <v>8</v>
      </c>
      <c r="C5" s="216" t="s">
        <v>24</v>
      </c>
      <c r="D5" s="216"/>
      <c r="E5" s="216"/>
      <c r="F5" s="216"/>
      <c r="G5" s="216"/>
      <c r="H5" s="216"/>
      <c r="I5" s="51"/>
      <c r="J5" s="83" t="s">
        <v>427</v>
      </c>
      <c r="K5" s="52"/>
    </row>
    <row r="6" spans="1:12" s="39" customFormat="1" ht="30" customHeight="1" x14ac:dyDescent="0.2">
      <c r="A6" s="53"/>
      <c r="B6" s="33">
        <v>1</v>
      </c>
      <c r="C6" s="100" t="s">
        <v>30</v>
      </c>
      <c r="D6" s="34" t="s">
        <v>89</v>
      </c>
      <c r="E6" s="35"/>
      <c r="F6" s="36">
        <f>G6*5704</f>
        <v>3604928</v>
      </c>
      <c r="G6" s="37">
        <f>292+340</f>
        <v>632</v>
      </c>
      <c r="H6" s="79" t="s">
        <v>78</v>
      </c>
      <c r="I6" s="38" t="s">
        <v>79</v>
      </c>
      <c r="J6" s="38" t="s">
        <v>31</v>
      </c>
    </row>
    <row r="7" spans="1:12" s="39" customFormat="1" ht="30" customHeight="1" x14ac:dyDescent="0.2">
      <c r="A7" s="53"/>
      <c r="B7" s="33">
        <v>2</v>
      </c>
      <c r="C7" s="100" t="s">
        <v>32</v>
      </c>
      <c r="D7" s="34" t="s">
        <v>129</v>
      </c>
      <c r="E7" s="40"/>
      <c r="F7" s="36">
        <f t="shared" ref="F7:F8" si="0">G7*5704</f>
        <v>1276212.96</v>
      </c>
      <c r="G7" s="37">
        <f>75+148.74</f>
        <v>223.74</v>
      </c>
      <c r="H7" s="79" t="s">
        <v>130</v>
      </c>
      <c r="I7" s="38" t="s">
        <v>81</v>
      </c>
      <c r="J7" s="38" t="s">
        <v>33</v>
      </c>
    </row>
    <row r="8" spans="1:12" s="39" customFormat="1" ht="30" customHeight="1" x14ac:dyDescent="0.2">
      <c r="A8" s="53"/>
      <c r="B8" s="33">
        <v>3</v>
      </c>
      <c r="C8" s="100" t="s">
        <v>34</v>
      </c>
      <c r="D8" s="37">
        <v>1982</v>
      </c>
      <c r="E8" s="40"/>
      <c r="F8" s="36">
        <f t="shared" si="0"/>
        <v>4160725.7600000002</v>
      </c>
      <c r="G8" s="37">
        <v>729.44</v>
      </c>
      <c r="H8" s="79" t="s">
        <v>80</v>
      </c>
      <c r="I8" s="38" t="s">
        <v>82</v>
      </c>
      <c r="J8" s="38" t="s">
        <v>35</v>
      </c>
    </row>
    <row r="9" spans="1:12" s="39" customFormat="1" ht="30" customHeight="1" x14ac:dyDescent="0.2">
      <c r="A9" s="53"/>
      <c r="B9" s="33">
        <v>4</v>
      </c>
      <c r="C9" s="100" t="s">
        <v>36</v>
      </c>
      <c r="D9" s="37">
        <v>1932</v>
      </c>
      <c r="E9" s="40"/>
      <c r="F9" s="36">
        <f>G9*5704</f>
        <v>1434556</v>
      </c>
      <c r="G9" s="37">
        <f>125.75+125.75</f>
        <v>251.5</v>
      </c>
      <c r="H9" s="79" t="s">
        <v>80</v>
      </c>
      <c r="I9" s="38" t="s">
        <v>83</v>
      </c>
      <c r="J9" s="38" t="s">
        <v>37</v>
      </c>
    </row>
    <row r="10" spans="1:12" s="39" customFormat="1" ht="30" customHeight="1" x14ac:dyDescent="0.2">
      <c r="A10" s="53"/>
      <c r="B10" s="33">
        <v>5</v>
      </c>
      <c r="C10" s="100" t="s">
        <v>36</v>
      </c>
      <c r="D10" s="37">
        <v>1907</v>
      </c>
      <c r="E10" s="40"/>
      <c r="F10" s="36">
        <f>G10*5704</f>
        <v>846473.6</v>
      </c>
      <c r="G10" s="37">
        <f>81.4+67</f>
        <v>148.4</v>
      </c>
      <c r="H10" s="79" t="s">
        <v>80</v>
      </c>
      <c r="I10" s="38" t="s">
        <v>83</v>
      </c>
      <c r="J10" s="38" t="s">
        <v>77</v>
      </c>
    </row>
    <row r="11" spans="1:12" s="39" customFormat="1" ht="30" customHeight="1" x14ac:dyDescent="0.2">
      <c r="A11" s="53"/>
      <c r="B11" s="33">
        <v>6</v>
      </c>
      <c r="C11" s="100" t="s">
        <v>38</v>
      </c>
      <c r="D11" s="34" t="s">
        <v>90</v>
      </c>
      <c r="E11" s="35"/>
      <c r="F11" s="36">
        <f>G11*5704</f>
        <v>874423.20000000007</v>
      </c>
      <c r="G11" s="37">
        <v>153.30000000000001</v>
      </c>
      <c r="H11" s="79" t="s">
        <v>80</v>
      </c>
      <c r="I11" s="38" t="s">
        <v>84</v>
      </c>
      <c r="J11" s="38" t="s">
        <v>39</v>
      </c>
    </row>
    <row r="12" spans="1:12" s="39" customFormat="1" ht="30" customHeight="1" x14ac:dyDescent="0.2">
      <c r="A12" s="53"/>
      <c r="B12" s="33">
        <v>7</v>
      </c>
      <c r="C12" s="100" t="s">
        <v>36</v>
      </c>
      <c r="D12" s="37">
        <v>1941</v>
      </c>
      <c r="E12" s="40"/>
      <c r="F12" s="36">
        <f>G12*5704</f>
        <v>1683820.8</v>
      </c>
      <c r="G12" s="37">
        <f>181.9+113.3</f>
        <v>295.2</v>
      </c>
      <c r="H12" s="79" t="s">
        <v>80</v>
      </c>
      <c r="I12" s="38" t="s">
        <v>83</v>
      </c>
      <c r="J12" s="38" t="s">
        <v>40</v>
      </c>
    </row>
    <row r="13" spans="1:12" s="39" customFormat="1" ht="30" customHeight="1" x14ac:dyDescent="0.2">
      <c r="A13" s="53"/>
      <c r="B13" s="33">
        <v>8</v>
      </c>
      <c r="C13" s="100" t="s">
        <v>36</v>
      </c>
      <c r="D13" s="37">
        <v>1893</v>
      </c>
      <c r="E13" s="40"/>
      <c r="F13" s="82">
        <f>G13*5704</f>
        <v>2024349.5999999999</v>
      </c>
      <c r="G13" s="37">
        <f>168.7+186.2</f>
        <v>354.9</v>
      </c>
      <c r="H13" s="80" t="s">
        <v>80</v>
      </c>
      <c r="I13" s="38" t="s">
        <v>85</v>
      </c>
      <c r="J13" s="38" t="s">
        <v>41</v>
      </c>
    </row>
    <row r="14" spans="1:12" s="39" customFormat="1" ht="30" customHeight="1" x14ac:dyDescent="0.2">
      <c r="A14" s="53"/>
      <c r="B14" s="33">
        <v>9</v>
      </c>
      <c r="C14" s="100" t="s">
        <v>42</v>
      </c>
      <c r="D14" s="34" t="s">
        <v>91</v>
      </c>
      <c r="E14" s="35"/>
      <c r="F14" s="36">
        <f>G14*4563</f>
        <v>2327130</v>
      </c>
      <c r="G14" s="37">
        <v>510</v>
      </c>
      <c r="H14" s="80" t="s">
        <v>86</v>
      </c>
      <c r="I14" s="38" t="s">
        <v>85</v>
      </c>
      <c r="J14" s="38" t="s">
        <v>43</v>
      </c>
    </row>
    <row r="15" spans="1:12" s="39" customFormat="1" ht="30" customHeight="1" x14ac:dyDescent="0.2">
      <c r="A15" s="53"/>
      <c r="B15" s="33">
        <v>10</v>
      </c>
      <c r="C15" s="100" t="s">
        <v>42</v>
      </c>
      <c r="D15" s="34" t="s">
        <v>92</v>
      </c>
      <c r="E15" s="35"/>
      <c r="F15" s="36">
        <f t="shared" ref="F15:F19" si="1">G15*4563</f>
        <v>3200488.1999999997</v>
      </c>
      <c r="G15" s="37">
        <v>701.4</v>
      </c>
      <c r="H15" s="33" t="s">
        <v>87</v>
      </c>
      <c r="I15" s="38" t="s">
        <v>84</v>
      </c>
      <c r="J15" s="38" t="s">
        <v>189</v>
      </c>
    </row>
    <row r="16" spans="1:12" s="39" customFormat="1" ht="30" customHeight="1" x14ac:dyDescent="0.2">
      <c r="A16" s="53"/>
      <c r="B16" s="33">
        <v>11</v>
      </c>
      <c r="C16" s="100" t="s">
        <v>42</v>
      </c>
      <c r="D16" s="34" t="s">
        <v>93</v>
      </c>
      <c r="E16" s="35"/>
      <c r="F16" s="36">
        <f t="shared" si="1"/>
        <v>1040364</v>
      </c>
      <c r="G16" s="37">
        <v>228</v>
      </c>
      <c r="H16" s="33" t="s">
        <v>87</v>
      </c>
      <c r="I16" s="38" t="s">
        <v>83</v>
      </c>
      <c r="J16" s="38" t="s">
        <v>44</v>
      </c>
    </row>
    <row r="17" spans="1:10" s="39" customFormat="1" ht="30" customHeight="1" x14ac:dyDescent="0.2">
      <c r="A17" s="53"/>
      <c r="B17" s="33">
        <v>12</v>
      </c>
      <c r="C17" s="101" t="s">
        <v>42</v>
      </c>
      <c r="D17" s="209" t="s">
        <v>94</v>
      </c>
      <c r="E17" s="210"/>
      <c r="F17" s="211">
        <f t="shared" si="1"/>
        <v>1733940</v>
      </c>
      <c r="G17" s="95">
        <v>380</v>
      </c>
      <c r="H17" s="41" t="s">
        <v>87</v>
      </c>
      <c r="I17" s="15" t="s">
        <v>81</v>
      </c>
      <c r="J17" s="15" t="s">
        <v>45</v>
      </c>
    </row>
    <row r="18" spans="1:10" s="39" customFormat="1" ht="30" customHeight="1" x14ac:dyDescent="0.25">
      <c r="A18" s="54"/>
      <c r="B18" s="33">
        <v>13</v>
      </c>
      <c r="C18" s="100" t="s">
        <v>42</v>
      </c>
      <c r="D18" s="34" t="s">
        <v>95</v>
      </c>
      <c r="E18" s="35"/>
      <c r="F18" s="36">
        <f t="shared" si="1"/>
        <v>2777817.51</v>
      </c>
      <c r="G18" s="37">
        <v>608.77</v>
      </c>
      <c r="H18" s="33" t="s">
        <v>87</v>
      </c>
      <c r="I18" s="38" t="s">
        <v>81</v>
      </c>
      <c r="J18" s="38" t="s">
        <v>46</v>
      </c>
    </row>
    <row r="19" spans="1:10" s="39" customFormat="1" ht="30" customHeight="1" x14ac:dyDescent="0.25">
      <c r="A19" s="54"/>
      <c r="B19" s="33">
        <v>14</v>
      </c>
      <c r="C19" s="100" t="s">
        <v>47</v>
      </c>
      <c r="D19" s="37">
        <v>1951</v>
      </c>
      <c r="E19" s="40"/>
      <c r="F19" s="36">
        <f t="shared" si="1"/>
        <v>369603</v>
      </c>
      <c r="G19" s="34">
        <v>81</v>
      </c>
      <c r="H19" s="81" t="s">
        <v>87</v>
      </c>
      <c r="I19" s="38" t="s">
        <v>81</v>
      </c>
      <c r="J19" s="38" t="s">
        <v>48</v>
      </c>
    </row>
    <row r="20" spans="1:10" s="39" customFormat="1" ht="30" customHeight="1" x14ac:dyDescent="0.25">
      <c r="A20" s="54"/>
      <c r="B20" s="33">
        <v>15</v>
      </c>
      <c r="C20" s="100" t="s">
        <v>49</v>
      </c>
      <c r="D20" s="37">
        <v>1975</v>
      </c>
      <c r="E20" s="40"/>
      <c r="F20" s="36">
        <f>G20*4563</f>
        <v>588627</v>
      </c>
      <c r="G20" s="34">
        <v>129</v>
      </c>
      <c r="H20" s="81" t="s">
        <v>87</v>
      </c>
      <c r="I20" s="38" t="s">
        <v>81</v>
      </c>
      <c r="J20" s="38" t="s">
        <v>50</v>
      </c>
    </row>
    <row r="21" spans="1:10" s="39" customFormat="1" ht="30" customHeight="1" x14ac:dyDescent="0.2">
      <c r="A21" s="53"/>
      <c r="B21" s="33">
        <v>16</v>
      </c>
      <c r="C21" s="100" t="s">
        <v>49</v>
      </c>
      <c r="D21" s="34" t="s">
        <v>96</v>
      </c>
      <c r="E21" s="35"/>
      <c r="F21" s="36">
        <f>G21*4563</f>
        <v>752895</v>
      </c>
      <c r="G21" s="34">
        <v>165</v>
      </c>
      <c r="H21" s="81" t="s">
        <v>87</v>
      </c>
      <c r="I21" s="38" t="s">
        <v>81</v>
      </c>
      <c r="J21" s="38" t="s">
        <v>51</v>
      </c>
    </row>
    <row r="22" spans="1:10" s="39" customFormat="1" ht="30" customHeight="1" x14ac:dyDescent="0.2">
      <c r="A22" s="53"/>
      <c r="B22" s="33">
        <v>17</v>
      </c>
      <c r="C22" s="100" t="s">
        <v>52</v>
      </c>
      <c r="D22" s="34" t="s">
        <v>97</v>
      </c>
      <c r="E22" s="35"/>
      <c r="F22" s="36">
        <f>G22*5704</f>
        <v>2503941.92</v>
      </c>
      <c r="G22" s="34">
        <v>438.98</v>
      </c>
      <c r="H22" s="81" t="s">
        <v>87</v>
      </c>
      <c r="I22" s="38" t="s">
        <v>84</v>
      </c>
      <c r="J22" s="38" t="s">
        <v>53</v>
      </c>
    </row>
    <row r="23" spans="1:10" s="39" customFormat="1" ht="30" customHeight="1" x14ac:dyDescent="0.2">
      <c r="A23" s="53"/>
      <c r="B23" s="33">
        <v>18</v>
      </c>
      <c r="C23" s="100" t="s">
        <v>54</v>
      </c>
      <c r="D23" s="34" t="s">
        <v>98</v>
      </c>
      <c r="E23" s="35"/>
      <c r="F23" s="36">
        <f>G23*5704</f>
        <v>1720668.6400000001</v>
      </c>
      <c r="G23" s="37">
        <v>301.66000000000003</v>
      </c>
      <c r="H23" s="33" t="s">
        <v>87</v>
      </c>
      <c r="I23" s="38" t="s">
        <v>84</v>
      </c>
      <c r="J23" s="38" t="s">
        <v>55</v>
      </c>
    </row>
    <row r="24" spans="1:10" s="39" customFormat="1" ht="30" customHeight="1" x14ac:dyDescent="0.25">
      <c r="A24" s="54"/>
      <c r="B24" s="33">
        <v>19</v>
      </c>
      <c r="C24" s="100" t="s">
        <v>56</v>
      </c>
      <c r="D24" s="37">
        <v>1962</v>
      </c>
      <c r="E24" s="40"/>
      <c r="F24" s="36">
        <f>G24*5704</f>
        <v>1198410.4000000001</v>
      </c>
      <c r="G24" s="34">
        <f>81.2+128.9</f>
        <v>210.10000000000002</v>
      </c>
      <c r="H24" s="81" t="s">
        <v>87</v>
      </c>
      <c r="I24" s="38" t="s">
        <v>81</v>
      </c>
      <c r="J24" s="38" t="s">
        <v>57</v>
      </c>
    </row>
    <row r="25" spans="1:10" s="39" customFormat="1" ht="30" customHeight="1" x14ac:dyDescent="0.25">
      <c r="A25" s="54"/>
      <c r="B25" s="33">
        <v>20</v>
      </c>
      <c r="C25" s="100" t="s">
        <v>58</v>
      </c>
      <c r="D25" s="34" t="s">
        <v>99</v>
      </c>
      <c r="E25" s="35"/>
      <c r="F25" s="36">
        <f>G25*5704</f>
        <v>256680</v>
      </c>
      <c r="G25" s="37">
        <v>45</v>
      </c>
      <c r="H25" s="33" t="s">
        <v>87</v>
      </c>
      <c r="I25" s="38" t="s">
        <v>88</v>
      </c>
      <c r="J25" s="38" t="s">
        <v>59</v>
      </c>
    </row>
    <row r="26" spans="1:10" s="39" customFormat="1" ht="30" customHeight="1" x14ac:dyDescent="0.2">
      <c r="A26" s="55"/>
      <c r="B26" s="33">
        <v>21</v>
      </c>
      <c r="C26" s="100" t="s">
        <v>60</v>
      </c>
      <c r="D26" s="34" t="s">
        <v>100</v>
      </c>
      <c r="E26" s="35"/>
      <c r="F26" s="36">
        <f>G26*5704</f>
        <v>482558.39999999997</v>
      </c>
      <c r="G26" s="37">
        <v>84.6</v>
      </c>
      <c r="H26" s="33" t="s">
        <v>87</v>
      </c>
      <c r="I26" s="38" t="s">
        <v>81</v>
      </c>
      <c r="J26" s="38" t="s">
        <v>61</v>
      </c>
    </row>
    <row r="27" spans="1:10" s="39" customFormat="1" ht="30" customHeight="1" x14ac:dyDescent="0.2">
      <c r="A27" s="213"/>
      <c r="B27" s="33">
        <v>22</v>
      </c>
      <c r="C27" s="100" t="s">
        <v>62</v>
      </c>
      <c r="D27" s="37">
        <v>1915</v>
      </c>
      <c r="E27" s="40"/>
      <c r="F27" s="36">
        <f t="shared" ref="F27:F28" si="2">G27*5704</f>
        <v>1805201.9200000002</v>
      </c>
      <c r="G27" s="37">
        <f>246.7+69.78</f>
        <v>316.48</v>
      </c>
      <c r="H27" s="33"/>
      <c r="I27" s="38" t="s">
        <v>84</v>
      </c>
      <c r="J27" s="38" t="s">
        <v>63</v>
      </c>
    </row>
    <row r="28" spans="1:10" s="39" customFormat="1" ht="30" customHeight="1" x14ac:dyDescent="0.2">
      <c r="A28" s="213"/>
      <c r="B28" s="33">
        <v>23</v>
      </c>
      <c r="C28" s="100" t="s">
        <v>64</v>
      </c>
      <c r="D28" s="37">
        <v>1835</v>
      </c>
      <c r="E28" s="40"/>
      <c r="F28" s="36">
        <f t="shared" si="2"/>
        <v>1289674.3999999999</v>
      </c>
      <c r="G28" s="37">
        <v>226.1</v>
      </c>
      <c r="H28" s="33"/>
      <c r="I28" s="38" t="s">
        <v>88</v>
      </c>
      <c r="J28" s="38" t="s">
        <v>65</v>
      </c>
    </row>
    <row r="29" spans="1:10" s="39" customFormat="1" ht="30" customHeight="1" x14ac:dyDescent="0.2">
      <c r="A29" s="213"/>
      <c r="B29" s="33">
        <v>24</v>
      </c>
      <c r="C29" s="100" t="s">
        <v>66</v>
      </c>
      <c r="D29" s="37">
        <v>1977</v>
      </c>
      <c r="E29" s="40"/>
      <c r="F29" s="36">
        <f>G29*5704</f>
        <v>981088</v>
      </c>
      <c r="G29" s="37">
        <f>33+33+46+60</f>
        <v>172</v>
      </c>
      <c r="H29" s="33" t="s">
        <v>87</v>
      </c>
      <c r="I29" s="38" t="s">
        <v>81</v>
      </c>
      <c r="J29" s="38" t="s">
        <v>67</v>
      </c>
    </row>
    <row r="30" spans="1:10" s="39" customFormat="1" ht="30" customHeight="1" x14ac:dyDescent="0.2">
      <c r="A30" s="53"/>
      <c r="B30" s="33">
        <v>25</v>
      </c>
      <c r="C30" s="100" t="s">
        <v>68</v>
      </c>
      <c r="D30" s="37" t="s">
        <v>101</v>
      </c>
      <c r="E30" s="40">
        <v>548532.1</v>
      </c>
      <c r="F30" s="36"/>
      <c r="G30" s="37">
        <v>132.46</v>
      </c>
      <c r="H30" s="33" t="s">
        <v>87</v>
      </c>
      <c r="I30" s="38" t="s">
        <v>81</v>
      </c>
      <c r="J30" s="38" t="s">
        <v>69</v>
      </c>
    </row>
    <row r="31" spans="1:10" s="39" customFormat="1" ht="30" customHeight="1" x14ac:dyDescent="0.2">
      <c r="A31" s="53"/>
      <c r="B31" s="33">
        <v>26</v>
      </c>
      <c r="C31" s="241" t="s">
        <v>70</v>
      </c>
      <c r="D31" s="242">
        <v>1997</v>
      </c>
      <c r="E31" s="243">
        <v>4142848.5</v>
      </c>
      <c r="F31" s="244"/>
      <c r="G31" s="242">
        <v>545</v>
      </c>
      <c r="H31" s="245" t="s">
        <v>87</v>
      </c>
      <c r="I31" s="246" t="s">
        <v>84</v>
      </c>
      <c r="J31" s="246" t="s">
        <v>71</v>
      </c>
    </row>
    <row r="32" spans="1:10" s="39" customFormat="1" ht="30" customHeight="1" x14ac:dyDescent="0.2">
      <c r="A32" s="53"/>
      <c r="B32" s="33">
        <v>27</v>
      </c>
      <c r="C32" s="100" t="s">
        <v>68</v>
      </c>
      <c r="D32" s="34" t="s">
        <v>102</v>
      </c>
      <c r="E32" s="35">
        <v>130262.29</v>
      </c>
      <c r="F32" s="36"/>
      <c r="G32" s="37">
        <v>39.4</v>
      </c>
      <c r="H32" s="33" t="s">
        <v>87</v>
      </c>
      <c r="I32" s="38" t="s">
        <v>81</v>
      </c>
      <c r="J32" s="38" t="s">
        <v>72</v>
      </c>
    </row>
    <row r="33" spans="1:10" s="39" customFormat="1" ht="30" customHeight="1" x14ac:dyDescent="0.2">
      <c r="A33" s="53"/>
      <c r="B33" s="33">
        <v>28</v>
      </c>
      <c r="C33" s="100" t="s">
        <v>68</v>
      </c>
      <c r="D33" s="34" t="s">
        <v>103</v>
      </c>
      <c r="E33" s="35"/>
      <c r="F33" s="36">
        <f>G33*2852</f>
        <v>406238.88</v>
      </c>
      <c r="G33" s="37">
        <v>142.44</v>
      </c>
      <c r="H33" s="33" t="s">
        <v>87</v>
      </c>
      <c r="I33" s="38" t="s">
        <v>81</v>
      </c>
      <c r="J33" s="38" t="s">
        <v>73</v>
      </c>
    </row>
    <row r="34" spans="1:10" s="39" customFormat="1" ht="30" customHeight="1" x14ac:dyDescent="0.2">
      <c r="A34" s="212"/>
      <c r="B34" s="33">
        <v>29</v>
      </c>
      <c r="C34" s="100" t="s">
        <v>104</v>
      </c>
      <c r="D34" s="37">
        <v>1977</v>
      </c>
      <c r="E34" s="40">
        <v>46294.6</v>
      </c>
      <c r="F34" s="36"/>
      <c r="G34" s="37"/>
      <c r="H34" s="33"/>
      <c r="I34" s="38"/>
      <c r="J34" s="38" t="s">
        <v>105</v>
      </c>
    </row>
    <row r="35" spans="1:10" s="39" customFormat="1" ht="30" customHeight="1" x14ac:dyDescent="0.2">
      <c r="A35" s="212"/>
      <c r="B35" s="33">
        <v>30</v>
      </c>
      <c r="C35" s="100" t="s">
        <v>64</v>
      </c>
      <c r="D35" s="37"/>
      <c r="E35" s="40">
        <v>8100</v>
      </c>
      <c r="F35" s="36"/>
      <c r="G35" s="37"/>
      <c r="H35" s="33"/>
      <c r="I35" s="38"/>
      <c r="J35" s="38" t="s">
        <v>108</v>
      </c>
    </row>
    <row r="36" spans="1:10" s="39" customFormat="1" ht="30" customHeight="1" x14ac:dyDescent="0.2">
      <c r="A36" s="212"/>
      <c r="B36" s="33">
        <v>31</v>
      </c>
      <c r="C36" s="100" t="s">
        <v>106</v>
      </c>
      <c r="D36" s="37"/>
      <c r="E36" s="40">
        <v>9997.3799999999992</v>
      </c>
      <c r="F36" s="36"/>
      <c r="G36" s="37"/>
      <c r="H36" s="33"/>
      <c r="I36" s="38"/>
      <c r="J36" s="38" t="s">
        <v>109</v>
      </c>
    </row>
    <row r="37" spans="1:10" s="39" customFormat="1" ht="30" customHeight="1" x14ac:dyDescent="0.2">
      <c r="A37" s="212"/>
      <c r="B37" s="33">
        <v>32</v>
      </c>
      <c r="C37" s="100" t="s">
        <v>107</v>
      </c>
      <c r="D37" s="37"/>
      <c r="E37" s="40">
        <v>12896.54</v>
      </c>
      <c r="F37" s="36"/>
      <c r="G37" s="37"/>
      <c r="H37" s="33"/>
      <c r="I37" s="38"/>
      <c r="J37" s="38" t="s">
        <v>110</v>
      </c>
    </row>
    <row r="38" spans="1:10" s="39" customFormat="1" ht="30" customHeight="1" x14ac:dyDescent="0.2">
      <c r="A38" s="212"/>
      <c r="B38" s="33">
        <v>33</v>
      </c>
      <c r="C38" s="100" t="s">
        <v>111</v>
      </c>
      <c r="D38" s="37">
        <v>1996</v>
      </c>
      <c r="E38" s="35">
        <v>446785.25</v>
      </c>
      <c r="F38" s="36"/>
      <c r="G38" s="37"/>
      <c r="H38" s="33"/>
      <c r="I38" s="38"/>
      <c r="J38" s="36" t="s">
        <v>110</v>
      </c>
    </row>
    <row r="39" spans="1:10" s="39" customFormat="1" ht="30" customHeight="1" x14ac:dyDescent="0.2">
      <c r="A39" s="212"/>
      <c r="B39" s="33">
        <v>34</v>
      </c>
      <c r="C39" s="100" t="s">
        <v>112</v>
      </c>
      <c r="D39" s="37"/>
      <c r="E39" s="35">
        <v>78262.03</v>
      </c>
      <c r="F39" s="36"/>
      <c r="G39" s="37"/>
      <c r="H39" s="33"/>
      <c r="I39" s="38"/>
      <c r="J39" s="36"/>
    </row>
    <row r="40" spans="1:10" s="39" customFormat="1" ht="30" customHeight="1" x14ac:dyDescent="0.2">
      <c r="A40" s="212"/>
      <c r="B40" s="33">
        <v>35</v>
      </c>
      <c r="C40" s="100" t="s">
        <v>120</v>
      </c>
      <c r="D40" s="37"/>
      <c r="E40" s="35">
        <v>619173.23</v>
      </c>
      <c r="F40" s="36"/>
      <c r="G40" s="37"/>
      <c r="H40" s="33"/>
      <c r="I40" s="38"/>
      <c r="J40" s="36"/>
    </row>
    <row r="41" spans="1:10" s="39" customFormat="1" ht="30" customHeight="1" x14ac:dyDescent="0.2">
      <c r="A41" s="212"/>
      <c r="B41" s="33">
        <v>36</v>
      </c>
      <c r="C41" s="101" t="s">
        <v>121</v>
      </c>
      <c r="D41" s="95"/>
      <c r="E41" s="210">
        <v>8915.0400000000009</v>
      </c>
      <c r="F41" s="36"/>
      <c r="G41" s="37"/>
      <c r="H41" s="33"/>
      <c r="I41" s="38"/>
      <c r="J41" s="36" t="s">
        <v>110</v>
      </c>
    </row>
    <row r="42" spans="1:10" s="39" customFormat="1" ht="30" customHeight="1" x14ac:dyDescent="0.2">
      <c r="A42" s="212"/>
      <c r="B42" s="33">
        <v>37</v>
      </c>
      <c r="C42" s="42" t="s">
        <v>190</v>
      </c>
      <c r="D42" s="41"/>
      <c r="E42" s="93">
        <v>10630</v>
      </c>
      <c r="F42" s="94"/>
      <c r="G42" s="95"/>
      <c r="H42" s="96"/>
      <c r="I42" s="96"/>
      <c r="J42" s="15" t="s">
        <v>125</v>
      </c>
    </row>
    <row r="43" spans="1:10" s="39" customFormat="1" ht="30" customHeight="1" x14ac:dyDescent="0.2">
      <c r="A43" s="212"/>
      <c r="B43" s="33">
        <v>38</v>
      </c>
      <c r="C43" s="42" t="s">
        <v>190</v>
      </c>
      <c r="D43" s="41"/>
      <c r="E43" s="93">
        <v>17500</v>
      </c>
      <c r="F43" s="94"/>
      <c r="G43" s="95"/>
      <c r="H43" s="96"/>
      <c r="I43" s="96"/>
      <c r="J43" s="15" t="s">
        <v>191</v>
      </c>
    </row>
    <row r="44" spans="1:10" s="39" customFormat="1" ht="30" customHeight="1" x14ac:dyDescent="0.2">
      <c r="A44" s="212"/>
      <c r="B44" s="33">
        <v>39</v>
      </c>
      <c r="C44" s="42" t="s">
        <v>190</v>
      </c>
      <c r="D44" s="41"/>
      <c r="E44" s="93">
        <v>14500</v>
      </c>
      <c r="F44" s="94"/>
      <c r="G44" s="95"/>
      <c r="H44" s="96"/>
      <c r="I44" s="96"/>
      <c r="J44" s="15" t="s">
        <v>191</v>
      </c>
    </row>
    <row r="45" spans="1:10" s="39" customFormat="1" ht="30" customHeight="1" x14ac:dyDescent="0.2">
      <c r="A45" s="212"/>
      <c r="B45" s="33">
        <v>40</v>
      </c>
      <c r="C45" s="42" t="s">
        <v>192</v>
      </c>
      <c r="D45" s="41"/>
      <c r="E45" s="93">
        <v>258125</v>
      </c>
      <c r="F45" s="94"/>
      <c r="G45" s="95"/>
      <c r="H45" s="96"/>
      <c r="I45" s="96"/>
      <c r="J45" s="15" t="s">
        <v>125</v>
      </c>
    </row>
    <row r="46" spans="1:10" s="39" customFormat="1" ht="30" customHeight="1" x14ac:dyDescent="0.2">
      <c r="A46" s="212"/>
      <c r="B46" s="33">
        <v>41</v>
      </c>
      <c r="C46" s="199" t="s">
        <v>204</v>
      </c>
      <c r="D46" s="200"/>
      <c r="E46" s="201">
        <v>689630.06</v>
      </c>
      <c r="F46" s="202"/>
      <c r="G46" s="203"/>
      <c r="H46" s="204"/>
      <c r="I46" s="204"/>
      <c r="J46" s="205"/>
    </row>
    <row r="47" spans="1:10" s="39" customFormat="1" ht="30" customHeight="1" x14ac:dyDescent="0.2">
      <c r="A47" s="212"/>
      <c r="B47" s="33">
        <v>42</v>
      </c>
      <c r="C47" s="199" t="s">
        <v>203</v>
      </c>
      <c r="D47" s="200"/>
      <c r="E47" s="201">
        <v>3744481.01</v>
      </c>
      <c r="F47" s="202"/>
      <c r="G47" s="203"/>
      <c r="H47" s="204"/>
      <c r="I47" s="204"/>
      <c r="J47" s="205"/>
    </row>
    <row r="48" spans="1:10" s="39" customFormat="1" ht="30" customHeight="1" x14ac:dyDescent="0.2">
      <c r="A48" s="212"/>
      <c r="B48" s="33">
        <v>43</v>
      </c>
      <c r="C48" s="199" t="s">
        <v>202</v>
      </c>
      <c r="D48" s="200"/>
      <c r="E48" s="201">
        <v>1849228.5</v>
      </c>
      <c r="F48" s="202"/>
      <c r="G48" s="203"/>
      <c r="H48" s="204"/>
      <c r="I48" s="204"/>
      <c r="J48" s="205"/>
    </row>
    <row r="49" spans="1:12" s="39" customFormat="1" ht="30" customHeight="1" x14ac:dyDescent="0.2">
      <c r="A49" s="212"/>
      <c r="B49" s="214" t="s">
        <v>7</v>
      </c>
      <c r="C49" s="214"/>
      <c r="D49" s="214"/>
      <c r="E49" s="63">
        <f>SUM(E6:E48)</f>
        <v>12636161.529999999</v>
      </c>
      <c r="F49" s="63">
        <f>SUM(F6:F45)</f>
        <v>39340817.190000005</v>
      </c>
      <c r="G49" s="65"/>
      <c r="H49" s="66"/>
      <c r="I49" s="67"/>
      <c r="J49" s="68"/>
    </row>
    <row r="50" spans="1:12" s="103" customFormat="1" ht="30" customHeight="1" x14ac:dyDescent="0.2">
      <c r="A50" s="212"/>
      <c r="B50" s="74" t="s">
        <v>20</v>
      </c>
      <c r="C50" s="220" t="s">
        <v>25</v>
      </c>
      <c r="D50" s="220"/>
      <c r="E50" s="220"/>
      <c r="F50" s="220"/>
      <c r="G50" s="220"/>
      <c r="H50" s="220"/>
      <c r="I50" s="117"/>
      <c r="J50" s="83" t="s">
        <v>333</v>
      </c>
      <c r="K50" s="102"/>
    </row>
    <row r="51" spans="1:12" s="105" customFormat="1" ht="30" customHeight="1" x14ac:dyDescent="0.2">
      <c r="A51" s="212"/>
      <c r="B51" s="118"/>
      <c r="C51" s="101" t="s">
        <v>74</v>
      </c>
      <c r="D51" s="98"/>
      <c r="E51" s="119"/>
      <c r="F51" s="120"/>
      <c r="G51" s="121"/>
      <c r="H51" s="122"/>
      <c r="I51" s="122"/>
      <c r="J51" s="123"/>
      <c r="K51" s="104"/>
    </row>
    <row r="52" spans="1:12" s="105" customFormat="1" ht="30" customHeight="1" x14ac:dyDescent="0.2">
      <c r="A52" s="212"/>
      <c r="B52" s="214" t="s">
        <v>7</v>
      </c>
      <c r="C52" s="214"/>
      <c r="D52" s="214"/>
      <c r="E52" s="106"/>
      <c r="F52" s="107"/>
      <c r="G52" s="108"/>
      <c r="H52" s="109"/>
      <c r="I52" s="109"/>
      <c r="J52" s="110"/>
    </row>
    <row r="53" spans="1:12" s="105" customFormat="1" ht="30" customHeight="1" x14ac:dyDescent="0.2">
      <c r="A53" s="212"/>
      <c r="B53" s="74" t="s">
        <v>21</v>
      </c>
      <c r="C53" s="220" t="s">
        <v>114</v>
      </c>
      <c r="D53" s="220"/>
      <c r="E53" s="220"/>
      <c r="F53" s="220"/>
      <c r="G53" s="220"/>
      <c r="H53" s="220"/>
      <c r="I53" s="117"/>
      <c r="J53" s="83" t="s">
        <v>334</v>
      </c>
      <c r="K53" s="102"/>
      <c r="L53" s="103"/>
    </row>
    <row r="54" spans="1:12" s="103" customFormat="1" ht="30" customHeight="1" x14ac:dyDescent="0.2">
      <c r="A54" s="111"/>
      <c r="B54" s="118"/>
      <c r="C54" s="101" t="s">
        <v>74</v>
      </c>
      <c r="D54" s="98"/>
      <c r="E54" s="119"/>
      <c r="F54" s="120"/>
      <c r="G54" s="121"/>
      <c r="H54" s="122"/>
      <c r="I54" s="122"/>
      <c r="J54" s="123"/>
      <c r="K54" s="104"/>
      <c r="L54" s="105"/>
    </row>
    <row r="55" spans="1:12" s="39" customFormat="1" ht="30" customHeight="1" x14ac:dyDescent="0.2">
      <c r="A55" s="53"/>
      <c r="B55" s="214" t="s">
        <v>7</v>
      </c>
      <c r="C55" s="214"/>
      <c r="D55" s="214"/>
      <c r="E55" s="63">
        <f>SUM(E54)</f>
        <v>0</v>
      </c>
      <c r="F55" s="64"/>
      <c r="G55" s="69"/>
      <c r="H55" s="67"/>
      <c r="I55" s="67"/>
      <c r="J55" s="68"/>
    </row>
    <row r="56" spans="1:12" ht="30" customHeight="1" x14ac:dyDescent="0.2">
      <c r="B56" s="50" t="s">
        <v>22</v>
      </c>
      <c r="C56" s="216" t="s">
        <v>26</v>
      </c>
      <c r="D56" s="216"/>
      <c r="E56" s="216"/>
      <c r="F56" s="216"/>
      <c r="G56" s="216"/>
      <c r="H56" s="216"/>
      <c r="I56" s="51"/>
      <c r="J56" s="83" t="s">
        <v>76</v>
      </c>
      <c r="K56" s="52"/>
    </row>
    <row r="57" spans="1:12" s="39" customFormat="1" ht="30" customHeight="1" x14ac:dyDescent="0.2">
      <c r="A57" s="56"/>
      <c r="B57" s="41"/>
      <c r="C57" s="42" t="s">
        <v>75</v>
      </c>
      <c r="D57" s="1"/>
      <c r="E57" s="43"/>
      <c r="F57" s="36"/>
      <c r="G57" s="37"/>
      <c r="H57" s="38"/>
      <c r="I57" s="38"/>
      <c r="J57" s="44"/>
      <c r="K57" s="45"/>
    </row>
    <row r="58" spans="1:12" s="39" customFormat="1" ht="30" customHeight="1" x14ac:dyDescent="0.2">
      <c r="A58" s="56"/>
      <c r="B58" s="214" t="s">
        <v>7</v>
      </c>
      <c r="C58" s="214"/>
      <c r="D58" s="214"/>
      <c r="E58" s="63"/>
      <c r="F58" s="64"/>
      <c r="G58" s="69"/>
      <c r="H58" s="67"/>
      <c r="I58" s="67"/>
      <c r="J58" s="68"/>
    </row>
    <row r="59" spans="1:12" x14ac:dyDescent="0.2">
      <c r="B59" s="19"/>
      <c r="C59" s="19"/>
      <c r="D59" s="19"/>
      <c r="E59" s="57"/>
      <c r="F59" s="58"/>
      <c r="G59" s="59"/>
      <c r="H59" s="60"/>
      <c r="I59" s="60"/>
      <c r="J59" s="61"/>
    </row>
    <row r="60" spans="1:12" ht="15.75" x14ac:dyDescent="0.2">
      <c r="C60" s="84" t="s">
        <v>150</v>
      </c>
      <c r="D60" s="85"/>
      <c r="E60" s="86">
        <f>E49+F49+E55</f>
        <v>51976978.720000006</v>
      </c>
    </row>
    <row r="61" spans="1:12" x14ac:dyDescent="0.2">
      <c r="B61" s="46"/>
    </row>
    <row r="68" spans="1:1" x14ac:dyDescent="0.2">
      <c r="A68" s="46"/>
    </row>
    <row r="69" spans="1:1" x14ac:dyDescent="0.2">
      <c r="A69" s="62"/>
    </row>
  </sheetData>
  <mergeCells count="13">
    <mergeCell ref="A34:A53"/>
    <mergeCell ref="A27:A29"/>
    <mergeCell ref="B58:D58"/>
    <mergeCell ref="I1:J1"/>
    <mergeCell ref="I2:J2"/>
    <mergeCell ref="C5:H5"/>
    <mergeCell ref="B3:J3"/>
    <mergeCell ref="B49:D49"/>
    <mergeCell ref="C56:H56"/>
    <mergeCell ref="C50:H50"/>
    <mergeCell ref="B52:D52"/>
    <mergeCell ref="C53:H53"/>
    <mergeCell ref="B55:D55"/>
  </mergeCells>
  <phoneticPr fontId="0" type="noConversion"/>
  <printOptions horizontalCentered="1"/>
  <pageMargins left="0.23622047244094491" right="0.31496062992125984" top="0.55118110236220474" bottom="0.55118110236220474" header="0.11811023622047245" footer="0.11811023622047245"/>
  <pageSetup paperSize="9" scale="75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J197"/>
  <sheetViews>
    <sheetView showWhiteSpace="0" topLeftCell="A150" zoomScaleNormal="100" zoomScaleSheetLayoutView="110" workbookViewId="0">
      <selection activeCell="C159" sqref="C159"/>
    </sheetView>
  </sheetViews>
  <sheetFormatPr defaultRowHeight="15" x14ac:dyDescent="0.25"/>
  <cols>
    <col min="1" max="1" width="5" style="26" customWidth="1"/>
    <col min="2" max="2" width="46.42578125" style="5" customWidth="1"/>
    <col min="3" max="3" width="16.28515625" style="6" customWidth="1"/>
    <col min="4" max="4" width="18.7109375" style="27" customWidth="1"/>
    <col min="5" max="5" width="4.7109375" style="8" customWidth="1"/>
    <col min="6" max="6" width="21.7109375" style="2" customWidth="1"/>
    <col min="7" max="7" width="13.42578125" style="2" customWidth="1"/>
    <col min="8" max="8" width="13.85546875" style="2" bestFit="1" customWidth="1"/>
    <col min="9" max="16384" width="9.140625" style="2"/>
  </cols>
  <sheetData>
    <row r="1" spans="1:5" x14ac:dyDescent="0.25">
      <c r="A1" s="4"/>
      <c r="D1" s="7" t="s">
        <v>174</v>
      </c>
    </row>
    <row r="2" spans="1:5" x14ac:dyDescent="0.25">
      <c r="A2" s="4"/>
      <c r="D2" s="7" t="s">
        <v>10</v>
      </c>
    </row>
    <row r="3" spans="1:5" x14ac:dyDescent="0.25">
      <c r="A3" s="4"/>
      <c r="D3" s="7"/>
    </row>
    <row r="4" spans="1:5" ht="30" x14ac:dyDescent="0.25">
      <c r="A4" s="28" t="s">
        <v>0</v>
      </c>
      <c r="B4" s="29" t="s">
        <v>3</v>
      </c>
      <c r="C4" s="28" t="s">
        <v>4</v>
      </c>
      <c r="D4" s="30" t="s">
        <v>2</v>
      </c>
      <c r="E4" s="9"/>
    </row>
    <row r="5" spans="1:5" ht="12.75" customHeight="1" x14ac:dyDescent="0.25">
      <c r="A5" s="224" t="s">
        <v>27</v>
      </c>
      <c r="B5" s="224"/>
      <c r="C5" s="224"/>
      <c r="D5" s="224"/>
    </row>
    <row r="6" spans="1:5" x14ac:dyDescent="0.25">
      <c r="A6" s="1">
        <v>1</v>
      </c>
      <c r="B6" s="15" t="s">
        <v>117</v>
      </c>
      <c r="C6" s="1">
        <v>2017</v>
      </c>
      <c r="D6" s="16">
        <v>3023.58</v>
      </c>
      <c r="E6" s="10"/>
    </row>
    <row r="7" spans="1:5" x14ac:dyDescent="0.25">
      <c r="A7" s="1">
        <v>2</v>
      </c>
      <c r="B7" s="15" t="s">
        <v>117</v>
      </c>
      <c r="C7" s="1">
        <v>2017</v>
      </c>
      <c r="D7" s="16">
        <v>599</v>
      </c>
      <c r="E7" s="10"/>
    </row>
    <row r="8" spans="1:5" x14ac:dyDescent="0.25">
      <c r="A8" s="1">
        <v>3</v>
      </c>
      <c r="B8" s="15" t="s">
        <v>117</v>
      </c>
      <c r="C8" s="1"/>
      <c r="D8" s="16">
        <v>3298</v>
      </c>
      <c r="E8" s="10"/>
    </row>
    <row r="9" spans="1:5" ht="15.75" customHeight="1" x14ac:dyDescent="0.25">
      <c r="A9" s="1">
        <v>4</v>
      </c>
      <c r="B9" s="15" t="s">
        <v>117</v>
      </c>
      <c r="C9" s="1"/>
      <c r="D9" s="16">
        <v>3298</v>
      </c>
      <c r="E9" s="10"/>
    </row>
    <row r="10" spans="1:5" x14ac:dyDescent="0.25">
      <c r="A10" s="1">
        <v>5</v>
      </c>
      <c r="B10" s="15" t="s">
        <v>118</v>
      </c>
      <c r="C10" s="1"/>
      <c r="D10" s="16">
        <v>428.9</v>
      </c>
      <c r="E10" s="10"/>
    </row>
    <row r="11" spans="1:5" x14ac:dyDescent="0.25">
      <c r="A11" s="1">
        <v>6</v>
      </c>
      <c r="B11" s="15" t="s">
        <v>117</v>
      </c>
      <c r="C11" s="1"/>
      <c r="D11" s="16">
        <v>3434.9</v>
      </c>
      <c r="E11" s="10"/>
    </row>
    <row r="12" spans="1:5" x14ac:dyDescent="0.25">
      <c r="A12" s="1">
        <v>7</v>
      </c>
      <c r="B12" s="15" t="s">
        <v>118</v>
      </c>
      <c r="C12" s="1"/>
      <c r="D12" s="16">
        <v>449</v>
      </c>
      <c r="E12" s="10"/>
    </row>
    <row r="13" spans="1:5" x14ac:dyDescent="0.25">
      <c r="A13" s="1">
        <v>8</v>
      </c>
      <c r="B13" s="15" t="s">
        <v>126</v>
      </c>
      <c r="C13" s="1"/>
      <c r="D13" s="16">
        <v>538</v>
      </c>
      <c r="E13" s="10"/>
    </row>
    <row r="14" spans="1:5" x14ac:dyDescent="0.25">
      <c r="A14" s="1">
        <v>9</v>
      </c>
      <c r="B14" s="15" t="s">
        <v>127</v>
      </c>
      <c r="C14" s="1"/>
      <c r="D14" s="16">
        <v>339</v>
      </c>
      <c r="E14" s="10"/>
    </row>
    <row r="15" spans="1:5" x14ac:dyDescent="0.25">
      <c r="A15" s="1">
        <v>10</v>
      </c>
      <c r="B15" s="15" t="s">
        <v>128</v>
      </c>
      <c r="C15" s="1"/>
      <c r="D15" s="16">
        <v>1476</v>
      </c>
      <c r="E15" s="10"/>
    </row>
    <row r="16" spans="1:5" x14ac:dyDescent="0.25">
      <c r="A16" s="1">
        <v>11</v>
      </c>
      <c r="B16" s="15" t="s">
        <v>118</v>
      </c>
      <c r="C16" s="1">
        <v>2018</v>
      </c>
      <c r="D16" s="16">
        <v>521.54</v>
      </c>
      <c r="E16" s="10"/>
    </row>
    <row r="17" spans="1:5" x14ac:dyDescent="0.25">
      <c r="A17" s="1">
        <v>12</v>
      </c>
      <c r="B17" s="15" t="s">
        <v>131</v>
      </c>
      <c r="C17" s="1">
        <v>2018</v>
      </c>
      <c r="D17" s="16">
        <v>149</v>
      </c>
      <c r="E17" s="10"/>
    </row>
    <row r="18" spans="1:5" x14ac:dyDescent="0.25">
      <c r="A18" s="1">
        <v>13</v>
      </c>
      <c r="B18" s="15" t="s">
        <v>132</v>
      </c>
      <c r="C18" s="1">
        <v>2018</v>
      </c>
      <c r="D18" s="16">
        <v>329</v>
      </c>
      <c r="E18" s="10"/>
    </row>
    <row r="19" spans="1:5" x14ac:dyDescent="0.25">
      <c r="A19" s="1">
        <v>14</v>
      </c>
      <c r="B19" s="15" t="s">
        <v>133</v>
      </c>
      <c r="C19" s="1">
        <v>2017</v>
      </c>
      <c r="D19" s="16">
        <v>1320</v>
      </c>
      <c r="E19" s="10"/>
    </row>
    <row r="20" spans="1:5" x14ac:dyDescent="0.25">
      <c r="A20" s="1">
        <v>15</v>
      </c>
      <c r="B20" s="15" t="s">
        <v>134</v>
      </c>
      <c r="C20" s="1">
        <v>2017</v>
      </c>
      <c r="D20" s="16">
        <v>2899</v>
      </c>
      <c r="E20" s="10"/>
    </row>
    <row r="21" spans="1:5" x14ac:dyDescent="0.25">
      <c r="A21" s="1">
        <v>16</v>
      </c>
      <c r="B21" s="15" t="s">
        <v>135</v>
      </c>
      <c r="C21" s="1">
        <v>2017</v>
      </c>
      <c r="D21" s="16">
        <v>1402.2</v>
      </c>
      <c r="E21" s="10"/>
    </row>
    <row r="22" spans="1:5" x14ac:dyDescent="0.25">
      <c r="A22" s="1">
        <v>17</v>
      </c>
      <c r="B22" s="15" t="s">
        <v>116</v>
      </c>
      <c r="C22" s="1">
        <v>2017</v>
      </c>
      <c r="D22" s="16">
        <v>569</v>
      </c>
      <c r="E22" s="10"/>
    </row>
    <row r="23" spans="1:5" x14ac:dyDescent="0.25">
      <c r="A23" s="1">
        <v>18</v>
      </c>
      <c r="B23" s="15" t="s">
        <v>118</v>
      </c>
      <c r="C23" s="1">
        <v>2017</v>
      </c>
      <c r="D23" s="16">
        <v>569</v>
      </c>
      <c r="E23" s="10"/>
    </row>
    <row r="24" spans="1:5" x14ac:dyDescent="0.25">
      <c r="A24" s="1">
        <v>19</v>
      </c>
      <c r="B24" s="15" t="s">
        <v>142</v>
      </c>
      <c r="C24" s="1">
        <v>2019</v>
      </c>
      <c r="D24" s="16">
        <v>3110.87</v>
      </c>
      <c r="E24" s="10"/>
    </row>
    <row r="25" spans="1:5" x14ac:dyDescent="0.25">
      <c r="A25" s="1">
        <v>20</v>
      </c>
      <c r="B25" s="15" t="s">
        <v>142</v>
      </c>
      <c r="C25" s="1">
        <v>2019</v>
      </c>
      <c r="D25" s="16">
        <v>3039.83</v>
      </c>
      <c r="E25" s="10"/>
    </row>
    <row r="26" spans="1:5" x14ac:dyDescent="0.25">
      <c r="A26" s="1">
        <v>21</v>
      </c>
      <c r="B26" s="15" t="s">
        <v>142</v>
      </c>
      <c r="C26" s="1">
        <v>2019</v>
      </c>
      <c r="D26" s="16">
        <v>3812.84</v>
      </c>
      <c r="E26" s="10"/>
    </row>
    <row r="27" spans="1:5" x14ac:dyDescent="0.25">
      <c r="A27" s="1">
        <v>22</v>
      </c>
      <c r="B27" s="15" t="s">
        <v>142</v>
      </c>
      <c r="C27" s="1">
        <v>2018</v>
      </c>
      <c r="D27" s="16">
        <v>3137.9</v>
      </c>
      <c r="E27" s="10"/>
    </row>
    <row r="28" spans="1:5" x14ac:dyDescent="0.25">
      <c r="A28" s="1">
        <v>23</v>
      </c>
      <c r="B28" s="15" t="s">
        <v>143</v>
      </c>
      <c r="C28" s="1">
        <v>2018</v>
      </c>
      <c r="D28" s="16">
        <v>729</v>
      </c>
      <c r="E28" s="10"/>
    </row>
    <row r="29" spans="1:5" x14ac:dyDescent="0.25">
      <c r="A29" s="1">
        <v>24</v>
      </c>
      <c r="B29" s="15" t="s">
        <v>128</v>
      </c>
      <c r="C29" s="1">
        <v>2018</v>
      </c>
      <c r="D29" s="16">
        <v>1427.5</v>
      </c>
      <c r="E29" s="10"/>
    </row>
    <row r="30" spans="1:5" x14ac:dyDescent="0.25">
      <c r="A30" s="1">
        <v>25</v>
      </c>
      <c r="B30" s="15" t="s">
        <v>144</v>
      </c>
      <c r="C30" s="1">
        <v>2018</v>
      </c>
      <c r="D30" s="16">
        <v>1476</v>
      </c>
      <c r="E30" s="10"/>
    </row>
    <row r="31" spans="1:5" x14ac:dyDescent="0.25">
      <c r="A31" s="1">
        <v>26</v>
      </c>
      <c r="B31" s="15" t="s">
        <v>145</v>
      </c>
      <c r="C31" s="1">
        <v>2018</v>
      </c>
      <c r="D31" s="16">
        <v>1995.99</v>
      </c>
      <c r="E31" s="10"/>
    </row>
    <row r="32" spans="1:5" x14ac:dyDescent="0.25">
      <c r="A32" s="1">
        <v>27</v>
      </c>
      <c r="B32" s="15" t="s">
        <v>118</v>
      </c>
      <c r="C32" s="1">
        <v>2018</v>
      </c>
      <c r="D32" s="16">
        <v>459</v>
      </c>
      <c r="E32" s="10"/>
    </row>
    <row r="33" spans="1:5" x14ac:dyDescent="0.25">
      <c r="A33" s="1">
        <v>28</v>
      </c>
      <c r="B33" s="15" t="s">
        <v>146</v>
      </c>
      <c r="C33" s="1">
        <v>2018</v>
      </c>
      <c r="D33" s="16">
        <v>2749</v>
      </c>
      <c r="E33" s="10"/>
    </row>
    <row r="34" spans="1:5" x14ac:dyDescent="0.25">
      <c r="A34" s="1">
        <v>29</v>
      </c>
      <c r="B34" s="15" t="s">
        <v>151</v>
      </c>
      <c r="C34" s="1">
        <v>2019</v>
      </c>
      <c r="D34" s="16">
        <v>885.6</v>
      </c>
      <c r="E34" s="10"/>
    </row>
    <row r="35" spans="1:5" x14ac:dyDescent="0.25">
      <c r="A35" s="1">
        <v>30</v>
      </c>
      <c r="B35" s="15" t="s">
        <v>142</v>
      </c>
      <c r="C35" s="1">
        <v>2019</v>
      </c>
      <c r="D35" s="16">
        <v>4599</v>
      </c>
      <c r="E35" s="10"/>
    </row>
    <row r="36" spans="1:5" x14ac:dyDescent="0.25">
      <c r="A36" s="1">
        <v>31</v>
      </c>
      <c r="B36" s="15" t="s">
        <v>151</v>
      </c>
      <c r="C36" s="1">
        <v>2019</v>
      </c>
      <c r="D36" s="16">
        <v>885.6</v>
      </c>
      <c r="E36" s="10"/>
    </row>
    <row r="37" spans="1:5" x14ac:dyDescent="0.25">
      <c r="A37" s="1">
        <v>32</v>
      </c>
      <c r="B37" s="15" t="s">
        <v>152</v>
      </c>
      <c r="C37" s="1">
        <v>2019</v>
      </c>
      <c r="D37" s="16">
        <v>2774.13</v>
      </c>
      <c r="E37" s="10"/>
    </row>
    <row r="38" spans="1:5" x14ac:dyDescent="0.25">
      <c r="A38" s="1">
        <v>33</v>
      </c>
      <c r="B38" s="15" t="s">
        <v>134</v>
      </c>
      <c r="C38" s="1">
        <v>2019</v>
      </c>
      <c r="D38" s="16">
        <v>3093.64</v>
      </c>
      <c r="E38" s="10"/>
    </row>
    <row r="39" spans="1:5" x14ac:dyDescent="0.25">
      <c r="A39" s="1">
        <v>34</v>
      </c>
      <c r="B39" s="15" t="s">
        <v>153</v>
      </c>
      <c r="C39" s="1">
        <v>2019</v>
      </c>
      <c r="D39" s="16">
        <v>1390</v>
      </c>
      <c r="E39" s="10"/>
    </row>
    <row r="40" spans="1:5" x14ac:dyDescent="0.25">
      <c r="A40" s="1">
        <v>35</v>
      </c>
      <c r="B40" s="15" t="s">
        <v>137</v>
      </c>
      <c r="C40" s="1">
        <v>2019</v>
      </c>
      <c r="D40" s="16">
        <v>3233.3</v>
      </c>
      <c r="E40" s="10"/>
    </row>
    <row r="41" spans="1:5" x14ac:dyDescent="0.25">
      <c r="A41" s="1">
        <v>36</v>
      </c>
      <c r="B41" s="15" t="s">
        <v>137</v>
      </c>
      <c r="C41" s="1">
        <v>2019</v>
      </c>
      <c r="D41" s="16">
        <v>3233.3</v>
      </c>
      <c r="E41" s="10"/>
    </row>
    <row r="42" spans="1:5" x14ac:dyDescent="0.25">
      <c r="A42" s="1">
        <v>37</v>
      </c>
      <c r="B42" s="15" t="s">
        <v>154</v>
      </c>
      <c r="C42" s="1">
        <v>2019</v>
      </c>
      <c r="D42" s="16">
        <v>1549.8</v>
      </c>
      <c r="E42" s="10"/>
    </row>
    <row r="43" spans="1:5" x14ac:dyDescent="0.25">
      <c r="A43" s="1">
        <v>38</v>
      </c>
      <c r="B43" s="15" t="s">
        <v>118</v>
      </c>
      <c r="C43" s="1">
        <v>2019</v>
      </c>
      <c r="D43" s="16">
        <v>388.85</v>
      </c>
      <c r="E43" s="10"/>
    </row>
    <row r="44" spans="1:5" x14ac:dyDescent="0.25">
      <c r="A44" s="1">
        <v>39</v>
      </c>
      <c r="B44" s="15" t="s">
        <v>155</v>
      </c>
      <c r="C44" s="1">
        <v>2019</v>
      </c>
      <c r="D44" s="16">
        <v>4674</v>
      </c>
      <c r="E44" s="10"/>
    </row>
    <row r="45" spans="1:5" x14ac:dyDescent="0.25">
      <c r="A45" s="1">
        <v>40</v>
      </c>
      <c r="B45" s="15" t="s">
        <v>156</v>
      </c>
      <c r="C45" s="1">
        <v>2019</v>
      </c>
      <c r="D45" s="16">
        <v>1627.79</v>
      </c>
      <c r="E45" s="10"/>
    </row>
    <row r="46" spans="1:5" x14ac:dyDescent="0.25">
      <c r="A46" s="1">
        <v>41</v>
      </c>
      <c r="B46" s="15" t="s">
        <v>157</v>
      </c>
      <c r="C46" s="1">
        <v>2019</v>
      </c>
      <c r="D46" s="16">
        <v>1432.95</v>
      </c>
      <c r="E46" s="10"/>
    </row>
    <row r="47" spans="1:5" x14ac:dyDescent="0.25">
      <c r="A47" s="1">
        <v>42</v>
      </c>
      <c r="B47" s="15" t="s">
        <v>158</v>
      </c>
      <c r="C47" s="1">
        <v>2019</v>
      </c>
      <c r="D47" s="16">
        <v>418.2</v>
      </c>
      <c r="E47" s="10"/>
    </row>
    <row r="48" spans="1:5" x14ac:dyDescent="0.25">
      <c r="A48" s="1">
        <v>43</v>
      </c>
      <c r="B48" s="15" t="s">
        <v>156</v>
      </c>
      <c r="C48" s="1">
        <v>2020</v>
      </c>
      <c r="D48" s="16">
        <v>1537.5</v>
      </c>
      <c r="E48" s="10"/>
    </row>
    <row r="49" spans="1:5" x14ac:dyDescent="0.25">
      <c r="A49" s="1">
        <v>44</v>
      </c>
      <c r="B49" s="15" t="s">
        <v>156</v>
      </c>
      <c r="C49" s="1">
        <v>2020</v>
      </c>
      <c r="D49" s="16">
        <v>1537.5</v>
      </c>
      <c r="E49" s="10"/>
    </row>
    <row r="50" spans="1:5" x14ac:dyDescent="0.25">
      <c r="A50" s="1">
        <v>45</v>
      </c>
      <c r="B50" s="15" t="s">
        <v>159</v>
      </c>
      <c r="C50" s="1">
        <v>2020</v>
      </c>
      <c r="D50" s="16">
        <v>3321</v>
      </c>
      <c r="E50" s="10"/>
    </row>
    <row r="51" spans="1:5" x14ac:dyDescent="0.25">
      <c r="A51" s="1">
        <v>46</v>
      </c>
      <c r="B51" s="15" t="s">
        <v>160</v>
      </c>
      <c r="C51" s="1">
        <v>2020</v>
      </c>
      <c r="D51" s="16">
        <v>7500</v>
      </c>
      <c r="E51" s="10"/>
    </row>
    <row r="52" spans="1:5" x14ac:dyDescent="0.25">
      <c r="A52" s="1">
        <v>47</v>
      </c>
      <c r="B52" s="15" t="s">
        <v>161</v>
      </c>
      <c r="C52" s="1">
        <v>2020</v>
      </c>
      <c r="D52" s="16">
        <v>1809.82</v>
      </c>
      <c r="E52" s="10"/>
    </row>
    <row r="53" spans="1:5" x14ac:dyDescent="0.25">
      <c r="A53" s="1">
        <v>48</v>
      </c>
      <c r="B53" s="15" t="s">
        <v>178</v>
      </c>
      <c r="C53" s="1">
        <v>2020</v>
      </c>
      <c r="D53" s="16">
        <v>3175.2</v>
      </c>
      <c r="E53" s="10"/>
    </row>
    <row r="54" spans="1:5" x14ac:dyDescent="0.25">
      <c r="A54" s="1">
        <v>49</v>
      </c>
      <c r="B54" s="15" t="s">
        <v>116</v>
      </c>
      <c r="C54" s="1">
        <v>2020</v>
      </c>
      <c r="D54" s="16">
        <v>459</v>
      </c>
      <c r="E54" s="10"/>
    </row>
    <row r="55" spans="1:5" x14ac:dyDescent="0.25">
      <c r="A55" s="1">
        <v>50</v>
      </c>
      <c r="B55" s="15" t="s">
        <v>131</v>
      </c>
      <c r="C55" s="1">
        <v>2020</v>
      </c>
      <c r="D55" s="16">
        <v>148.01</v>
      </c>
      <c r="E55" s="10"/>
    </row>
    <row r="56" spans="1:5" x14ac:dyDescent="0.25">
      <c r="A56" s="1">
        <v>51</v>
      </c>
      <c r="B56" s="15" t="s">
        <v>179</v>
      </c>
      <c r="C56" s="1">
        <v>2020</v>
      </c>
      <c r="D56" s="16">
        <v>3000</v>
      </c>
      <c r="E56" s="10"/>
    </row>
    <row r="57" spans="1:5" x14ac:dyDescent="0.25">
      <c r="A57" s="1">
        <v>52</v>
      </c>
      <c r="B57" s="15" t="s">
        <v>180</v>
      </c>
      <c r="C57" s="1">
        <v>2021</v>
      </c>
      <c r="D57" s="16">
        <v>7103</v>
      </c>
      <c r="E57" s="10"/>
    </row>
    <row r="58" spans="1:5" x14ac:dyDescent="0.25">
      <c r="A58" s="1">
        <v>53</v>
      </c>
      <c r="B58" s="15" t="s">
        <v>181</v>
      </c>
      <c r="C58" s="1">
        <v>2021</v>
      </c>
      <c r="D58" s="16">
        <v>416.2</v>
      </c>
      <c r="E58" s="10"/>
    </row>
    <row r="59" spans="1:5" x14ac:dyDescent="0.25">
      <c r="A59" s="1">
        <v>54</v>
      </c>
      <c r="B59" s="13" t="s">
        <v>193</v>
      </c>
      <c r="C59" s="12">
        <v>2021</v>
      </c>
      <c r="D59" s="18">
        <v>27147.71</v>
      </c>
      <c r="E59" s="10"/>
    </row>
    <row r="60" spans="1:5" x14ac:dyDescent="0.25">
      <c r="A60" s="1">
        <v>55</v>
      </c>
      <c r="B60" s="15" t="s">
        <v>116</v>
      </c>
      <c r="C60" s="1">
        <v>2021</v>
      </c>
      <c r="D60" s="16">
        <v>617</v>
      </c>
      <c r="E60" s="10"/>
    </row>
    <row r="61" spans="1:5" x14ac:dyDescent="0.25">
      <c r="A61" s="1">
        <v>56</v>
      </c>
      <c r="B61" s="15" t="s">
        <v>194</v>
      </c>
      <c r="C61" s="1">
        <v>2021</v>
      </c>
      <c r="D61" s="16">
        <v>3517.73</v>
      </c>
      <c r="E61" s="10"/>
    </row>
    <row r="62" spans="1:5" x14ac:dyDescent="0.25">
      <c r="A62" s="1">
        <v>57</v>
      </c>
      <c r="B62" s="15" t="s">
        <v>194</v>
      </c>
      <c r="C62" s="1">
        <v>2021</v>
      </c>
      <c r="D62" s="16">
        <v>3517.73</v>
      </c>
      <c r="E62" s="10"/>
    </row>
    <row r="63" spans="1:5" x14ac:dyDescent="0.25">
      <c r="A63" s="1">
        <v>58</v>
      </c>
      <c r="B63" s="15" t="s">
        <v>194</v>
      </c>
      <c r="C63" s="1">
        <v>2021</v>
      </c>
      <c r="D63" s="16">
        <v>3517.72</v>
      </c>
      <c r="E63" s="10"/>
    </row>
    <row r="64" spans="1:5" x14ac:dyDescent="0.25">
      <c r="A64" s="1">
        <v>59</v>
      </c>
      <c r="B64" s="15" t="s">
        <v>194</v>
      </c>
      <c r="C64" s="1">
        <v>2021</v>
      </c>
      <c r="D64" s="16">
        <v>3517.72</v>
      </c>
      <c r="E64" s="10"/>
    </row>
    <row r="65" spans="1:6" x14ac:dyDescent="0.25">
      <c r="A65" s="1">
        <v>60</v>
      </c>
      <c r="B65" s="15" t="s">
        <v>196</v>
      </c>
      <c r="C65" s="1">
        <v>2021</v>
      </c>
      <c r="D65" s="16">
        <v>1958.16</v>
      </c>
      <c r="E65" s="10"/>
    </row>
    <row r="66" spans="1:6" x14ac:dyDescent="0.25">
      <c r="A66" s="1">
        <v>61</v>
      </c>
      <c r="B66" s="15" t="s">
        <v>197</v>
      </c>
      <c r="C66" s="1">
        <v>2021</v>
      </c>
      <c r="D66" s="16">
        <v>1179</v>
      </c>
      <c r="E66" s="10"/>
    </row>
    <row r="67" spans="1:6" x14ac:dyDescent="0.25">
      <c r="A67" s="1">
        <v>62</v>
      </c>
      <c r="B67" s="15" t="s">
        <v>194</v>
      </c>
      <c r="C67" s="1">
        <v>2021</v>
      </c>
      <c r="D67" s="16">
        <v>2999</v>
      </c>
      <c r="E67" s="10"/>
    </row>
    <row r="68" spans="1:6" x14ac:dyDescent="0.25">
      <c r="A68" s="1">
        <v>63</v>
      </c>
      <c r="B68" s="15" t="s">
        <v>194</v>
      </c>
      <c r="C68" s="1">
        <v>2022</v>
      </c>
      <c r="D68" s="16">
        <v>4254.5</v>
      </c>
      <c r="E68" s="10"/>
    </row>
    <row r="69" spans="1:6" x14ac:dyDescent="0.25">
      <c r="A69" s="1">
        <v>64</v>
      </c>
      <c r="B69" s="15" t="s">
        <v>181</v>
      </c>
      <c r="C69" s="1">
        <v>2022</v>
      </c>
      <c r="D69" s="16">
        <v>326.47000000000003</v>
      </c>
      <c r="E69" s="10"/>
    </row>
    <row r="70" spans="1:6" x14ac:dyDescent="0.25">
      <c r="A70" s="1">
        <v>65</v>
      </c>
      <c r="B70" s="15" t="s">
        <v>116</v>
      </c>
      <c r="C70" s="1">
        <v>2022</v>
      </c>
      <c r="D70" s="16">
        <v>649</v>
      </c>
      <c r="E70" s="10"/>
    </row>
    <row r="71" spans="1:6" x14ac:dyDescent="0.25">
      <c r="A71" s="1">
        <v>66</v>
      </c>
      <c r="B71" s="15" t="s">
        <v>179</v>
      </c>
      <c r="C71" s="1">
        <v>2022</v>
      </c>
      <c r="D71" s="16">
        <v>1490</v>
      </c>
      <c r="E71" s="10"/>
    </row>
    <row r="72" spans="1:6" x14ac:dyDescent="0.25">
      <c r="A72" s="1">
        <v>67</v>
      </c>
      <c r="B72" s="15" t="s">
        <v>198</v>
      </c>
      <c r="C72" s="1">
        <v>2022</v>
      </c>
      <c r="D72" s="16">
        <v>3959.96</v>
      </c>
      <c r="E72" s="10"/>
    </row>
    <row r="73" spans="1:6" x14ac:dyDescent="0.25">
      <c r="A73" s="1">
        <v>68</v>
      </c>
      <c r="B73" s="15" t="s">
        <v>324</v>
      </c>
      <c r="C73" s="1">
        <v>2022</v>
      </c>
      <c r="D73" s="16">
        <v>3531.92</v>
      </c>
      <c r="E73" s="10"/>
    </row>
    <row r="74" spans="1:6" x14ac:dyDescent="0.25">
      <c r="A74" s="1">
        <v>69</v>
      </c>
      <c r="B74" s="15" t="s">
        <v>325</v>
      </c>
      <c r="C74" s="1">
        <v>2022</v>
      </c>
      <c r="D74" s="16">
        <v>578</v>
      </c>
      <c r="E74" s="10"/>
    </row>
    <row r="75" spans="1:6" x14ac:dyDescent="0.25">
      <c r="A75" s="1">
        <v>70</v>
      </c>
      <c r="B75" s="15" t="s">
        <v>324</v>
      </c>
      <c r="C75" s="1">
        <v>2022</v>
      </c>
      <c r="D75" s="16">
        <v>3076.38</v>
      </c>
      <c r="E75" s="10"/>
    </row>
    <row r="76" spans="1:6" x14ac:dyDescent="0.25">
      <c r="A76" s="1">
        <v>71</v>
      </c>
      <c r="B76" s="15" t="s">
        <v>324</v>
      </c>
      <c r="C76" s="1">
        <v>2022</v>
      </c>
      <c r="D76" s="16">
        <v>3076.4</v>
      </c>
      <c r="E76" s="10"/>
    </row>
    <row r="77" spans="1:6" x14ac:dyDescent="0.25">
      <c r="A77" s="1">
        <v>72</v>
      </c>
      <c r="B77" s="15" t="s">
        <v>326</v>
      </c>
      <c r="C77" s="1">
        <v>2022</v>
      </c>
      <c r="D77" s="16">
        <v>1130</v>
      </c>
      <c r="E77" s="10"/>
    </row>
    <row r="78" spans="1:6" ht="15" customHeight="1" x14ac:dyDescent="0.25">
      <c r="A78" s="231" t="s">
        <v>7</v>
      </c>
      <c r="B78" s="232"/>
      <c r="C78" s="233"/>
      <c r="D78" s="31">
        <f>SUM(D6:D77)</f>
        <v>176818.84000000003</v>
      </c>
      <c r="E78" s="11"/>
      <c r="F78" s="116"/>
    </row>
    <row r="79" spans="1:6" s="113" customFormat="1" ht="15" customHeight="1" x14ac:dyDescent="0.25">
      <c r="A79" s="228" t="s">
        <v>28</v>
      </c>
      <c r="B79" s="229"/>
      <c r="C79" s="229"/>
      <c r="D79" s="230"/>
      <c r="E79" s="112"/>
    </row>
    <row r="80" spans="1:6" s="113" customFormat="1" ht="30" x14ac:dyDescent="0.25">
      <c r="A80" s="131">
        <v>1</v>
      </c>
      <c r="B80" s="132" t="s">
        <v>207</v>
      </c>
      <c r="C80" s="131">
        <v>2018</v>
      </c>
      <c r="D80" s="133">
        <v>1559.64</v>
      </c>
      <c r="E80" s="112"/>
    </row>
    <row r="81" spans="1:5" s="113" customFormat="1" x14ac:dyDescent="0.25">
      <c r="A81" s="134">
        <v>2</v>
      </c>
      <c r="B81" s="135" t="s">
        <v>136</v>
      </c>
      <c r="C81" s="134">
        <v>2018</v>
      </c>
      <c r="D81" s="136">
        <v>4533.41</v>
      </c>
      <c r="E81" s="112"/>
    </row>
    <row r="82" spans="1:5" s="113" customFormat="1" x14ac:dyDescent="0.25">
      <c r="A82" s="131">
        <v>3</v>
      </c>
      <c r="B82" s="135" t="s">
        <v>165</v>
      </c>
      <c r="C82" s="134">
        <v>2020</v>
      </c>
      <c r="D82" s="136">
        <v>1362.5</v>
      </c>
      <c r="E82" s="112"/>
    </row>
    <row r="83" spans="1:5" s="113" customFormat="1" x14ac:dyDescent="0.25">
      <c r="A83" s="134">
        <v>4</v>
      </c>
      <c r="B83" s="135" t="s">
        <v>165</v>
      </c>
      <c r="C83" s="134">
        <v>2020</v>
      </c>
      <c r="D83" s="136">
        <v>1362.5</v>
      </c>
      <c r="E83" s="112"/>
    </row>
    <row r="84" spans="1:5" s="113" customFormat="1" x14ac:dyDescent="0.25">
      <c r="A84" s="134">
        <v>5</v>
      </c>
      <c r="B84" s="135" t="s">
        <v>185</v>
      </c>
      <c r="C84" s="137">
        <v>2020</v>
      </c>
      <c r="D84" s="138">
        <v>1329.05</v>
      </c>
      <c r="E84" s="112"/>
    </row>
    <row r="85" spans="1:5" s="113" customFormat="1" x14ac:dyDescent="0.25">
      <c r="A85" s="134">
        <v>6</v>
      </c>
      <c r="B85" s="135" t="s">
        <v>327</v>
      </c>
      <c r="C85" s="137">
        <v>2023</v>
      </c>
      <c r="D85" s="138">
        <v>2949.54</v>
      </c>
      <c r="E85" s="112"/>
    </row>
    <row r="86" spans="1:5" s="113" customFormat="1" ht="15" customHeight="1" x14ac:dyDescent="0.25">
      <c r="A86" s="231" t="s">
        <v>7</v>
      </c>
      <c r="B86" s="232"/>
      <c r="C86" s="233"/>
      <c r="D86" s="31">
        <f>SUM(D80:D85)</f>
        <v>13096.64</v>
      </c>
      <c r="E86" s="114"/>
    </row>
    <row r="87" spans="1:5" s="113" customFormat="1" ht="15" customHeight="1" x14ac:dyDescent="0.25">
      <c r="A87" s="228" t="s">
        <v>115</v>
      </c>
      <c r="B87" s="229"/>
      <c r="C87" s="229"/>
      <c r="D87" s="230"/>
      <c r="E87" s="112"/>
    </row>
    <row r="88" spans="1:5" s="113" customFormat="1" x14ac:dyDescent="0.25">
      <c r="A88" s="98">
        <v>1</v>
      </c>
      <c r="B88" s="97" t="s">
        <v>123</v>
      </c>
      <c r="C88" s="98">
        <v>2017</v>
      </c>
      <c r="D88" s="124">
        <v>4182</v>
      </c>
      <c r="E88" s="112"/>
    </row>
    <row r="89" spans="1:5" s="113" customFormat="1" x14ac:dyDescent="0.25">
      <c r="A89" s="98">
        <v>2</v>
      </c>
      <c r="B89" s="97" t="s">
        <v>137</v>
      </c>
      <c r="C89" s="98">
        <v>2017</v>
      </c>
      <c r="D89" s="124">
        <v>5288.02</v>
      </c>
      <c r="E89" s="112"/>
    </row>
    <row r="90" spans="1:5" s="113" customFormat="1" x14ac:dyDescent="0.25">
      <c r="A90" s="98">
        <v>3</v>
      </c>
      <c r="B90" s="97" t="s">
        <v>138</v>
      </c>
      <c r="C90" s="98">
        <v>2017</v>
      </c>
      <c r="D90" s="124">
        <v>1800</v>
      </c>
      <c r="E90" s="112"/>
    </row>
    <row r="91" spans="1:5" s="113" customFormat="1" x14ac:dyDescent="0.25">
      <c r="A91" s="98">
        <v>4</v>
      </c>
      <c r="B91" s="97" t="s">
        <v>139</v>
      </c>
      <c r="C91" s="98">
        <v>2017</v>
      </c>
      <c r="D91" s="124">
        <v>3000</v>
      </c>
      <c r="E91" s="112"/>
    </row>
    <row r="92" spans="1:5" s="113" customFormat="1" x14ac:dyDescent="0.25">
      <c r="A92" s="98">
        <v>5</v>
      </c>
      <c r="B92" s="97" t="s">
        <v>148</v>
      </c>
      <c r="C92" s="98">
        <v>2018</v>
      </c>
      <c r="D92" s="124">
        <v>1200</v>
      </c>
      <c r="E92" s="112"/>
    </row>
    <row r="93" spans="1:5" s="113" customFormat="1" x14ac:dyDescent="0.25">
      <c r="A93" s="98">
        <v>6</v>
      </c>
      <c r="B93" s="97" t="s">
        <v>168</v>
      </c>
      <c r="C93" s="98">
        <v>2020</v>
      </c>
      <c r="D93" s="124">
        <v>4619</v>
      </c>
      <c r="E93" s="112"/>
    </row>
    <row r="94" spans="1:5" ht="15" customHeight="1" x14ac:dyDescent="0.25">
      <c r="A94" s="231" t="s">
        <v>7</v>
      </c>
      <c r="B94" s="232"/>
      <c r="C94" s="233"/>
      <c r="D94" s="31">
        <f>SUM(D88:D93)</f>
        <v>20089.02</v>
      </c>
      <c r="E94" s="11"/>
    </row>
    <row r="95" spans="1:5" ht="12.75" customHeight="1" x14ac:dyDescent="0.25">
      <c r="A95" s="225" t="s">
        <v>113</v>
      </c>
      <c r="B95" s="226"/>
      <c r="C95" s="226"/>
      <c r="D95" s="227"/>
    </row>
    <row r="96" spans="1:5" x14ac:dyDescent="0.25">
      <c r="A96" s="1">
        <v>1</v>
      </c>
      <c r="B96" s="89" t="s">
        <v>142</v>
      </c>
      <c r="C96" s="1">
        <v>2018</v>
      </c>
      <c r="D96" s="14">
        <v>4151.5200000000004</v>
      </c>
    </row>
    <row r="97" spans="1:5" x14ac:dyDescent="0.25">
      <c r="A97" s="1">
        <v>2</v>
      </c>
      <c r="B97" s="89" t="s">
        <v>170</v>
      </c>
      <c r="C97" s="1">
        <v>2019</v>
      </c>
      <c r="D97" s="14">
        <v>2618.83</v>
      </c>
    </row>
    <row r="98" spans="1:5" x14ac:dyDescent="0.25">
      <c r="A98" s="1">
        <v>3</v>
      </c>
      <c r="B98" s="89" t="s">
        <v>171</v>
      </c>
      <c r="C98" s="1">
        <v>2019</v>
      </c>
      <c r="D98" s="14">
        <v>2600</v>
      </c>
    </row>
    <row r="99" spans="1:5" x14ac:dyDescent="0.25">
      <c r="A99" s="87">
        <v>4</v>
      </c>
      <c r="B99" s="90" t="s">
        <v>328</v>
      </c>
      <c r="C99" s="88">
        <v>2022</v>
      </c>
      <c r="D99" s="14">
        <v>2470</v>
      </c>
    </row>
    <row r="100" spans="1:5" ht="15" customHeight="1" x14ac:dyDescent="0.25">
      <c r="A100" s="231" t="s">
        <v>7</v>
      </c>
      <c r="B100" s="232"/>
      <c r="C100" s="233"/>
      <c r="D100" s="31">
        <f>SUM(D96:D99)</f>
        <v>11840.35</v>
      </c>
      <c r="E100" s="11"/>
    </row>
    <row r="101" spans="1:5" x14ac:dyDescent="0.25">
      <c r="A101" s="4"/>
      <c r="D101" s="7"/>
    </row>
    <row r="102" spans="1:5" x14ac:dyDescent="0.25">
      <c r="A102" s="4"/>
      <c r="D102" s="7" t="s">
        <v>12</v>
      </c>
    </row>
    <row r="103" spans="1:5" ht="12.75" customHeight="1" x14ac:dyDescent="0.25">
      <c r="A103" s="4"/>
      <c r="D103" s="7"/>
    </row>
    <row r="104" spans="1:5" ht="30" x14ac:dyDescent="0.25">
      <c r="A104" s="28" t="s">
        <v>0</v>
      </c>
      <c r="B104" s="29" t="s">
        <v>3</v>
      </c>
      <c r="C104" s="28" t="s">
        <v>4</v>
      </c>
      <c r="D104" s="30" t="s">
        <v>2</v>
      </c>
    </row>
    <row r="105" spans="1:5" ht="12.75" customHeight="1" x14ac:dyDescent="0.25">
      <c r="A105" s="225" t="s">
        <v>27</v>
      </c>
      <c r="B105" s="226"/>
      <c r="C105" s="226"/>
      <c r="D105" s="227"/>
    </row>
    <row r="106" spans="1:5" x14ac:dyDescent="0.25">
      <c r="A106" s="1">
        <v>1</v>
      </c>
      <c r="B106" s="15" t="s">
        <v>147</v>
      </c>
      <c r="C106" s="1">
        <v>2019</v>
      </c>
      <c r="D106" s="16">
        <v>1499</v>
      </c>
    </row>
    <row r="107" spans="1:5" x14ac:dyDescent="0.25">
      <c r="A107" s="1">
        <v>2</v>
      </c>
      <c r="B107" s="15" t="s">
        <v>162</v>
      </c>
      <c r="C107" s="1">
        <v>2019</v>
      </c>
      <c r="D107" s="16">
        <v>2635.48</v>
      </c>
    </row>
    <row r="108" spans="1:5" x14ac:dyDescent="0.25">
      <c r="A108" s="1">
        <v>3</v>
      </c>
      <c r="B108" s="15" t="s">
        <v>162</v>
      </c>
      <c r="C108" s="1">
        <v>2019</v>
      </c>
      <c r="D108" s="16">
        <v>3174</v>
      </c>
    </row>
    <row r="109" spans="1:5" x14ac:dyDescent="0.25">
      <c r="A109" s="1">
        <v>4</v>
      </c>
      <c r="B109" s="15" t="s">
        <v>162</v>
      </c>
      <c r="C109" s="1">
        <v>2019</v>
      </c>
      <c r="D109" s="16">
        <v>1553.99</v>
      </c>
    </row>
    <row r="110" spans="1:5" x14ac:dyDescent="0.25">
      <c r="A110" s="1">
        <v>5</v>
      </c>
      <c r="B110" s="15" t="s">
        <v>163</v>
      </c>
      <c r="C110" s="1">
        <v>2020</v>
      </c>
      <c r="D110" s="16">
        <v>2498.9899999999998</v>
      </c>
    </row>
    <row r="111" spans="1:5" x14ac:dyDescent="0.25">
      <c r="A111" s="1">
        <v>6</v>
      </c>
      <c r="B111" s="15" t="s">
        <v>164</v>
      </c>
      <c r="C111" s="1">
        <v>2020</v>
      </c>
      <c r="D111" s="16">
        <v>2498.9899999999998</v>
      </c>
    </row>
    <row r="112" spans="1:5" x14ac:dyDescent="0.25">
      <c r="A112" s="1">
        <v>7</v>
      </c>
      <c r="B112" s="132" t="s">
        <v>29</v>
      </c>
      <c r="C112" s="131">
        <v>2018</v>
      </c>
      <c r="D112" s="139">
        <v>7521.45</v>
      </c>
    </row>
    <row r="113" spans="1:10" x14ac:dyDescent="0.25">
      <c r="A113" s="1">
        <v>8</v>
      </c>
      <c r="B113" s="132" t="s">
        <v>29</v>
      </c>
      <c r="C113" s="131">
        <v>2018</v>
      </c>
      <c r="D113" s="139">
        <v>7521.45</v>
      </c>
    </row>
    <row r="114" spans="1:10" x14ac:dyDescent="0.25">
      <c r="A114" s="1">
        <v>9</v>
      </c>
      <c r="B114" s="132" t="s">
        <v>182</v>
      </c>
      <c r="C114" s="131">
        <v>2020</v>
      </c>
      <c r="D114" s="139">
        <v>3999</v>
      </c>
    </row>
    <row r="115" spans="1:10" x14ac:dyDescent="0.25">
      <c r="A115" s="1">
        <v>10</v>
      </c>
      <c r="B115" s="132" t="s">
        <v>183</v>
      </c>
      <c r="C115" s="131">
        <v>2020</v>
      </c>
      <c r="D115" s="139">
        <v>3999</v>
      </c>
    </row>
    <row r="116" spans="1:10" x14ac:dyDescent="0.25">
      <c r="A116" s="1">
        <v>11</v>
      </c>
      <c r="B116" s="132" t="s">
        <v>184</v>
      </c>
      <c r="C116" s="131">
        <v>2020</v>
      </c>
      <c r="D116" s="139">
        <v>2799</v>
      </c>
    </row>
    <row r="117" spans="1:10" x14ac:dyDescent="0.25">
      <c r="A117" s="12">
        <v>12</v>
      </c>
      <c r="B117" s="99" t="s">
        <v>183</v>
      </c>
      <c r="C117" s="41">
        <v>2021</v>
      </c>
      <c r="D117" s="18">
        <v>3998</v>
      </c>
    </row>
    <row r="118" spans="1:10" x14ac:dyDescent="0.25">
      <c r="A118" s="131">
        <v>13</v>
      </c>
      <c r="B118" s="140" t="s">
        <v>183</v>
      </c>
      <c r="C118" s="131">
        <v>2021</v>
      </c>
      <c r="D118" s="141">
        <v>3431</v>
      </c>
    </row>
    <row r="119" spans="1:10" x14ac:dyDescent="0.25">
      <c r="A119" s="131">
        <v>14</v>
      </c>
      <c r="B119" s="140" t="s">
        <v>183</v>
      </c>
      <c r="C119" s="131">
        <v>2021</v>
      </c>
      <c r="D119" s="141">
        <v>3431</v>
      </c>
    </row>
    <row r="120" spans="1:10" x14ac:dyDescent="0.25">
      <c r="A120" s="131">
        <v>15</v>
      </c>
      <c r="B120" s="140" t="s">
        <v>183</v>
      </c>
      <c r="C120" s="131">
        <v>2021</v>
      </c>
      <c r="D120" s="141">
        <v>3431</v>
      </c>
    </row>
    <row r="121" spans="1:10" x14ac:dyDescent="0.25">
      <c r="A121" s="131">
        <v>16</v>
      </c>
      <c r="B121" s="140" t="s">
        <v>183</v>
      </c>
      <c r="C121" s="131">
        <v>2021</v>
      </c>
      <c r="D121" s="141">
        <v>3431</v>
      </c>
    </row>
    <row r="122" spans="1:10" x14ac:dyDescent="0.25">
      <c r="A122" s="131">
        <v>17</v>
      </c>
      <c r="B122" s="140" t="s">
        <v>183</v>
      </c>
      <c r="C122" s="131">
        <v>2021</v>
      </c>
      <c r="D122" s="141">
        <v>3431</v>
      </c>
    </row>
    <row r="123" spans="1:10" x14ac:dyDescent="0.25">
      <c r="A123" s="131">
        <v>18</v>
      </c>
      <c r="B123" s="140" t="s">
        <v>183</v>
      </c>
      <c r="C123" s="131">
        <v>2021</v>
      </c>
      <c r="D123" s="141">
        <v>3431</v>
      </c>
    </row>
    <row r="124" spans="1:10" x14ac:dyDescent="0.25">
      <c r="A124" s="131">
        <v>19</v>
      </c>
      <c r="B124" s="140" t="s">
        <v>183</v>
      </c>
      <c r="C124" s="131">
        <v>2021</v>
      </c>
      <c r="D124" s="141">
        <v>3431</v>
      </c>
    </row>
    <row r="125" spans="1:10" x14ac:dyDescent="0.25">
      <c r="A125" s="131">
        <v>20</v>
      </c>
      <c r="B125" s="140" t="s">
        <v>183</v>
      </c>
      <c r="C125" s="131">
        <v>2021</v>
      </c>
      <c r="D125" s="141">
        <v>3431</v>
      </c>
    </row>
    <row r="126" spans="1:10" x14ac:dyDescent="0.25">
      <c r="A126" s="131">
        <v>21</v>
      </c>
      <c r="B126" s="140" t="s">
        <v>183</v>
      </c>
      <c r="C126" s="131">
        <v>2021</v>
      </c>
      <c r="D126" s="141">
        <v>3431</v>
      </c>
    </row>
    <row r="127" spans="1:10" x14ac:dyDescent="0.25">
      <c r="A127" s="131">
        <v>22</v>
      </c>
      <c r="B127" s="140" t="s">
        <v>183</v>
      </c>
      <c r="C127" s="131">
        <v>2021</v>
      </c>
      <c r="D127" s="141">
        <v>3431</v>
      </c>
    </row>
    <row r="128" spans="1:10" x14ac:dyDescent="0.25">
      <c r="A128" s="131">
        <v>23</v>
      </c>
      <c r="B128" s="140" t="s">
        <v>183</v>
      </c>
      <c r="C128" s="131">
        <v>2021</v>
      </c>
      <c r="D128" s="141">
        <v>3431</v>
      </c>
      <c r="H128" s="32"/>
      <c r="I128" s="21"/>
      <c r="J128" s="115"/>
    </row>
    <row r="129" spans="1:10" x14ac:dyDescent="0.25">
      <c r="A129" s="131">
        <v>24</v>
      </c>
      <c r="B129" s="15" t="s">
        <v>195</v>
      </c>
      <c r="C129" s="1">
        <v>2021</v>
      </c>
      <c r="D129" s="16">
        <v>4506.3599999999997</v>
      </c>
      <c r="H129" s="32"/>
      <c r="I129" s="21"/>
      <c r="J129" s="115"/>
    </row>
    <row r="130" spans="1:10" x14ac:dyDescent="0.25">
      <c r="A130" s="131">
        <v>25</v>
      </c>
      <c r="B130" s="15" t="s">
        <v>195</v>
      </c>
      <c r="C130" s="1">
        <v>2021</v>
      </c>
      <c r="D130" s="16">
        <v>3499</v>
      </c>
      <c r="H130" s="32"/>
      <c r="I130" s="21"/>
      <c r="J130" s="115"/>
    </row>
    <row r="131" spans="1:10" x14ac:dyDescent="0.25">
      <c r="A131" s="131">
        <v>26</v>
      </c>
      <c r="B131" s="15" t="s">
        <v>329</v>
      </c>
      <c r="C131" s="1">
        <v>2022</v>
      </c>
      <c r="D131" s="16">
        <v>4590.38</v>
      </c>
      <c r="H131" s="32"/>
      <c r="I131" s="21"/>
      <c r="J131" s="115"/>
    </row>
    <row r="132" spans="1:10" ht="15" customHeight="1" x14ac:dyDescent="0.25">
      <c r="A132" s="231" t="s">
        <v>7</v>
      </c>
      <c r="B132" s="232"/>
      <c r="C132" s="233"/>
      <c r="D132" s="31">
        <f>SUM(D106:D131)</f>
        <v>94035.090000000011</v>
      </c>
      <c r="E132" s="17"/>
    </row>
    <row r="133" spans="1:10" s="113" customFormat="1" ht="13.5" customHeight="1" x14ac:dyDescent="0.25">
      <c r="A133" s="228" t="s">
        <v>28</v>
      </c>
      <c r="B133" s="229"/>
      <c r="C133" s="229"/>
      <c r="D133" s="230"/>
      <c r="E133" s="112"/>
    </row>
    <row r="134" spans="1:10" s="113" customFormat="1" x14ac:dyDescent="0.25">
      <c r="A134" s="126">
        <v>1</v>
      </c>
      <c r="B134" s="125" t="s">
        <v>166</v>
      </c>
      <c r="C134" s="126">
        <v>2019</v>
      </c>
      <c r="D134" s="127">
        <v>399</v>
      </c>
      <c r="E134" s="112"/>
    </row>
    <row r="135" spans="1:10" s="113" customFormat="1" x14ac:dyDescent="0.25">
      <c r="A135" s="126">
        <v>2</v>
      </c>
      <c r="B135" s="125" t="s">
        <v>167</v>
      </c>
      <c r="C135" s="126">
        <v>2020</v>
      </c>
      <c r="D135" s="127">
        <v>405.78</v>
      </c>
      <c r="E135" s="112"/>
    </row>
    <row r="136" spans="1:10" s="113" customFormat="1" x14ac:dyDescent="0.25">
      <c r="A136" s="126">
        <v>3</v>
      </c>
      <c r="B136" s="129" t="s">
        <v>186</v>
      </c>
      <c r="C136" s="118">
        <v>2020</v>
      </c>
      <c r="D136" s="128">
        <v>499.99</v>
      </c>
      <c r="E136" s="112"/>
    </row>
    <row r="137" spans="1:10" s="113" customFormat="1" ht="12.75" customHeight="1" x14ac:dyDescent="0.25">
      <c r="A137" s="231" t="s">
        <v>7</v>
      </c>
      <c r="B137" s="232"/>
      <c r="C137" s="233"/>
      <c r="D137" s="31">
        <f>SUM(D134:D136)</f>
        <v>1304.77</v>
      </c>
      <c r="E137" s="114"/>
    </row>
    <row r="138" spans="1:10" s="113" customFormat="1" ht="12.75" customHeight="1" x14ac:dyDescent="0.25">
      <c r="A138" s="228" t="s">
        <v>115</v>
      </c>
      <c r="B138" s="229"/>
      <c r="C138" s="229"/>
      <c r="D138" s="230"/>
      <c r="E138" s="112"/>
    </row>
    <row r="139" spans="1:10" s="113" customFormat="1" x14ac:dyDescent="0.25">
      <c r="A139" s="131">
        <v>1</v>
      </c>
      <c r="B139" s="132" t="s">
        <v>124</v>
      </c>
      <c r="C139" s="131">
        <v>2017</v>
      </c>
      <c r="D139" s="133">
        <v>2777.99</v>
      </c>
      <c r="E139" s="112"/>
    </row>
    <row r="140" spans="1:10" s="113" customFormat="1" x14ac:dyDescent="0.25">
      <c r="A140" s="131">
        <v>2</v>
      </c>
      <c r="B140" s="132" t="s">
        <v>119</v>
      </c>
      <c r="C140" s="131">
        <v>2017</v>
      </c>
      <c r="D140" s="133">
        <v>2082</v>
      </c>
      <c r="E140" s="112"/>
    </row>
    <row r="141" spans="1:10" s="113" customFormat="1" x14ac:dyDescent="0.25">
      <c r="A141" s="131">
        <v>3</v>
      </c>
      <c r="B141" s="135" t="s">
        <v>140</v>
      </c>
      <c r="C141" s="134">
        <v>2018</v>
      </c>
      <c r="D141" s="142">
        <v>1200</v>
      </c>
      <c r="E141" s="112"/>
    </row>
    <row r="142" spans="1:10" s="113" customFormat="1" x14ac:dyDescent="0.25">
      <c r="A142" s="131">
        <v>4</v>
      </c>
      <c r="B142" s="135" t="s">
        <v>141</v>
      </c>
      <c r="C142" s="134">
        <v>2018</v>
      </c>
      <c r="D142" s="136">
        <v>3500</v>
      </c>
      <c r="E142" s="112"/>
    </row>
    <row r="143" spans="1:10" s="113" customFormat="1" x14ac:dyDescent="0.25">
      <c r="A143" s="131">
        <v>5</v>
      </c>
      <c r="B143" s="135" t="s">
        <v>169</v>
      </c>
      <c r="C143" s="134">
        <v>2019</v>
      </c>
      <c r="D143" s="136">
        <v>1552.49</v>
      </c>
      <c r="E143" s="112"/>
    </row>
    <row r="144" spans="1:10" s="113" customFormat="1" x14ac:dyDescent="0.25">
      <c r="A144" s="131">
        <v>6</v>
      </c>
      <c r="B144" s="132" t="s">
        <v>187</v>
      </c>
      <c r="C144" s="137">
        <v>2020</v>
      </c>
      <c r="D144" s="142">
        <v>500</v>
      </c>
      <c r="E144" s="112"/>
    </row>
    <row r="145" spans="1:5" s="113" customFormat="1" x14ac:dyDescent="0.25">
      <c r="A145" s="131">
        <v>7</v>
      </c>
      <c r="B145" s="132" t="s">
        <v>200</v>
      </c>
      <c r="C145" s="137">
        <v>2021</v>
      </c>
      <c r="D145" s="142">
        <v>799</v>
      </c>
      <c r="E145" s="112"/>
    </row>
    <row r="146" spans="1:5" s="113" customFormat="1" x14ac:dyDescent="0.25">
      <c r="A146" s="131">
        <v>8</v>
      </c>
      <c r="B146" s="132" t="s">
        <v>201</v>
      </c>
      <c r="C146" s="137">
        <v>2021</v>
      </c>
      <c r="D146" s="136">
        <v>3699</v>
      </c>
      <c r="E146" s="112"/>
    </row>
    <row r="147" spans="1:5" s="113" customFormat="1" x14ac:dyDescent="0.25">
      <c r="A147" s="131">
        <v>9</v>
      </c>
      <c r="B147" s="132" t="s">
        <v>330</v>
      </c>
      <c r="C147" s="137">
        <v>2022</v>
      </c>
      <c r="D147" s="136">
        <v>790</v>
      </c>
      <c r="E147" s="112"/>
    </row>
    <row r="148" spans="1:5" s="113" customFormat="1" x14ac:dyDescent="0.25">
      <c r="A148" s="131">
        <v>10</v>
      </c>
      <c r="B148" s="132" t="s">
        <v>331</v>
      </c>
      <c r="C148" s="137">
        <v>2022</v>
      </c>
      <c r="D148" s="136">
        <v>549</v>
      </c>
      <c r="E148" s="112"/>
    </row>
    <row r="149" spans="1:5" s="113" customFormat="1" x14ac:dyDescent="0.25">
      <c r="A149" s="131">
        <v>11</v>
      </c>
      <c r="B149" s="132" t="s">
        <v>332</v>
      </c>
      <c r="C149" s="137">
        <v>2023</v>
      </c>
      <c r="D149" s="136">
        <v>5417.99</v>
      </c>
      <c r="E149" s="112"/>
    </row>
    <row r="150" spans="1:5" ht="12.75" customHeight="1" x14ac:dyDescent="0.25">
      <c r="A150" s="231" t="s">
        <v>7</v>
      </c>
      <c r="B150" s="232"/>
      <c r="C150" s="233"/>
      <c r="D150" s="31">
        <f>SUM(D139:D149)</f>
        <v>22867.47</v>
      </c>
      <c r="E150" s="11"/>
    </row>
    <row r="151" spans="1:5" ht="12.75" customHeight="1" x14ac:dyDescent="0.25">
      <c r="A151" s="225" t="s">
        <v>113</v>
      </c>
      <c r="B151" s="226"/>
      <c r="C151" s="226"/>
      <c r="D151" s="227"/>
    </row>
    <row r="152" spans="1:5" ht="12.75" customHeight="1" x14ac:dyDescent="0.25">
      <c r="A152" s="1">
        <v>1</v>
      </c>
      <c r="B152" s="89" t="s">
        <v>149</v>
      </c>
      <c r="C152" s="1">
        <v>2018</v>
      </c>
      <c r="D152" s="14">
        <v>3268</v>
      </c>
    </row>
    <row r="153" spans="1:5" ht="12.75" customHeight="1" x14ac:dyDescent="0.25">
      <c r="A153" s="1">
        <v>2</v>
      </c>
      <c r="B153" s="89" t="s">
        <v>172</v>
      </c>
      <c r="C153" s="1">
        <v>2020</v>
      </c>
      <c r="D153" s="14">
        <v>2307.48</v>
      </c>
    </row>
    <row r="154" spans="1:5" ht="12.75" customHeight="1" x14ac:dyDescent="0.25">
      <c r="A154" s="1">
        <v>3</v>
      </c>
      <c r="B154" s="89" t="s">
        <v>188</v>
      </c>
      <c r="C154" s="1">
        <v>2020</v>
      </c>
      <c r="D154" s="14">
        <v>4500</v>
      </c>
    </row>
    <row r="155" spans="1:5" ht="12.75" customHeight="1" x14ac:dyDescent="0.25">
      <c r="A155" s="1">
        <v>4</v>
      </c>
      <c r="B155" s="89" t="s">
        <v>199</v>
      </c>
      <c r="C155" s="1">
        <v>2022</v>
      </c>
      <c r="D155" s="14">
        <v>3932.31</v>
      </c>
    </row>
    <row r="156" spans="1:5" ht="12.75" customHeight="1" x14ac:dyDescent="0.25">
      <c r="A156" s="214" t="s">
        <v>7</v>
      </c>
      <c r="B156" s="214"/>
      <c r="C156" s="214"/>
      <c r="D156" s="31">
        <f>SUM(D152:D155)</f>
        <v>14007.789999999999</v>
      </c>
    </row>
    <row r="157" spans="1:5" x14ac:dyDescent="0.25">
      <c r="A157" s="4"/>
      <c r="D157" s="7"/>
    </row>
    <row r="158" spans="1:5" ht="12.75" customHeight="1" x14ac:dyDescent="0.25">
      <c r="A158" s="19"/>
      <c r="B158" s="143" t="s">
        <v>176</v>
      </c>
      <c r="C158" s="92">
        <f>D78+D86+D94+D100</f>
        <v>221844.85000000003</v>
      </c>
      <c r="D158" s="20"/>
    </row>
    <row r="159" spans="1:5" ht="12.75" customHeight="1" x14ac:dyDescent="0.25">
      <c r="A159" s="130"/>
      <c r="B159" s="143" t="s">
        <v>177</v>
      </c>
      <c r="C159" s="92">
        <f>D132+D137+D150+D156</f>
        <v>132215.12000000002</v>
      </c>
      <c r="D159" s="130"/>
    </row>
    <row r="160" spans="1:5" x14ac:dyDescent="0.25">
      <c r="A160" s="21"/>
      <c r="B160" s="143" t="s">
        <v>7</v>
      </c>
      <c r="C160" s="144">
        <f>SUM(C158:C159)</f>
        <v>354059.97000000009</v>
      </c>
      <c r="D160" s="23"/>
    </row>
    <row r="161" spans="1:5" ht="12.75" customHeight="1" x14ac:dyDescent="0.25">
      <c r="A161" s="221"/>
      <c r="B161" s="221"/>
      <c r="C161" s="221"/>
      <c r="D161" s="24"/>
    </row>
    <row r="162" spans="1:5" ht="12.75" customHeight="1" x14ac:dyDescent="0.25">
      <c r="A162" s="222"/>
      <c r="B162" s="222"/>
      <c r="C162" s="222"/>
      <c r="D162" s="222"/>
    </row>
    <row r="163" spans="1:5" x14ac:dyDescent="0.25">
      <c r="A163" s="21"/>
      <c r="B163" s="22"/>
      <c r="C163" s="21"/>
      <c r="D163" s="25"/>
    </row>
    <row r="164" spans="1:5" ht="12.75" customHeight="1" x14ac:dyDescent="0.25">
      <c r="A164" s="221"/>
      <c r="B164" s="221"/>
      <c r="C164" s="221"/>
      <c r="D164" s="24"/>
    </row>
    <row r="165" spans="1:5" ht="12.75" customHeight="1" x14ac:dyDescent="0.25">
      <c r="A165" s="222"/>
      <c r="B165" s="222"/>
      <c r="C165" s="222"/>
      <c r="D165" s="222"/>
    </row>
    <row r="166" spans="1:5" x14ac:dyDescent="0.25">
      <c r="A166" s="21"/>
      <c r="B166" s="22"/>
      <c r="C166" s="21"/>
      <c r="D166" s="25"/>
    </row>
    <row r="167" spans="1:5" ht="12.75" customHeight="1" x14ac:dyDescent="0.25">
      <c r="A167" s="221"/>
      <c r="B167" s="221"/>
      <c r="C167" s="221"/>
      <c r="D167" s="24"/>
    </row>
    <row r="168" spans="1:5" ht="12.75" customHeight="1" x14ac:dyDescent="0.25">
      <c r="A168" s="222"/>
      <c r="B168" s="222"/>
      <c r="C168" s="222"/>
      <c r="D168" s="222"/>
    </row>
    <row r="169" spans="1:5" x14ac:dyDescent="0.25">
      <c r="A169" s="21"/>
      <c r="B169" s="22"/>
      <c r="C169" s="21"/>
      <c r="D169" s="25"/>
    </row>
    <row r="170" spans="1:5" ht="12.75" customHeight="1" x14ac:dyDescent="0.25">
      <c r="A170" s="221"/>
      <c r="B170" s="221"/>
      <c r="C170" s="221"/>
      <c r="D170" s="24"/>
    </row>
    <row r="171" spans="1:5" x14ac:dyDescent="0.25">
      <c r="A171" s="222"/>
      <c r="B171" s="222"/>
      <c r="C171" s="222"/>
      <c r="D171" s="222"/>
    </row>
    <row r="172" spans="1:5" x14ac:dyDescent="0.25">
      <c r="A172" s="21"/>
      <c r="B172" s="22"/>
      <c r="C172" s="21"/>
      <c r="D172" s="25"/>
    </row>
    <row r="173" spans="1:5" x14ac:dyDescent="0.25">
      <c r="A173" s="221"/>
      <c r="B173" s="221"/>
      <c r="C173" s="221"/>
      <c r="D173" s="24"/>
    </row>
    <row r="174" spans="1:5" x14ac:dyDescent="0.25">
      <c r="A174" s="222"/>
      <c r="B174" s="222"/>
      <c r="C174" s="222"/>
      <c r="D174" s="222"/>
    </row>
    <row r="175" spans="1:5" x14ac:dyDescent="0.25">
      <c r="A175" s="21"/>
      <c r="B175" s="22"/>
      <c r="C175" s="21"/>
      <c r="D175" s="23"/>
      <c r="E175" s="10"/>
    </row>
    <row r="176" spans="1:5" x14ac:dyDescent="0.25">
      <c r="A176" s="221"/>
      <c r="B176" s="221"/>
      <c r="C176" s="221"/>
      <c r="D176" s="24"/>
    </row>
    <row r="177" spans="1:4" ht="12.75" customHeight="1" x14ac:dyDescent="0.25">
      <c r="A177" s="222"/>
      <c r="B177" s="222"/>
      <c r="C177" s="222"/>
      <c r="D177" s="222"/>
    </row>
    <row r="178" spans="1:4" x14ac:dyDescent="0.25">
      <c r="A178" s="21"/>
      <c r="B178" s="22"/>
      <c r="C178" s="21"/>
      <c r="D178" s="25"/>
    </row>
    <row r="179" spans="1:4" x14ac:dyDescent="0.25">
      <c r="A179" s="221"/>
      <c r="B179" s="221"/>
      <c r="C179" s="221"/>
      <c r="D179" s="24"/>
    </row>
    <row r="180" spans="1:4" ht="12.75" customHeight="1" x14ac:dyDescent="0.25">
      <c r="A180" s="223"/>
      <c r="B180" s="223"/>
      <c r="C180" s="223"/>
      <c r="D180" s="223"/>
    </row>
    <row r="181" spans="1:4" ht="12.75" customHeight="1" x14ac:dyDescent="0.25">
      <c r="A181" s="21"/>
      <c r="B181" s="22"/>
      <c r="C181" s="21"/>
      <c r="D181" s="25"/>
    </row>
    <row r="182" spans="1:4" x14ac:dyDescent="0.25">
      <c r="A182" s="221"/>
      <c r="B182" s="221"/>
      <c r="C182" s="221"/>
      <c r="D182" s="24"/>
    </row>
    <row r="183" spans="1:4" ht="12.75" customHeight="1" x14ac:dyDescent="0.25">
      <c r="A183" s="222"/>
      <c r="B183" s="222"/>
      <c r="C183" s="222"/>
      <c r="D183" s="222"/>
    </row>
    <row r="184" spans="1:4" x14ac:dyDescent="0.25">
      <c r="A184" s="21"/>
      <c r="B184" s="22"/>
      <c r="C184" s="21"/>
      <c r="D184" s="25"/>
    </row>
    <row r="185" spans="1:4" x14ac:dyDescent="0.25">
      <c r="A185" s="221"/>
      <c r="B185" s="221"/>
      <c r="C185" s="221"/>
      <c r="D185" s="24"/>
    </row>
    <row r="186" spans="1:4" ht="12.75" customHeight="1" x14ac:dyDescent="0.25">
      <c r="A186" s="222"/>
      <c r="B186" s="222"/>
      <c r="C186" s="222"/>
      <c r="D186" s="222"/>
    </row>
    <row r="187" spans="1:4" x14ac:dyDescent="0.25">
      <c r="A187" s="21"/>
      <c r="B187" s="22"/>
      <c r="C187" s="21"/>
      <c r="D187" s="25"/>
    </row>
    <row r="188" spans="1:4" x14ac:dyDescent="0.25">
      <c r="A188" s="221"/>
      <c r="B188" s="221"/>
      <c r="C188" s="221"/>
      <c r="D188" s="24"/>
    </row>
    <row r="189" spans="1:4" x14ac:dyDescent="0.25">
      <c r="A189" s="19"/>
      <c r="B189" s="19"/>
      <c r="C189" s="19"/>
      <c r="D189" s="24"/>
    </row>
    <row r="190" spans="1:4" x14ac:dyDescent="0.25">
      <c r="A190" s="19"/>
      <c r="B190" s="19"/>
      <c r="C190" s="19"/>
      <c r="D190" s="24"/>
    </row>
    <row r="191" spans="1:4" x14ac:dyDescent="0.25">
      <c r="A191" s="19"/>
      <c r="B191" s="19"/>
      <c r="C191" s="19"/>
      <c r="D191" s="24"/>
    </row>
    <row r="192" spans="1:4" x14ac:dyDescent="0.25">
      <c r="A192" s="19"/>
      <c r="B192" s="19"/>
      <c r="C192" s="19"/>
      <c r="D192" s="24"/>
    </row>
    <row r="193" spans="1:4" x14ac:dyDescent="0.25">
      <c r="A193" s="19"/>
      <c r="B193" s="19"/>
      <c r="C193" s="19"/>
      <c r="D193" s="24"/>
    </row>
    <row r="194" spans="1:4" x14ac:dyDescent="0.25">
      <c r="A194" s="19"/>
      <c r="B194" s="19"/>
      <c r="C194" s="19"/>
      <c r="D194" s="24"/>
    </row>
    <row r="195" spans="1:4" x14ac:dyDescent="0.25">
      <c r="A195" s="19"/>
      <c r="B195" s="19"/>
      <c r="C195" s="19"/>
      <c r="D195" s="24"/>
    </row>
    <row r="196" spans="1:4" x14ac:dyDescent="0.25">
      <c r="A196" s="19"/>
      <c r="B196" s="19"/>
      <c r="C196" s="19"/>
      <c r="D196" s="24"/>
    </row>
    <row r="197" spans="1:4" x14ac:dyDescent="0.25">
      <c r="A197" s="19"/>
      <c r="B197" s="19"/>
      <c r="C197" s="19"/>
      <c r="D197" s="24"/>
    </row>
  </sheetData>
  <mergeCells count="35">
    <mergeCell ref="A79:D79"/>
    <mergeCell ref="A78:C78"/>
    <mergeCell ref="A132:C132"/>
    <mergeCell ref="A105:D105"/>
    <mergeCell ref="A100:C100"/>
    <mergeCell ref="A95:D95"/>
    <mergeCell ref="A94:C94"/>
    <mergeCell ref="A5:D5"/>
    <mergeCell ref="A168:D168"/>
    <mergeCell ref="A170:C170"/>
    <mergeCell ref="A162:D162"/>
    <mergeCell ref="A161:C161"/>
    <mergeCell ref="A164:C164"/>
    <mergeCell ref="A165:D165"/>
    <mergeCell ref="A167:C167"/>
    <mergeCell ref="A156:C156"/>
    <mergeCell ref="A151:D151"/>
    <mergeCell ref="A133:D133"/>
    <mergeCell ref="A137:C137"/>
    <mergeCell ref="A138:D138"/>
    <mergeCell ref="A150:C150"/>
    <mergeCell ref="A87:D87"/>
    <mergeCell ref="A86:C86"/>
    <mergeCell ref="A188:C188"/>
    <mergeCell ref="A171:D171"/>
    <mergeCell ref="A173:C173"/>
    <mergeCell ref="A174:D174"/>
    <mergeCell ref="A176:C176"/>
    <mergeCell ref="A186:D186"/>
    <mergeCell ref="A185:C185"/>
    <mergeCell ref="A183:D183"/>
    <mergeCell ref="A177:D177"/>
    <mergeCell ref="A179:C179"/>
    <mergeCell ref="A180:D180"/>
    <mergeCell ref="A182:C182"/>
  </mergeCells>
  <phoneticPr fontId="0" type="noConversion"/>
  <printOptions horizontalCentered="1"/>
  <pageMargins left="0.70866141732283472" right="0.62992125984251968" top="0.35433070866141736" bottom="0.35433070866141736" header="0.11811023622047245" footer="0.11811023622047245"/>
  <pageSetup paperSize="9" fitToHeight="4" orientation="portrait" r:id="rId1"/>
  <headerFooter alignWithMargins="0"/>
  <rowBreaks count="1" manualBreakCount="1">
    <brk id="86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G13"/>
  <sheetViews>
    <sheetView showWhiteSpace="0" zoomScaleNormal="100" zoomScaleSheetLayoutView="110" workbookViewId="0">
      <selection activeCell="D5" sqref="D5:D6"/>
    </sheetView>
  </sheetViews>
  <sheetFormatPr defaultRowHeight="15" x14ac:dyDescent="0.25"/>
  <cols>
    <col min="1" max="1" width="3.85546875" style="70" bestFit="1" customWidth="1"/>
    <col min="2" max="2" width="9.140625" style="2" customWidth="1"/>
    <col min="3" max="3" width="33.7109375" style="2" customWidth="1"/>
    <col min="4" max="4" width="21.42578125" style="2" customWidth="1"/>
    <col min="5" max="5" width="18.42578125" style="2" customWidth="1"/>
    <col min="6" max="6" width="12.140625" style="2" customWidth="1"/>
    <col min="7" max="16384" width="9.140625" style="2"/>
  </cols>
  <sheetData>
    <row r="1" spans="2:7" x14ac:dyDescent="0.25">
      <c r="D1" s="234" t="s">
        <v>175</v>
      </c>
      <c r="E1" s="234"/>
    </row>
    <row r="2" spans="2:7" x14ac:dyDescent="0.25">
      <c r="D2" s="3"/>
      <c r="E2" s="3" t="s">
        <v>23</v>
      </c>
    </row>
    <row r="4" spans="2:7" ht="41.25" customHeight="1" x14ac:dyDescent="0.25">
      <c r="B4" s="71" t="s">
        <v>5</v>
      </c>
      <c r="C4" s="28" t="s">
        <v>13</v>
      </c>
      <c r="D4" s="72" t="s">
        <v>14</v>
      </c>
      <c r="E4" s="73" t="s">
        <v>15</v>
      </c>
    </row>
    <row r="5" spans="2:7" ht="42.75" customHeight="1" x14ac:dyDescent="0.25">
      <c r="B5" s="235">
        <v>1</v>
      </c>
      <c r="C5" s="75" t="s">
        <v>24</v>
      </c>
      <c r="D5" s="145">
        <v>12926015.75</v>
      </c>
      <c r="E5" s="146"/>
      <c r="F5" s="76"/>
    </row>
    <row r="6" spans="2:7" ht="56.25" customHeight="1" x14ac:dyDescent="0.25">
      <c r="B6" s="236"/>
      <c r="C6" s="91" t="s">
        <v>434</v>
      </c>
      <c r="D6" s="145">
        <v>52090.5</v>
      </c>
      <c r="E6" s="146"/>
      <c r="F6" s="76"/>
    </row>
    <row r="7" spans="2:7" ht="42.75" customHeight="1" x14ac:dyDescent="0.25">
      <c r="B7" s="74">
        <v>2</v>
      </c>
      <c r="C7" s="75" t="s">
        <v>25</v>
      </c>
      <c r="D7" s="147">
        <v>73114.83</v>
      </c>
      <c r="E7" s="148">
        <v>416875.04</v>
      </c>
      <c r="F7" s="76"/>
      <c r="G7" s="76"/>
    </row>
    <row r="8" spans="2:7" ht="42.75" customHeight="1" x14ac:dyDescent="0.25">
      <c r="B8" s="74">
        <v>3</v>
      </c>
      <c r="C8" s="75" t="s">
        <v>114</v>
      </c>
      <c r="D8" s="145">
        <v>353069.98</v>
      </c>
      <c r="E8" s="146"/>
      <c r="F8" s="76"/>
    </row>
    <row r="9" spans="2:7" ht="42.75" customHeight="1" x14ac:dyDescent="0.25">
      <c r="B9" s="74">
        <v>4</v>
      </c>
      <c r="C9" s="75" t="s">
        <v>26</v>
      </c>
      <c r="D9" s="145">
        <v>136751.74</v>
      </c>
      <c r="E9" s="146"/>
      <c r="F9" s="76"/>
    </row>
    <row r="10" spans="2:7" ht="29.25" customHeight="1" x14ac:dyDescent="0.25">
      <c r="B10" s="77"/>
      <c r="C10" s="71" t="s">
        <v>7</v>
      </c>
      <c r="D10" s="78">
        <f>SUM(D5:D9)</f>
        <v>13541042.800000001</v>
      </c>
      <c r="E10" s="78">
        <f>SUM(E5:E9)</f>
        <v>416875.04</v>
      </c>
    </row>
    <row r="12" spans="2:7" x14ac:dyDescent="0.25">
      <c r="D12" s="76"/>
    </row>
    <row r="13" spans="2:7" x14ac:dyDescent="0.25">
      <c r="D13" s="76"/>
    </row>
  </sheetData>
  <mergeCells count="2">
    <mergeCell ref="D1:E1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09C9-35C1-4B51-8B49-80C2DDC97297}">
  <sheetPr>
    <pageSetUpPr fitToPage="1"/>
  </sheetPr>
  <dimension ref="A1:T24"/>
  <sheetViews>
    <sheetView tabSelected="1" topLeftCell="A7" zoomScaleNormal="100" workbookViewId="0">
      <selection activeCell="K13" sqref="K13"/>
    </sheetView>
  </sheetViews>
  <sheetFormatPr defaultRowHeight="12.75" x14ac:dyDescent="0.2"/>
  <cols>
    <col min="1" max="1" width="5" customWidth="1"/>
    <col min="2" max="2" width="21.5703125" customWidth="1"/>
    <col min="3" max="3" width="12.28515625" customWidth="1"/>
    <col min="6" max="6" width="19.42578125" customWidth="1"/>
    <col min="7" max="7" width="13" customWidth="1"/>
    <col min="8" max="8" width="18.140625" customWidth="1"/>
    <col min="10" max="10" width="10.85546875" customWidth="1"/>
    <col min="11" max="11" width="7.140625" customWidth="1"/>
    <col min="12" max="12" width="7.85546875" customWidth="1"/>
    <col min="15" max="15" width="7.140625" customWidth="1"/>
    <col min="16" max="16" width="13.42578125" customWidth="1"/>
    <col min="19" max="19" width="12.85546875" customWidth="1"/>
    <col min="20" max="20" width="13.5703125" customWidth="1"/>
  </cols>
  <sheetData>
    <row r="1" spans="1:20" ht="15" x14ac:dyDescent="0.2">
      <c r="R1" s="165"/>
      <c r="S1" s="167"/>
      <c r="T1" s="168" t="s">
        <v>350</v>
      </c>
    </row>
    <row r="3" spans="1:20" ht="30" customHeight="1" x14ac:dyDescent="0.2">
      <c r="A3" s="237" t="s">
        <v>5</v>
      </c>
      <c r="B3" s="238" t="s">
        <v>208</v>
      </c>
      <c r="C3" s="238" t="s">
        <v>209</v>
      </c>
      <c r="D3" s="237" t="s">
        <v>210</v>
      </c>
      <c r="E3" s="237" t="s">
        <v>211</v>
      </c>
      <c r="F3" s="237" t="s">
        <v>212</v>
      </c>
      <c r="G3" s="237" t="s">
        <v>213</v>
      </c>
      <c r="H3" s="237" t="s">
        <v>214</v>
      </c>
      <c r="I3" s="237" t="s">
        <v>215</v>
      </c>
      <c r="J3" s="237" t="s">
        <v>216</v>
      </c>
      <c r="K3" s="237" t="s">
        <v>217</v>
      </c>
      <c r="L3" s="237" t="s">
        <v>218</v>
      </c>
      <c r="M3" s="237" t="s">
        <v>219</v>
      </c>
      <c r="N3" s="238" t="s">
        <v>339</v>
      </c>
      <c r="O3" s="237" t="s">
        <v>220</v>
      </c>
      <c r="P3" s="238" t="s">
        <v>435</v>
      </c>
      <c r="Q3" s="237" t="s">
        <v>221</v>
      </c>
      <c r="R3" s="237" t="s">
        <v>222</v>
      </c>
      <c r="S3" s="237" t="s">
        <v>335</v>
      </c>
      <c r="T3" s="237"/>
    </row>
    <row r="4" spans="1:20" ht="24.75" customHeight="1" x14ac:dyDescent="0.2">
      <c r="A4" s="237"/>
      <c r="B4" s="238"/>
      <c r="C4" s="238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  <c r="O4" s="237"/>
      <c r="P4" s="238"/>
      <c r="Q4" s="237"/>
      <c r="R4" s="237"/>
      <c r="S4" s="166" t="s">
        <v>223</v>
      </c>
      <c r="T4" s="166" t="s">
        <v>224</v>
      </c>
    </row>
    <row r="5" spans="1:20" ht="51" x14ac:dyDescent="0.2">
      <c r="A5" s="1">
        <v>1</v>
      </c>
      <c r="B5" s="149" t="s">
        <v>225</v>
      </c>
      <c r="C5" s="149"/>
      <c r="D5" s="152" t="s">
        <v>226</v>
      </c>
      <c r="E5" s="152" t="s">
        <v>227</v>
      </c>
      <c r="F5" s="152" t="s">
        <v>228</v>
      </c>
      <c r="G5" s="150" t="s">
        <v>229</v>
      </c>
      <c r="H5" s="152" t="s">
        <v>230</v>
      </c>
      <c r="I5" s="152" t="s">
        <v>229</v>
      </c>
      <c r="J5" s="152" t="s">
        <v>229</v>
      </c>
      <c r="K5" s="152" t="s">
        <v>229</v>
      </c>
      <c r="L5" s="152">
        <v>8650</v>
      </c>
      <c r="M5" s="152" t="s">
        <v>229</v>
      </c>
      <c r="N5" s="152" t="s">
        <v>229</v>
      </c>
      <c r="O5" s="152">
        <v>2018</v>
      </c>
      <c r="P5" s="153" t="s">
        <v>229</v>
      </c>
      <c r="Q5" s="149" t="s">
        <v>229</v>
      </c>
      <c r="R5" s="149" t="s">
        <v>231</v>
      </c>
      <c r="S5" s="151" t="s">
        <v>395</v>
      </c>
      <c r="T5" s="151" t="s">
        <v>396</v>
      </c>
    </row>
    <row r="6" spans="1:20" ht="63.75" x14ac:dyDescent="0.2">
      <c r="A6" s="1">
        <v>2</v>
      </c>
      <c r="B6" s="149" t="s">
        <v>232</v>
      </c>
      <c r="C6" s="149"/>
      <c r="D6" s="152" t="s">
        <v>233</v>
      </c>
      <c r="E6" s="152" t="s">
        <v>234</v>
      </c>
      <c r="F6" s="152" t="s">
        <v>235</v>
      </c>
      <c r="G6" s="150" t="s">
        <v>236</v>
      </c>
      <c r="H6" s="152" t="s">
        <v>237</v>
      </c>
      <c r="I6" s="152" t="s">
        <v>229</v>
      </c>
      <c r="J6" s="154">
        <v>43522</v>
      </c>
      <c r="K6" s="154"/>
      <c r="L6" s="152">
        <v>2000</v>
      </c>
      <c r="M6" s="152">
        <v>1372</v>
      </c>
      <c r="N6" s="152"/>
      <c r="O6" s="152">
        <v>2018</v>
      </c>
      <c r="P6" s="153"/>
      <c r="Q6" s="149"/>
      <c r="R6" s="149" t="s">
        <v>231</v>
      </c>
      <c r="S6" s="151" t="s">
        <v>397</v>
      </c>
      <c r="T6" s="151" t="s">
        <v>398</v>
      </c>
    </row>
    <row r="7" spans="1:20" ht="51" x14ac:dyDescent="0.2">
      <c r="A7" s="1">
        <v>3</v>
      </c>
      <c r="B7" s="149" t="s">
        <v>238</v>
      </c>
      <c r="C7" s="149"/>
      <c r="D7" s="152" t="s">
        <v>239</v>
      </c>
      <c r="E7" s="152" t="s">
        <v>240</v>
      </c>
      <c r="F7" s="152">
        <v>121452103</v>
      </c>
      <c r="G7" s="150" t="s">
        <v>241</v>
      </c>
      <c r="H7" s="152" t="s">
        <v>242</v>
      </c>
      <c r="I7" s="152">
        <v>6842</v>
      </c>
      <c r="J7" s="152" t="s">
        <v>243</v>
      </c>
      <c r="K7" s="152"/>
      <c r="L7" s="152"/>
      <c r="M7" s="152"/>
      <c r="N7" s="152"/>
      <c r="O7" s="152">
        <v>1986</v>
      </c>
      <c r="P7" s="155"/>
      <c r="Q7" s="163"/>
      <c r="R7" s="149" t="s">
        <v>244</v>
      </c>
      <c r="S7" s="151" t="s">
        <v>399</v>
      </c>
      <c r="T7" s="151" t="s">
        <v>400</v>
      </c>
    </row>
    <row r="8" spans="1:20" ht="51" x14ac:dyDescent="0.2">
      <c r="A8" s="1">
        <v>4</v>
      </c>
      <c r="B8" s="149" t="s">
        <v>225</v>
      </c>
      <c r="C8" s="149"/>
      <c r="D8" s="152" t="s">
        <v>245</v>
      </c>
      <c r="E8" s="152">
        <v>6630</v>
      </c>
      <c r="F8" s="152" t="s">
        <v>246</v>
      </c>
      <c r="G8" s="150" t="s">
        <v>338</v>
      </c>
      <c r="H8" s="152" t="s">
        <v>242</v>
      </c>
      <c r="I8" s="152">
        <v>6788</v>
      </c>
      <c r="J8" s="154">
        <v>40743</v>
      </c>
      <c r="K8" s="152">
        <v>99</v>
      </c>
      <c r="L8" s="152">
        <v>9500</v>
      </c>
      <c r="M8" s="152" t="s">
        <v>229</v>
      </c>
      <c r="N8" s="152">
        <v>2</v>
      </c>
      <c r="O8" s="152">
        <v>2011</v>
      </c>
      <c r="P8" s="155">
        <v>252300</v>
      </c>
      <c r="Q8" s="163" t="s">
        <v>247</v>
      </c>
      <c r="R8" s="163" t="s">
        <v>248</v>
      </c>
      <c r="S8" s="151" t="s">
        <v>401</v>
      </c>
      <c r="T8" s="151" t="s">
        <v>402</v>
      </c>
    </row>
    <row r="9" spans="1:20" ht="51" x14ac:dyDescent="0.2">
      <c r="A9" s="1">
        <v>5</v>
      </c>
      <c r="B9" s="149" t="s">
        <v>238</v>
      </c>
      <c r="C9" s="149" t="s">
        <v>249</v>
      </c>
      <c r="D9" s="152" t="s">
        <v>250</v>
      </c>
      <c r="E9" s="152">
        <v>244</v>
      </c>
      <c r="F9" s="152" t="s">
        <v>251</v>
      </c>
      <c r="G9" s="150" t="s">
        <v>337</v>
      </c>
      <c r="H9" s="152" t="s">
        <v>252</v>
      </c>
      <c r="I9" s="152">
        <v>6842</v>
      </c>
      <c r="J9" s="154">
        <v>35212</v>
      </c>
      <c r="K9" s="152">
        <v>111</v>
      </c>
      <c r="L9" s="152">
        <v>10170</v>
      </c>
      <c r="M9" s="152">
        <v>2900</v>
      </c>
      <c r="N9" s="152">
        <v>6</v>
      </c>
      <c r="O9" s="152">
        <v>1996</v>
      </c>
      <c r="P9" s="155" t="s">
        <v>229</v>
      </c>
      <c r="Q9" s="163" t="s">
        <v>229</v>
      </c>
      <c r="R9" s="149" t="s">
        <v>244</v>
      </c>
      <c r="S9" s="151" t="s">
        <v>403</v>
      </c>
      <c r="T9" s="151" t="s">
        <v>404</v>
      </c>
    </row>
    <row r="10" spans="1:20" ht="63.75" x14ac:dyDescent="0.2">
      <c r="A10" s="1">
        <v>6</v>
      </c>
      <c r="B10" s="149" t="s">
        <v>232</v>
      </c>
      <c r="C10" s="149" t="s">
        <v>253</v>
      </c>
      <c r="D10" s="152" t="s">
        <v>254</v>
      </c>
      <c r="E10" s="152" t="s">
        <v>255</v>
      </c>
      <c r="F10" s="152" t="s">
        <v>256</v>
      </c>
      <c r="G10" s="150" t="s">
        <v>257</v>
      </c>
      <c r="H10" s="152" t="s">
        <v>252</v>
      </c>
      <c r="I10" s="152" t="s">
        <v>258</v>
      </c>
      <c r="J10" s="152" t="s">
        <v>259</v>
      </c>
      <c r="K10" s="152"/>
      <c r="L10" s="152"/>
      <c r="M10" s="152"/>
      <c r="N10" s="152">
        <v>6</v>
      </c>
      <c r="O10" s="152">
        <v>2002</v>
      </c>
      <c r="P10" s="155">
        <v>193700</v>
      </c>
      <c r="Q10" s="163" t="s">
        <v>247</v>
      </c>
      <c r="R10" s="163" t="s">
        <v>248</v>
      </c>
      <c r="S10" s="151" t="s">
        <v>405</v>
      </c>
      <c r="T10" s="151" t="s">
        <v>406</v>
      </c>
    </row>
    <row r="11" spans="1:20" ht="51" x14ac:dyDescent="0.2">
      <c r="A11" s="1">
        <v>7</v>
      </c>
      <c r="B11" s="149" t="s">
        <v>238</v>
      </c>
      <c r="C11" s="149"/>
      <c r="D11" s="152" t="s">
        <v>260</v>
      </c>
      <c r="E11" s="152" t="s">
        <v>261</v>
      </c>
      <c r="F11" s="152" t="s">
        <v>262</v>
      </c>
      <c r="G11" s="150"/>
      <c r="H11" s="152" t="s">
        <v>263</v>
      </c>
      <c r="I11" s="152"/>
      <c r="J11" s="154">
        <v>30153</v>
      </c>
      <c r="K11" s="154"/>
      <c r="L11" s="154"/>
      <c r="M11" s="154"/>
      <c r="N11" s="152"/>
      <c r="O11" s="152">
        <v>1982</v>
      </c>
      <c r="P11" s="155" t="s">
        <v>229</v>
      </c>
      <c r="Q11" s="163" t="s">
        <v>229</v>
      </c>
      <c r="R11" s="149" t="s">
        <v>231</v>
      </c>
      <c r="S11" s="151" t="s">
        <v>407</v>
      </c>
      <c r="T11" s="151" t="s">
        <v>408</v>
      </c>
    </row>
    <row r="12" spans="1:20" ht="63.75" x14ac:dyDescent="0.2">
      <c r="A12" s="1">
        <v>8</v>
      </c>
      <c r="B12" s="149" t="s">
        <v>232</v>
      </c>
      <c r="C12" s="149"/>
      <c r="D12" s="149" t="s">
        <v>264</v>
      </c>
      <c r="E12" s="152" t="s">
        <v>265</v>
      </c>
      <c r="F12" s="152" t="s">
        <v>266</v>
      </c>
      <c r="G12" s="150" t="s">
        <v>267</v>
      </c>
      <c r="H12" s="152" t="s">
        <v>268</v>
      </c>
      <c r="I12" s="152" t="s">
        <v>229</v>
      </c>
      <c r="J12" s="154">
        <v>43763</v>
      </c>
      <c r="K12" s="154"/>
      <c r="L12" s="156">
        <v>750</v>
      </c>
      <c r="M12" s="156"/>
      <c r="N12" s="152">
        <v>626</v>
      </c>
      <c r="O12" s="152">
        <v>2019</v>
      </c>
      <c r="P12" s="153" t="s">
        <v>229</v>
      </c>
      <c r="Q12" s="149" t="s">
        <v>229</v>
      </c>
      <c r="R12" s="149" t="s">
        <v>231</v>
      </c>
      <c r="S12" s="151" t="s">
        <v>409</v>
      </c>
      <c r="T12" s="151" t="s">
        <v>410</v>
      </c>
    </row>
    <row r="13" spans="1:20" ht="51" x14ac:dyDescent="0.2">
      <c r="A13" s="1">
        <v>9</v>
      </c>
      <c r="B13" s="149" t="s">
        <v>225</v>
      </c>
      <c r="C13" s="149"/>
      <c r="D13" s="149" t="s">
        <v>269</v>
      </c>
      <c r="E13" s="152" t="s">
        <v>270</v>
      </c>
      <c r="F13" s="152">
        <v>12095</v>
      </c>
      <c r="G13" s="150" t="s">
        <v>271</v>
      </c>
      <c r="H13" s="152" t="s">
        <v>272</v>
      </c>
      <c r="I13" s="152">
        <v>6842</v>
      </c>
      <c r="J13" s="154">
        <v>33175</v>
      </c>
      <c r="K13" s="154"/>
      <c r="L13" s="156">
        <v>10650</v>
      </c>
      <c r="M13" s="156">
        <v>3900</v>
      </c>
      <c r="N13" s="152">
        <v>6</v>
      </c>
      <c r="O13" s="152">
        <v>1990</v>
      </c>
      <c r="P13" s="153" t="s">
        <v>229</v>
      </c>
      <c r="Q13" s="149" t="s">
        <v>229</v>
      </c>
      <c r="R13" s="149" t="s">
        <v>244</v>
      </c>
      <c r="S13" s="151" t="s">
        <v>411</v>
      </c>
      <c r="T13" s="151" t="s">
        <v>412</v>
      </c>
    </row>
    <row r="14" spans="1:20" ht="51" x14ac:dyDescent="0.2">
      <c r="A14" s="1">
        <v>10</v>
      </c>
      <c r="B14" s="149" t="s">
        <v>273</v>
      </c>
      <c r="C14" s="149"/>
      <c r="D14" s="149" t="s">
        <v>274</v>
      </c>
      <c r="E14" s="152" t="s">
        <v>275</v>
      </c>
      <c r="F14" s="152" t="s">
        <v>276</v>
      </c>
      <c r="G14" s="150" t="s">
        <v>277</v>
      </c>
      <c r="H14" s="152" t="s">
        <v>278</v>
      </c>
      <c r="I14" s="152">
        <v>1997</v>
      </c>
      <c r="J14" s="154">
        <v>41775</v>
      </c>
      <c r="K14" s="154"/>
      <c r="L14" s="156">
        <v>2810</v>
      </c>
      <c r="M14" s="156"/>
      <c r="N14" s="152">
        <v>9</v>
      </c>
      <c r="O14" s="152">
        <v>2014</v>
      </c>
      <c r="P14" s="153">
        <v>37000</v>
      </c>
      <c r="Q14" s="149" t="s">
        <v>247</v>
      </c>
      <c r="R14" s="149" t="s">
        <v>340</v>
      </c>
      <c r="S14" s="151" t="s">
        <v>413</v>
      </c>
      <c r="T14" s="151" t="s">
        <v>414</v>
      </c>
    </row>
    <row r="15" spans="1:20" ht="45" x14ac:dyDescent="0.2">
      <c r="A15" s="1">
        <v>11</v>
      </c>
      <c r="B15" s="149" t="s">
        <v>279</v>
      </c>
      <c r="C15" s="149"/>
      <c r="D15" s="149"/>
      <c r="E15" s="152"/>
      <c r="F15" s="152" t="s">
        <v>280</v>
      </c>
      <c r="G15" s="150" t="s">
        <v>281</v>
      </c>
      <c r="H15" s="152" t="s">
        <v>272</v>
      </c>
      <c r="I15" s="152"/>
      <c r="J15" s="154"/>
      <c r="K15" s="154"/>
      <c r="L15" s="156"/>
      <c r="M15" s="156"/>
      <c r="N15" s="152"/>
      <c r="O15" s="152"/>
      <c r="P15" s="153"/>
      <c r="Q15" s="149"/>
      <c r="R15" s="149" t="s">
        <v>244</v>
      </c>
      <c r="S15" s="151" t="s">
        <v>415</v>
      </c>
      <c r="T15" s="151" t="s">
        <v>416</v>
      </c>
    </row>
    <row r="16" spans="1:20" ht="51" x14ac:dyDescent="0.2">
      <c r="A16" s="1">
        <v>12</v>
      </c>
      <c r="B16" s="149" t="s">
        <v>225</v>
      </c>
      <c r="C16" s="152" t="s">
        <v>282</v>
      </c>
      <c r="D16" s="152" t="s">
        <v>283</v>
      </c>
      <c r="E16" s="152"/>
      <c r="F16" s="152" t="s">
        <v>284</v>
      </c>
      <c r="G16" s="150" t="s">
        <v>285</v>
      </c>
      <c r="H16" s="152" t="s">
        <v>272</v>
      </c>
      <c r="I16" s="152">
        <v>6179</v>
      </c>
      <c r="J16" s="154">
        <v>36206</v>
      </c>
      <c r="K16" s="154" t="s">
        <v>229</v>
      </c>
      <c r="L16" s="156">
        <v>12500</v>
      </c>
      <c r="M16" s="156" t="s">
        <v>229</v>
      </c>
      <c r="N16" s="152">
        <v>6</v>
      </c>
      <c r="O16" s="152">
        <v>1998</v>
      </c>
      <c r="P16" s="153"/>
      <c r="Q16" s="149"/>
      <c r="R16" s="149" t="s">
        <v>244</v>
      </c>
      <c r="S16" s="151" t="s">
        <v>417</v>
      </c>
      <c r="T16" s="151" t="s">
        <v>418</v>
      </c>
    </row>
    <row r="17" spans="1:20" ht="63.75" x14ac:dyDescent="0.2">
      <c r="A17" s="1">
        <v>13</v>
      </c>
      <c r="B17" s="149" t="s">
        <v>286</v>
      </c>
      <c r="C17" s="149" t="s">
        <v>287</v>
      </c>
      <c r="D17" s="157" t="s">
        <v>274</v>
      </c>
      <c r="E17" s="158" t="s">
        <v>288</v>
      </c>
      <c r="F17" s="159" t="s">
        <v>289</v>
      </c>
      <c r="G17" s="74" t="s">
        <v>290</v>
      </c>
      <c r="H17" s="152" t="s">
        <v>278</v>
      </c>
      <c r="I17" s="159"/>
      <c r="J17" s="159"/>
      <c r="K17" s="159"/>
      <c r="L17" s="159"/>
      <c r="M17" s="159"/>
      <c r="N17" s="157">
        <v>5</v>
      </c>
      <c r="O17" s="159">
        <v>2013</v>
      </c>
      <c r="P17" s="160">
        <v>33100</v>
      </c>
      <c r="Q17" s="164" t="s">
        <v>247</v>
      </c>
      <c r="R17" s="149" t="s">
        <v>291</v>
      </c>
      <c r="S17" s="151" t="s">
        <v>419</v>
      </c>
      <c r="T17" s="151" t="s">
        <v>420</v>
      </c>
    </row>
    <row r="18" spans="1:20" ht="51" x14ac:dyDescent="0.2">
      <c r="A18" s="1">
        <v>14</v>
      </c>
      <c r="B18" s="149" t="s">
        <v>225</v>
      </c>
      <c r="C18" s="149"/>
      <c r="D18" s="157" t="s">
        <v>292</v>
      </c>
      <c r="E18" s="158" t="s">
        <v>293</v>
      </c>
      <c r="F18" s="159" t="s">
        <v>294</v>
      </c>
      <c r="G18" s="74" t="s">
        <v>295</v>
      </c>
      <c r="H18" s="152" t="s">
        <v>296</v>
      </c>
      <c r="I18" s="157">
        <v>1560</v>
      </c>
      <c r="J18" s="161">
        <v>39681</v>
      </c>
      <c r="K18" s="157">
        <v>66</v>
      </c>
      <c r="L18" s="157">
        <v>2661</v>
      </c>
      <c r="M18" s="157">
        <v>813</v>
      </c>
      <c r="N18" s="157">
        <v>3</v>
      </c>
      <c r="O18" s="157">
        <v>2008</v>
      </c>
      <c r="P18" s="160">
        <v>16500</v>
      </c>
      <c r="Q18" s="164" t="s">
        <v>247</v>
      </c>
      <c r="R18" s="149" t="s">
        <v>248</v>
      </c>
      <c r="S18" s="151" t="s">
        <v>421</v>
      </c>
      <c r="T18" s="151" t="s">
        <v>422</v>
      </c>
    </row>
    <row r="19" spans="1:20" ht="51" x14ac:dyDescent="0.2">
      <c r="A19" s="1">
        <v>15</v>
      </c>
      <c r="B19" s="149" t="s">
        <v>225</v>
      </c>
      <c r="C19" s="149"/>
      <c r="D19" s="157" t="s">
        <v>282</v>
      </c>
      <c r="E19" s="158" t="s">
        <v>297</v>
      </c>
      <c r="F19" s="159" t="s">
        <v>298</v>
      </c>
      <c r="G19" s="74" t="s">
        <v>299</v>
      </c>
      <c r="H19" s="152" t="s">
        <v>272</v>
      </c>
      <c r="I19" s="157">
        <v>9834</v>
      </c>
      <c r="J19" s="161">
        <v>35446</v>
      </c>
      <c r="K19" s="157">
        <v>195</v>
      </c>
      <c r="L19" s="157">
        <v>15000</v>
      </c>
      <c r="M19" s="157" t="s">
        <v>229</v>
      </c>
      <c r="N19" s="157">
        <v>8</v>
      </c>
      <c r="O19" s="157">
        <v>1997</v>
      </c>
      <c r="P19" s="160">
        <v>110000</v>
      </c>
      <c r="Q19" s="164" t="s">
        <v>247</v>
      </c>
      <c r="R19" s="149" t="s">
        <v>248</v>
      </c>
      <c r="S19" s="151" t="s">
        <v>421</v>
      </c>
      <c r="T19" s="151" t="s">
        <v>422</v>
      </c>
    </row>
    <row r="20" spans="1:20" ht="51" x14ac:dyDescent="0.2">
      <c r="A20" s="1">
        <v>16</v>
      </c>
      <c r="B20" s="247" t="s">
        <v>225</v>
      </c>
      <c r="C20" s="247" t="s">
        <v>300</v>
      </c>
      <c r="D20" s="248" t="s">
        <v>301</v>
      </c>
      <c r="E20" s="249" t="s">
        <v>436</v>
      </c>
      <c r="F20" s="246" t="s">
        <v>437</v>
      </c>
      <c r="G20" s="250" t="s">
        <v>302</v>
      </c>
      <c r="H20" s="248" t="s">
        <v>272</v>
      </c>
      <c r="I20" s="248">
        <v>9291</v>
      </c>
      <c r="J20" s="251">
        <v>44184</v>
      </c>
      <c r="K20" s="252"/>
      <c r="L20" s="252"/>
      <c r="M20" s="252"/>
      <c r="N20" s="252"/>
      <c r="O20" s="252">
        <v>2020</v>
      </c>
      <c r="P20" s="253">
        <v>800000</v>
      </c>
      <c r="Q20" s="254" t="s">
        <v>247</v>
      </c>
      <c r="R20" s="255" t="s">
        <v>291</v>
      </c>
      <c r="S20" s="256" t="s">
        <v>423</v>
      </c>
      <c r="T20" s="256" t="s">
        <v>424</v>
      </c>
    </row>
    <row r="21" spans="1:20" ht="51" x14ac:dyDescent="0.2">
      <c r="A21" s="1">
        <v>17</v>
      </c>
      <c r="B21" s="149" t="s">
        <v>238</v>
      </c>
      <c r="C21" s="149"/>
      <c r="D21" s="152" t="s">
        <v>303</v>
      </c>
      <c r="E21" s="152" t="s">
        <v>304</v>
      </c>
      <c r="F21" s="152" t="s">
        <v>305</v>
      </c>
      <c r="G21" s="150" t="s">
        <v>306</v>
      </c>
      <c r="H21" s="152" t="s">
        <v>307</v>
      </c>
      <c r="I21" s="152" t="s">
        <v>229</v>
      </c>
      <c r="J21" s="154">
        <v>30682</v>
      </c>
      <c r="K21" s="152" t="s">
        <v>229</v>
      </c>
      <c r="L21" s="152">
        <v>4950</v>
      </c>
      <c r="M21" s="152">
        <v>3500</v>
      </c>
      <c r="N21" s="152"/>
      <c r="O21" s="152">
        <v>1984</v>
      </c>
      <c r="P21" s="155"/>
      <c r="Q21" s="163"/>
      <c r="R21" s="163" t="s">
        <v>231</v>
      </c>
      <c r="S21" s="151" t="s">
        <v>425</v>
      </c>
      <c r="T21" s="151" t="s">
        <v>426</v>
      </c>
    </row>
    <row r="22" spans="1:20" ht="60" x14ac:dyDescent="0.2">
      <c r="A22" s="1">
        <v>18</v>
      </c>
      <c r="B22" s="149" t="s">
        <v>238</v>
      </c>
      <c r="C22" s="149"/>
      <c r="D22" s="152" t="s">
        <v>260</v>
      </c>
      <c r="E22" s="152" t="s">
        <v>308</v>
      </c>
      <c r="F22" s="152" t="s">
        <v>309</v>
      </c>
      <c r="G22" s="150" t="s">
        <v>336</v>
      </c>
      <c r="H22" s="152" t="s">
        <v>310</v>
      </c>
      <c r="I22" s="152" t="s">
        <v>229</v>
      </c>
      <c r="J22" s="154">
        <v>30964</v>
      </c>
      <c r="K22" s="152" t="s">
        <v>229</v>
      </c>
      <c r="L22" s="152">
        <v>900</v>
      </c>
      <c r="M22" s="152" t="s">
        <v>229</v>
      </c>
      <c r="N22" s="152" t="s">
        <v>229</v>
      </c>
      <c r="O22" s="152">
        <v>1975</v>
      </c>
      <c r="P22" s="155"/>
      <c r="Q22" s="163"/>
      <c r="R22" s="163" t="s">
        <v>231</v>
      </c>
      <c r="S22" s="151" t="s">
        <v>425</v>
      </c>
      <c r="T22" s="151" t="s">
        <v>426</v>
      </c>
    </row>
    <row r="23" spans="1:20" ht="89.25" x14ac:dyDescent="0.2">
      <c r="A23" s="1">
        <v>19</v>
      </c>
      <c r="B23" s="149" t="s">
        <v>311</v>
      </c>
      <c r="C23" s="149" t="s">
        <v>312</v>
      </c>
      <c r="D23" s="152" t="s">
        <v>313</v>
      </c>
      <c r="E23" s="162" t="s">
        <v>314</v>
      </c>
      <c r="F23" s="152" t="s">
        <v>315</v>
      </c>
      <c r="G23" s="150" t="s">
        <v>316</v>
      </c>
      <c r="H23" s="152" t="s">
        <v>252</v>
      </c>
      <c r="I23" s="152">
        <v>6842</v>
      </c>
      <c r="J23" s="152" t="s">
        <v>317</v>
      </c>
      <c r="K23" s="152">
        <v>0</v>
      </c>
      <c r="L23" s="152">
        <v>10580</v>
      </c>
      <c r="M23" s="152">
        <v>3500</v>
      </c>
      <c r="N23" s="152">
        <v>6</v>
      </c>
      <c r="O23" s="152">
        <v>1988</v>
      </c>
      <c r="P23" s="155"/>
      <c r="Q23" s="163"/>
      <c r="R23" s="163" t="s">
        <v>244</v>
      </c>
      <c r="S23" s="151" t="s">
        <v>425</v>
      </c>
      <c r="T23" s="151" t="s">
        <v>426</v>
      </c>
    </row>
    <row r="24" spans="1:20" ht="89.25" x14ac:dyDescent="0.2">
      <c r="A24" s="1">
        <v>20</v>
      </c>
      <c r="B24" s="149" t="s">
        <v>318</v>
      </c>
      <c r="C24" s="149" t="s">
        <v>319</v>
      </c>
      <c r="D24" s="152" t="s">
        <v>320</v>
      </c>
      <c r="E24" s="152" t="s">
        <v>321</v>
      </c>
      <c r="F24" s="152">
        <v>96528</v>
      </c>
      <c r="G24" s="150" t="s">
        <v>322</v>
      </c>
      <c r="H24" s="152" t="s">
        <v>252</v>
      </c>
      <c r="I24" s="152">
        <v>4650</v>
      </c>
      <c r="J24" s="152" t="s">
        <v>323</v>
      </c>
      <c r="K24" s="152">
        <v>0</v>
      </c>
      <c r="L24" s="152">
        <v>0</v>
      </c>
      <c r="M24" s="152">
        <v>0</v>
      </c>
      <c r="N24" s="152">
        <v>4</v>
      </c>
      <c r="O24" s="152">
        <v>1967</v>
      </c>
      <c r="P24" s="155"/>
      <c r="Q24" s="163"/>
      <c r="R24" s="163" t="s">
        <v>244</v>
      </c>
      <c r="S24" s="151" t="s">
        <v>425</v>
      </c>
      <c r="T24" s="151" t="s">
        <v>426</v>
      </c>
    </row>
  </sheetData>
  <mergeCells count="19">
    <mergeCell ref="E3:E4"/>
    <mergeCell ref="A3:A4"/>
    <mergeCell ref="B3:B4"/>
    <mergeCell ref="C3:C4"/>
    <mergeCell ref="D3:D4"/>
    <mergeCell ref="R3:R4"/>
    <mergeCell ref="S3:T3"/>
    <mergeCell ref="Q3:Q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23622047244094491" right="0.23622047244094491" top="0.35433070866141736" bottom="0.35433070866141736" header="0.11811023622047245" footer="0.11811023622047245"/>
  <pageSetup paperSize="9" scale="6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D59C-66C8-4C01-ABCD-A38B840908A7}">
  <sheetPr>
    <pageSetUpPr fitToPage="1"/>
  </sheetPr>
  <dimension ref="B1:H54"/>
  <sheetViews>
    <sheetView topLeftCell="A16" zoomScaleNormal="100" workbookViewId="0">
      <selection activeCell="H33" sqref="H33"/>
    </sheetView>
  </sheetViews>
  <sheetFormatPr defaultRowHeight="15" x14ac:dyDescent="0.25"/>
  <cols>
    <col min="1" max="1" width="3" style="2" customWidth="1"/>
    <col min="2" max="2" width="6.7109375" style="2" customWidth="1"/>
    <col min="3" max="3" width="14.28515625" style="2" customWidth="1"/>
    <col min="4" max="4" width="15.7109375" style="2" customWidth="1"/>
    <col min="5" max="5" width="16.42578125" style="2" customWidth="1"/>
    <col min="6" max="6" width="20.140625" style="2" customWidth="1"/>
    <col min="7" max="7" width="13.28515625" style="2" customWidth="1"/>
    <col min="8" max="8" width="15.7109375" style="2" customWidth="1"/>
    <col min="9" max="16384" width="9.140625" style="2"/>
  </cols>
  <sheetData>
    <row r="1" spans="2:8" x14ac:dyDescent="0.25">
      <c r="H1" s="169" t="s">
        <v>349</v>
      </c>
    </row>
    <row r="3" spans="2:8" ht="30.95" customHeight="1" x14ac:dyDescent="0.25">
      <c r="B3" s="239" t="s">
        <v>351</v>
      </c>
      <c r="C3" s="239"/>
      <c r="D3" s="239"/>
      <c r="E3" s="239"/>
      <c r="F3" s="239"/>
      <c r="G3" s="239"/>
      <c r="H3" s="239"/>
    </row>
    <row r="4" spans="2:8" ht="30.95" customHeight="1" x14ac:dyDescent="0.25">
      <c r="B4" s="150" t="s">
        <v>341</v>
      </c>
      <c r="C4" s="150" t="s">
        <v>342</v>
      </c>
      <c r="D4" s="150" t="s">
        <v>343</v>
      </c>
      <c r="E4" s="150" t="s">
        <v>344</v>
      </c>
      <c r="F4" s="150" t="s">
        <v>345</v>
      </c>
      <c r="G4" s="150" t="s">
        <v>346</v>
      </c>
      <c r="H4" s="170" t="s">
        <v>347</v>
      </c>
    </row>
    <row r="5" spans="2:8" ht="30.95" customHeight="1" x14ac:dyDescent="0.25">
      <c r="B5" s="187">
        <v>1</v>
      </c>
      <c r="C5" s="188" t="s">
        <v>383</v>
      </c>
      <c r="D5" s="188" t="s">
        <v>383</v>
      </c>
      <c r="E5" s="188" t="s">
        <v>357</v>
      </c>
      <c r="F5" s="188" t="s">
        <v>384</v>
      </c>
      <c r="G5" s="189">
        <v>43102</v>
      </c>
      <c r="H5" s="190">
        <v>528.75</v>
      </c>
    </row>
    <row r="6" spans="2:8" ht="30.95" customHeight="1" x14ac:dyDescent="0.25">
      <c r="B6" s="187">
        <v>2</v>
      </c>
      <c r="C6" s="177" t="s">
        <v>358</v>
      </c>
      <c r="D6" s="188" t="s">
        <v>370</v>
      </c>
      <c r="E6" s="188" t="s">
        <v>386</v>
      </c>
      <c r="F6" s="188" t="s">
        <v>385</v>
      </c>
      <c r="G6" s="189">
        <v>43147</v>
      </c>
      <c r="H6" s="190">
        <v>776.23</v>
      </c>
    </row>
    <row r="7" spans="2:8" ht="30.95" customHeight="1" x14ac:dyDescent="0.25">
      <c r="B7" s="187">
        <v>3</v>
      </c>
      <c r="C7" s="177" t="s">
        <v>358</v>
      </c>
      <c r="D7" s="188" t="s">
        <v>370</v>
      </c>
      <c r="E7" s="176" t="s">
        <v>363</v>
      </c>
      <c r="F7" s="176" t="s">
        <v>231</v>
      </c>
      <c r="G7" s="179">
        <v>43280</v>
      </c>
      <c r="H7" s="180">
        <v>3590.17</v>
      </c>
    </row>
    <row r="8" spans="2:8" ht="30.95" customHeight="1" x14ac:dyDescent="0.25">
      <c r="B8" s="187">
        <v>4</v>
      </c>
      <c r="C8" s="177"/>
      <c r="D8" s="176"/>
      <c r="E8" s="176" t="s">
        <v>363</v>
      </c>
      <c r="F8" s="176" t="s">
        <v>364</v>
      </c>
      <c r="G8" s="179">
        <v>43441</v>
      </c>
      <c r="H8" s="180">
        <v>3307</v>
      </c>
    </row>
    <row r="9" spans="2:8" ht="30.95" customHeight="1" x14ac:dyDescent="0.25">
      <c r="B9" s="187">
        <v>5</v>
      </c>
      <c r="C9" s="177" t="s">
        <v>358</v>
      </c>
      <c r="D9" s="188" t="s">
        <v>370</v>
      </c>
      <c r="E9" s="188" t="s">
        <v>386</v>
      </c>
      <c r="F9" s="188" t="s">
        <v>385</v>
      </c>
      <c r="G9" s="189">
        <v>43298</v>
      </c>
      <c r="H9" s="190">
        <v>290.13</v>
      </c>
    </row>
    <row r="10" spans="2:8" ht="30.95" customHeight="1" x14ac:dyDescent="0.25">
      <c r="B10" s="240"/>
      <c r="C10" s="240"/>
      <c r="D10" s="240"/>
      <c r="E10" s="240"/>
      <c r="F10" s="240"/>
      <c r="G10" s="240"/>
      <c r="H10" s="171">
        <f>SUM(H5:H9)</f>
        <v>8492.2799999999988</v>
      </c>
    </row>
    <row r="11" spans="2:8" ht="27" customHeight="1" x14ac:dyDescent="0.25">
      <c r="B11" s="195"/>
      <c r="C11" s="195"/>
      <c r="D11" s="195"/>
      <c r="E11" s="195"/>
      <c r="F11" s="195"/>
      <c r="G11" s="195"/>
      <c r="H11" s="192"/>
    </row>
    <row r="12" spans="2:8" ht="30.95" customHeight="1" x14ac:dyDescent="0.25">
      <c r="B12" s="239" t="s">
        <v>352</v>
      </c>
      <c r="C12" s="239"/>
      <c r="D12" s="239"/>
      <c r="E12" s="239"/>
      <c r="F12" s="239"/>
      <c r="G12" s="239"/>
      <c r="H12" s="239"/>
    </row>
    <row r="13" spans="2:8" ht="30.95" customHeight="1" x14ac:dyDescent="0.25">
      <c r="B13" s="150" t="s">
        <v>341</v>
      </c>
      <c r="C13" s="150" t="s">
        <v>342</v>
      </c>
      <c r="D13" s="150" t="s">
        <v>343</v>
      </c>
      <c r="E13" s="150" t="s">
        <v>344</v>
      </c>
      <c r="F13" s="150" t="s">
        <v>345</v>
      </c>
      <c r="G13" s="150" t="s">
        <v>346</v>
      </c>
      <c r="H13" s="170" t="s">
        <v>347</v>
      </c>
    </row>
    <row r="14" spans="2:8" ht="30.95" customHeight="1" x14ac:dyDescent="0.25">
      <c r="B14" s="187">
        <v>1</v>
      </c>
      <c r="C14" s="177" t="s">
        <v>358</v>
      </c>
      <c r="D14" s="188" t="s">
        <v>370</v>
      </c>
      <c r="E14" s="188" t="s">
        <v>386</v>
      </c>
      <c r="F14" s="188" t="s">
        <v>385</v>
      </c>
      <c r="G14" s="189">
        <v>43482</v>
      </c>
      <c r="H14" s="190">
        <v>471.76</v>
      </c>
    </row>
    <row r="15" spans="2:8" ht="30.95" customHeight="1" x14ac:dyDescent="0.25">
      <c r="B15" s="187">
        <v>2</v>
      </c>
      <c r="C15" s="177" t="s">
        <v>358</v>
      </c>
      <c r="D15" s="188" t="s">
        <v>370</v>
      </c>
      <c r="E15" s="176" t="s">
        <v>363</v>
      </c>
      <c r="F15" s="176" t="s">
        <v>231</v>
      </c>
      <c r="G15" s="179">
        <v>43510</v>
      </c>
      <c r="H15" s="180">
        <v>553.5</v>
      </c>
    </row>
    <row r="16" spans="2:8" ht="45" x14ac:dyDescent="0.25">
      <c r="B16" s="187">
        <v>3</v>
      </c>
      <c r="C16" s="187" t="s">
        <v>358</v>
      </c>
      <c r="D16" s="188" t="s">
        <v>388</v>
      </c>
      <c r="E16" s="188" t="s">
        <v>357</v>
      </c>
      <c r="F16" s="188" t="s">
        <v>387</v>
      </c>
      <c r="G16" s="189">
        <v>43538</v>
      </c>
      <c r="H16" s="190">
        <v>648</v>
      </c>
    </row>
    <row r="17" spans="2:8" ht="30.95" customHeight="1" x14ac:dyDescent="0.25">
      <c r="B17" s="187">
        <v>4</v>
      </c>
      <c r="C17" s="187" t="s">
        <v>358</v>
      </c>
      <c r="D17" s="188" t="s">
        <v>370</v>
      </c>
      <c r="E17" s="188" t="s">
        <v>386</v>
      </c>
      <c r="F17" s="188" t="s">
        <v>389</v>
      </c>
      <c r="G17" s="191" t="s">
        <v>390</v>
      </c>
      <c r="H17" s="190">
        <v>800</v>
      </c>
    </row>
    <row r="18" spans="2:8" ht="30.95" customHeight="1" x14ac:dyDescent="0.25">
      <c r="B18" s="187">
        <v>5</v>
      </c>
      <c r="C18" s="187" t="s">
        <v>392</v>
      </c>
      <c r="D18" s="187" t="s">
        <v>392</v>
      </c>
      <c r="E18" s="188" t="s">
        <v>357</v>
      </c>
      <c r="F18" s="188" t="s">
        <v>361</v>
      </c>
      <c r="G18" s="191" t="s">
        <v>391</v>
      </c>
      <c r="H18" s="190">
        <v>256.5</v>
      </c>
    </row>
    <row r="19" spans="2:8" ht="30.95" customHeight="1" x14ac:dyDescent="0.25">
      <c r="B19" s="240"/>
      <c r="C19" s="240"/>
      <c r="D19" s="240"/>
      <c r="E19" s="240"/>
      <c r="F19" s="240"/>
      <c r="G19" s="240"/>
      <c r="H19" s="171">
        <f>SUM(H14:H18)</f>
        <v>2729.76</v>
      </c>
    </row>
    <row r="20" spans="2:8" ht="27" customHeight="1" x14ac:dyDescent="0.25">
      <c r="B20" s="195"/>
      <c r="C20" s="195"/>
      <c r="D20" s="195"/>
      <c r="E20" s="195"/>
      <c r="F20" s="195"/>
      <c r="G20" s="195"/>
      <c r="H20" s="192"/>
    </row>
    <row r="21" spans="2:8" ht="30.95" customHeight="1" x14ac:dyDescent="0.25">
      <c r="B21" s="239" t="s">
        <v>354</v>
      </c>
      <c r="C21" s="239"/>
      <c r="D21" s="239"/>
      <c r="E21" s="239"/>
      <c r="F21" s="239"/>
      <c r="G21" s="239"/>
      <c r="H21" s="239"/>
    </row>
    <row r="22" spans="2:8" ht="30.95" customHeight="1" x14ac:dyDescent="0.25">
      <c r="B22" s="150" t="s">
        <v>341</v>
      </c>
      <c r="C22" s="150" t="s">
        <v>342</v>
      </c>
      <c r="D22" s="150" t="s">
        <v>343</v>
      </c>
      <c r="E22" s="150" t="s">
        <v>344</v>
      </c>
      <c r="F22" s="150" t="s">
        <v>345</v>
      </c>
      <c r="G22" s="150" t="s">
        <v>346</v>
      </c>
      <c r="H22" s="170" t="s">
        <v>347</v>
      </c>
    </row>
    <row r="23" spans="2:8" ht="30.95" customHeight="1" x14ac:dyDescent="0.25">
      <c r="B23" s="187">
        <v>1</v>
      </c>
      <c r="C23" s="187" t="s">
        <v>358</v>
      </c>
      <c r="D23" s="187" t="s">
        <v>358</v>
      </c>
      <c r="E23" s="176" t="s">
        <v>357</v>
      </c>
      <c r="F23" s="177" t="s">
        <v>361</v>
      </c>
      <c r="G23" s="181">
        <v>43840</v>
      </c>
      <c r="H23" s="182">
        <v>256.5</v>
      </c>
    </row>
    <row r="24" spans="2:8" ht="30.95" customHeight="1" x14ac:dyDescent="0.25">
      <c r="B24" s="187">
        <v>2</v>
      </c>
      <c r="C24" s="187" t="s">
        <v>358</v>
      </c>
      <c r="D24" s="187" t="s">
        <v>358</v>
      </c>
      <c r="E24" s="176" t="s">
        <v>357</v>
      </c>
      <c r="F24" s="188" t="s">
        <v>393</v>
      </c>
      <c r="G24" s="181">
        <v>43853</v>
      </c>
      <c r="H24" s="182">
        <v>2450.16</v>
      </c>
    </row>
    <row r="25" spans="2:8" ht="30.95" customHeight="1" x14ac:dyDescent="0.25">
      <c r="B25" s="187">
        <v>3</v>
      </c>
      <c r="C25" s="187" t="s">
        <v>358</v>
      </c>
      <c r="D25" s="188" t="s">
        <v>370</v>
      </c>
      <c r="E25" s="188" t="s">
        <v>386</v>
      </c>
      <c r="F25" s="188" t="s">
        <v>385</v>
      </c>
      <c r="G25" s="178" t="s">
        <v>360</v>
      </c>
      <c r="H25" s="180">
        <v>881.96</v>
      </c>
    </row>
    <row r="26" spans="2:8" ht="30.95" customHeight="1" x14ac:dyDescent="0.25">
      <c r="B26" s="187">
        <v>4</v>
      </c>
      <c r="C26" s="187" t="s">
        <v>358</v>
      </c>
      <c r="D26" s="187" t="s">
        <v>358</v>
      </c>
      <c r="E26" s="176" t="s">
        <v>357</v>
      </c>
      <c r="F26" s="206" t="s">
        <v>428</v>
      </c>
      <c r="G26" s="207" t="s">
        <v>431</v>
      </c>
      <c r="H26" s="208">
        <v>1000</v>
      </c>
    </row>
    <row r="27" spans="2:8" ht="30.95" customHeight="1" x14ac:dyDescent="0.25">
      <c r="B27" s="187">
        <v>5</v>
      </c>
      <c r="C27" s="187" t="s">
        <v>358</v>
      </c>
      <c r="D27" s="187" t="s">
        <v>358</v>
      </c>
      <c r="E27" s="176" t="s">
        <v>357</v>
      </c>
      <c r="F27" s="206" t="s">
        <v>429</v>
      </c>
      <c r="G27" s="207" t="s">
        <v>432</v>
      </c>
      <c r="H27" s="208">
        <v>1140</v>
      </c>
    </row>
    <row r="28" spans="2:8" ht="30.95" customHeight="1" x14ac:dyDescent="0.25">
      <c r="B28" s="187">
        <v>6</v>
      </c>
      <c r="C28" s="187" t="s">
        <v>358</v>
      </c>
      <c r="D28" s="187" t="s">
        <v>358</v>
      </c>
      <c r="E28" s="176" t="s">
        <v>357</v>
      </c>
      <c r="F28" s="206" t="s">
        <v>359</v>
      </c>
      <c r="G28" s="207" t="s">
        <v>356</v>
      </c>
      <c r="H28" s="208">
        <v>1043.53</v>
      </c>
    </row>
    <row r="29" spans="2:8" ht="30.95" customHeight="1" x14ac:dyDescent="0.25">
      <c r="B29" s="187">
        <v>7</v>
      </c>
      <c r="C29" s="187" t="s">
        <v>358</v>
      </c>
      <c r="D29" s="187" t="s">
        <v>358</v>
      </c>
      <c r="E29" s="176" t="s">
        <v>363</v>
      </c>
      <c r="F29" s="206" t="s">
        <v>364</v>
      </c>
      <c r="G29" s="207" t="s">
        <v>362</v>
      </c>
      <c r="H29" s="208">
        <v>1300</v>
      </c>
    </row>
    <row r="30" spans="2:8" ht="30.95" customHeight="1" x14ac:dyDescent="0.25">
      <c r="B30" s="187">
        <v>8</v>
      </c>
      <c r="C30" s="187" t="s">
        <v>358</v>
      </c>
      <c r="D30" s="188" t="s">
        <v>370</v>
      </c>
      <c r="E30" s="176" t="s">
        <v>363</v>
      </c>
      <c r="F30" s="206" t="s">
        <v>231</v>
      </c>
      <c r="G30" s="207" t="s">
        <v>365</v>
      </c>
      <c r="H30" s="208">
        <v>803</v>
      </c>
    </row>
    <row r="31" spans="2:8" ht="30.95" customHeight="1" x14ac:dyDescent="0.25">
      <c r="B31" s="187">
        <v>9</v>
      </c>
      <c r="C31" s="187" t="s">
        <v>358</v>
      </c>
      <c r="D31" s="187" t="s">
        <v>358</v>
      </c>
      <c r="E31" s="176" t="s">
        <v>357</v>
      </c>
      <c r="F31" s="206" t="s">
        <v>122</v>
      </c>
      <c r="G31" s="207" t="s">
        <v>373</v>
      </c>
      <c r="H31" s="208">
        <v>398.43</v>
      </c>
    </row>
    <row r="32" spans="2:8" ht="30.95" customHeight="1" x14ac:dyDescent="0.25">
      <c r="B32" s="187">
        <v>12</v>
      </c>
      <c r="C32" s="187" t="s">
        <v>358</v>
      </c>
      <c r="D32" s="187" t="s">
        <v>358</v>
      </c>
      <c r="E32" s="176" t="s">
        <v>357</v>
      </c>
      <c r="F32" s="206" t="s">
        <v>430</v>
      </c>
      <c r="G32" s="207" t="s">
        <v>433</v>
      </c>
      <c r="H32" s="208">
        <v>2164.58</v>
      </c>
    </row>
    <row r="33" spans="2:8" ht="30.95" customHeight="1" x14ac:dyDescent="0.25">
      <c r="B33" s="198"/>
      <c r="C33" s="198"/>
      <c r="D33" s="198"/>
      <c r="E33" s="198"/>
      <c r="F33" s="198"/>
      <c r="G33" s="198"/>
      <c r="H33" s="171">
        <f>SUM(H23:H32)</f>
        <v>11438.16</v>
      </c>
    </row>
    <row r="34" spans="2:8" ht="27" customHeight="1" x14ac:dyDescent="0.25">
      <c r="B34" s="195"/>
      <c r="C34" s="195"/>
      <c r="D34" s="195"/>
      <c r="E34" s="195"/>
      <c r="F34" s="195"/>
      <c r="G34" s="195"/>
      <c r="H34" s="192"/>
    </row>
    <row r="35" spans="2:8" ht="30.95" customHeight="1" x14ac:dyDescent="0.25">
      <c r="B35" s="239" t="s">
        <v>353</v>
      </c>
      <c r="C35" s="239"/>
      <c r="D35" s="239"/>
      <c r="E35" s="239"/>
      <c r="F35" s="239"/>
      <c r="G35" s="239"/>
      <c r="H35" s="239"/>
    </row>
    <row r="36" spans="2:8" ht="30.95" customHeight="1" x14ac:dyDescent="0.25">
      <c r="B36" s="150" t="s">
        <v>341</v>
      </c>
      <c r="C36" s="150" t="s">
        <v>348</v>
      </c>
      <c r="D36" s="150" t="s">
        <v>343</v>
      </c>
      <c r="E36" s="150" t="s">
        <v>344</v>
      </c>
      <c r="F36" s="150" t="s">
        <v>345</v>
      </c>
      <c r="G36" s="150" t="s">
        <v>346</v>
      </c>
      <c r="H36" s="170" t="s">
        <v>347</v>
      </c>
    </row>
    <row r="37" spans="2:8" ht="30.95" customHeight="1" x14ac:dyDescent="0.25">
      <c r="B37" s="187">
        <v>1</v>
      </c>
      <c r="C37" s="176" t="s">
        <v>376</v>
      </c>
      <c r="D37" s="176" t="s">
        <v>376</v>
      </c>
      <c r="E37" s="176" t="s">
        <v>357</v>
      </c>
      <c r="F37" s="176" t="s">
        <v>374</v>
      </c>
      <c r="G37" s="178" t="s">
        <v>375</v>
      </c>
      <c r="H37" s="180">
        <v>462.6</v>
      </c>
    </row>
    <row r="38" spans="2:8" ht="30.95" customHeight="1" x14ac:dyDescent="0.25">
      <c r="B38" s="187">
        <v>2</v>
      </c>
      <c r="C38" s="176" t="s">
        <v>377</v>
      </c>
      <c r="D38" s="176" t="s">
        <v>377</v>
      </c>
      <c r="E38" s="176" t="s">
        <v>357</v>
      </c>
      <c r="F38" s="176" t="s">
        <v>374</v>
      </c>
      <c r="G38" s="178" t="s">
        <v>378</v>
      </c>
      <c r="H38" s="180">
        <v>1248.81</v>
      </c>
    </row>
    <row r="39" spans="2:8" ht="30.95" customHeight="1" x14ac:dyDescent="0.25">
      <c r="B39" s="187">
        <v>3</v>
      </c>
      <c r="C39" s="177" t="s">
        <v>358</v>
      </c>
      <c r="D39" s="176" t="s">
        <v>370</v>
      </c>
      <c r="E39" s="188" t="s">
        <v>386</v>
      </c>
      <c r="F39" s="183" t="s">
        <v>366</v>
      </c>
      <c r="G39" s="178" t="s">
        <v>367</v>
      </c>
      <c r="H39" s="180">
        <v>1112.5999999999999</v>
      </c>
    </row>
    <row r="40" spans="2:8" ht="30.95" customHeight="1" x14ac:dyDescent="0.25">
      <c r="B40" s="187">
        <v>4</v>
      </c>
      <c r="C40" s="177" t="s">
        <v>358</v>
      </c>
      <c r="D40" s="176" t="s">
        <v>380</v>
      </c>
      <c r="E40" s="176" t="s">
        <v>357</v>
      </c>
      <c r="F40" s="176" t="s">
        <v>379</v>
      </c>
      <c r="G40" s="179">
        <v>44516</v>
      </c>
      <c r="H40" s="180">
        <v>3078.17</v>
      </c>
    </row>
    <row r="41" spans="2:8" ht="30.95" customHeight="1" x14ac:dyDescent="0.25">
      <c r="B41" s="173"/>
      <c r="C41" s="174"/>
      <c r="D41" s="174"/>
      <c r="E41" s="174"/>
      <c r="F41" s="174"/>
      <c r="G41" s="174"/>
      <c r="H41" s="172">
        <f>SUM(H37:H40)</f>
        <v>5902.18</v>
      </c>
    </row>
    <row r="42" spans="2:8" ht="27" customHeight="1" x14ac:dyDescent="0.25">
      <c r="B42" s="195"/>
      <c r="C42" s="196"/>
      <c r="D42" s="196"/>
      <c r="E42" s="196"/>
      <c r="F42" s="196"/>
      <c r="G42" s="196"/>
      <c r="H42" s="197"/>
    </row>
    <row r="43" spans="2:8" ht="30.95" customHeight="1" x14ac:dyDescent="0.25">
      <c r="B43" s="239" t="s">
        <v>355</v>
      </c>
      <c r="C43" s="239"/>
      <c r="D43" s="239"/>
      <c r="E43" s="239"/>
      <c r="F43" s="239"/>
      <c r="G43" s="239"/>
      <c r="H43" s="239"/>
    </row>
    <row r="44" spans="2:8" ht="30.95" customHeight="1" x14ac:dyDescent="0.25">
      <c r="B44" s="150" t="s">
        <v>341</v>
      </c>
      <c r="C44" s="150" t="s">
        <v>348</v>
      </c>
      <c r="D44" s="150" t="s">
        <v>343</v>
      </c>
      <c r="E44" s="150" t="s">
        <v>344</v>
      </c>
      <c r="F44" s="150" t="s">
        <v>345</v>
      </c>
      <c r="G44" s="150" t="s">
        <v>346</v>
      </c>
      <c r="H44" s="170" t="s">
        <v>347</v>
      </c>
    </row>
    <row r="45" spans="2:8" ht="30.95" customHeight="1" x14ac:dyDescent="0.25">
      <c r="B45" s="187">
        <v>1</v>
      </c>
      <c r="C45" s="177" t="s">
        <v>358</v>
      </c>
      <c r="D45" s="177" t="s">
        <v>358</v>
      </c>
      <c r="E45" s="176" t="s">
        <v>357</v>
      </c>
      <c r="F45" s="176" t="s">
        <v>381</v>
      </c>
      <c r="G45" s="179">
        <v>44610</v>
      </c>
      <c r="H45" s="180">
        <v>800</v>
      </c>
    </row>
    <row r="46" spans="2:8" ht="30.95" customHeight="1" x14ac:dyDescent="0.25">
      <c r="B46" s="187">
        <v>2</v>
      </c>
      <c r="C46" s="176" t="s">
        <v>383</v>
      </c>
      <c r="D46" s="176" t="s">
        <v>383</v>
      </c>
      <c r="E46" s="176" t="s">
        <v>357</v>
      </c>
      <c r="F46" s="176" t="s">
        <v>359</v>
      </c>
      <c r="G46" s="178" t="s">
        <v>382</v>
      </c>
      <c r="H46" s="180">
        <v>2627.11</v>
      </c>
    </row>
    <row r="47" spans="2:8" ht="30.95" customHeight="1" x14ac:dyDescent="0.25">
      <c r="B47" s="187">
        <v>3</v>
      </c>
      <c r="C47" s="177" t="s">
        <v>358</v>
      </c>
      <c r="D47" s="176" t="s">
        <v>370</v>
      </c>
      <c r="E47" s="176" t="s">
        <v>231</v>
      </c>
      <c r="F47" s="183" t="s">
        <v>366</v>
      </c>
      <c r="G47" s="178" t="s">
        <v>368</v>
      </c>
      <c r="H47" s="180">
        <v>380</v>
      </c>
    </row>
    <row r="48" spans="2:8" ht="30.95" customHeight="1" x14ac:dyDescent="0.25">
      <c r="B48" s="175"/>
      <c r="C48" s="175"/>
      <c r="D48" s="175"/>
      <c r="E48" s="175"/>
      <c r="F48" s="175"/>
      <c r="G48" s="175"/>
      <c r="H48" s="184">
        <f>SUM(H45:H47)</f>
        <v>3807.11</v>
      </c>
    </row>
    <row r="49" spans="2:8" ht="27" customHeight="1" x14ac:dyDescent="0.25">
      <c r="B49" s="193"/>
      <c r="C49" s="193"/>
      <c r="D49" s="193"/>
      <c r="E49" s="193"/>
      <c r="F49" s="193"/>
      <c r="G49" s="193"/>
      <c r="H49" s="194"/>
    </row>
    <row r="50" spans="2:8" ht="30.95" customHeight="1" x14ac:dyDescent="0.25">
      <c r="B50" s="239" t="s">
        <v>394</v>
      </c>
      <c r="C50" s="239"/>
      <c r="D50" s="239"/>
      <c r="E50" s="239"/>
      <c r="F50" s="239"/>
      <c r="G50" s="239"/>
      <c r="H50" s="239"/>
    </row>
    <row r="51" spans="2:8" ht="30.95" customHeight="1" x14ac:dyDescent="0.25">
      <c r="B51" s="150" t="s">
        <v>341</v>
      </c>
      <c r="C51" s="150" t="s">
        <v>348</v>
      </c>
      <c r="D51" s="150" t="s">
        <v>343</v>
      </c>
      <c r="E51" s="150" t="s">
        <v>344</v>
      </c>
      <c r="F51" s="150" t="s">
        <v>345</v>
      </c>
      <c r="G51" s="150" t="s">
        <v>346</v>
      </c>
      <c r="H51" s="170" t="s">
        <v>347</v>
      </c>
    </row>
    <row r="52" spans="2:8" ht="30.95" customHeight="1" x14ac:dyDescent="0.25">
      <c r="B52" s="187">
        <v>1</v>
      </c>
      <c r="C52" s="177" t="s">
        <v>358</v>
      </c>
      <c r="D52" s="176" t="s">
        <v>370</v>
      </c>
      <c r="E52" s="176" t="s">
        <v>231</v>
      </c>
      <c r="F52" s="183" t="s">
        <v>371</v>
      </c>
      <c r="G52" s="185" t="s">
        <v>369</v>
      </c>
      <c r="H52" s="186">
        <v>700</v>
      </c>
    </row>
    <row r="53" spans="2:8" ht="30.95" customHeight="1" x14ac:dyDescent="0.25">
      <c r="B53" s="187">
        <v>2</v>
      </c>
      <c r="C53" s="177" t="s">
        <v>358</v>
      </c>
      <c r="D53" s="176" t="s">
        <v>370</v>
      </c>
      <c r="E53" s="176" t="s">
        <v>231</v>
      </c>
      <c r="F53" s="183" t="s">
        <v>371</v>
      </c>
      <c r="G53" s="185" t="s">
        <v>372</v>
      </c>
      <c r="H53" s="180">
        <v>695.4</v>
      </c>
    </row>
    <row r="54" spans="2:8" ht="30.95" customHeight="1" x14ac:dyDescent="0.25">
      <c r="B54" s="175"/>
      <c r="C54" s="175"/>
      <c r="D54" s="175"/>
      <c r="E54" s="175"/>
      <c r="F54" s="175"/>
      <c r="G54" s="175"/>
      <c r="H54" s="172">
        <f>SUM(H52:H53)</f>
        <v>1395.4</v>
      </c>
    </row>
  </sheetData>
  <mergeCells count="8">
    <mergeCell ref="B43:H43"/>
    <mergeCell ref="B50:H50"/>
    <mergeCell ref="B3:H3"/>
    <mergeCell ref="B10:G10"/>
    <mergeCell ref="B12:H12"/>
    <mergeCell ref="B19:G19"/>
    <mergeCell ref="B21:H21"/>
    <mergeCell ref="B35:H35"/>
  </mergeCells>
  <printOptions horizontalCentered="1"/>
  <pageMargins left="0.62992125984251968" right="0.62992125984251968" top="0.55118110236220474" bottom="0.55118110236220474" header="0.11811023622047245" footer="0.11811023622047245"/>
  <pageSetup paperSize="9"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budynki</vt:lpstr>
      <vt:lpstr>elektronika</vt:lpstr>
      <vt:lpstr>środki trwałe</vt:lpstr>
      <vt:lpstr>pojazdy</vt:lpstr>
      <vt:lpstr>szkodowość</vt:lpstr>
      <vt:lpstr>budynki!Obszar_wydruku</vt:lpstr>
      <vt:lpstr>elektronika!Obszar_wydruku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14</cp:lastModifiedBy>
  <cp:lastPrinted>2023-06-09T07:15:39Z</cp:lastPrinted>
  <dcterms:created xsi:type="dcterms:W3CDTF">2003-03-13T10:23:20Z</dcterms:created>
  <dcterms:modified xsi:type="dcterms:W3CDTF">2023-06-13T10:50:39Z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