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.pietruszka\Desktop\"/>
    </mc:Choice>
  </mc:AlternateContent>
  <bookViews>
    <workbookView xWindow="0" yWindow="0" windowWidth="25200" windowHeight="11385" tabRatio="857" activeTab="5"/>
  </bookViews>
  <sheets>
    <sheet name="Informacje ogólne" sheetId="98" r:id="rId1"/>
    <sheet name="budynki i budowle" sheetId="108" r:id="rId2"/>
    <sheet name="mienie" sheetId="109" r:id="rId3"/>
    <sheet name="maszyny" sheetId="100" r:id="rId4"/>
    <sheet name="pojazdy" sheetId="110" r:id="rId5"/>
    <sheet name="szkodowość majątek" sheetId="112" r:id="rId6"/>
    <sheet name="szkodowość komunikacja" sheetId="113" r:id="rId7"/>
  </sheets>
  <definedNames>
    <definedName name="_xlnm._FilterDatabase" localSheetId="1" hidden="1">'budynki i budowle'!$A$4:$AF$34</definedName>
    <definedName name="_xlnm._FilterDatabase" localSheetId="5" hidden="1">'szkodowość majątek'!$A$14:$M$83</definedName>
    <definedName name="Czy_w_konstrukcji_budynków_występuje_płyta_warstwowa?__TAK_NIE" localSheetId="1">#REF!</definedName>
    <definedName name="Czy_w_konstrukcji_budynków_występuje_płyta_warstwowa?__TAK_NIE">#REF!</definedName>
    <definedName name="JEDNOSTKA_WYKONUJE_USŁUGI_KOMERCYJNE_NA_ZLECENIE_INNYCH_PODMIOTÓW" localSheetId="1">#REF!</definedName>
    <definedName name="JEDNOSTKA_WYKONUJE_USŁUGI_KOMERCYJNE_NA_ZLECENIE_INNYCH_PODMIOTÓW">#REF!</definedName>
    <definedName name="NIE" localSheetId="1">#REF!</definedName>
    <definedName name="NIE">#REF!</definedName>
    <definedName name="_xlnm.Print_Area" localSheetId="1">'budynki i budowle'!$A$1:$AF$34</definedName>
    <definedName name="_xlnm.Print_Area" localSheetId="2">mienie!$A$1:$H$18</definedName>
    <definedName name="TAK" localSheetId="1">#REF!</definedName>
    <definedName name="TAK">#REF!</definedName>
  </definedNames>
  <calcPr calcId="152511"/>
</workbook>
</file>

<file path=xl/calcChain.xml><?xml version="1.0" encoding="utf-8"?>
<calcChain xmlns="http://schemas.openxmlformats.org/spreadsheetml/2006/main">
  <c r="J34" i="108" l="1"/>
  <c r="I34" i="108"/>
  <c r="B13" i="112" l="1"/>
  <c r="E13" i="112"/>
  <c r="D13" i="112"/>
  <c r="C13" i="112"/>
  <c r="F12" i="112"/>
  <c r="F11" i="112"/>
  <c r="F10" i="112"/>
  <c r="F9" i="112"/>
  <c r="E6" i="112"/>
  <c r="D6" i="112"/>
  <c r="C6" i="112"/>
  <c r="B6" i="112"/>
  <c r="F5" i="112"/>
  <c r="F4" i="112"/>
  <c r="F3" i="112"/>
  <c r="F13" i="112" l="1"/>
  <c r="F6" i="112"/>
  <c r="K7" i="113" l="1"/>
  <c r="J7" i="113"/>
  <c r="I7" i="113"/>
  <c r="H3" i="109" l="1"/>
  <c r="H4" i="109"/>
  <c r="H5" i="109"/>
  <c r="H6" i="109"/>
  <c r="H18" i="109" s="1"/>
  <c r="H7" i="109"/>
  <c r="H8" i="109"/>
  <c r="H9" i="109"/>
  <c r="H10" i="109"/>
  <c r="H11" i="109"/>
  <c r="H12" i="109"/>
  <c r="H13" i="109"/>
  <c r="H14" i="109"/>
  <c r="H15" i="109"/>
  <c r="H16" i="109"/>
  <c r="H17" i="109"/>
  <c r="C18" i="109"/>
  <c r="D18" i="109"/>
  <c r="E18" i="109"/>
  <c r="F18" i="109"/>
  <c r="G18" i="109"/>
  <c r="G20" i="98"/>
  <c r="C23" i="100"/>
</calcChain>
</file>

<file path=xl/sharedStrings.xml><?xml version="1.0" encoding="utf-8"?>
<sst xmlns="http://schemas.openxmlformats.org/spreadsheetml/2006/main" count="1824" uniqueCount="744">
  <si>
    <t>lokalizacja (adres)</t>
  </si>
  <si>
    <t>Data I rejestracji</t>
  </si>
  <si>
    <t>Ilość miejsc</t>
  </si>
  <si>
    <t>Ładowność</t>
  </si>
  <si>
    <t>Zabezpieczenia przeciwkradzieżowe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</si>
  <si>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</si>
  <si>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</si>
  <si>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</si>
  <si>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</si>
  <si>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</si>
  <si>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</si>
  <si>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</si>
  <si>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</si>
  <si>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</si>
  <si>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</si>
  <si>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</si>
  <si>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</si>
  <si>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</si>
  <si>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</si>
  <si>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</si>
  <si>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</si>
  <si>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zabudowy (w m²)*</t>
  </si>
  <si>
    <t>powierzchnia użytkowa (w m²)**</t>
  </si>
  <si>
    <t>ilość kondygnacji</t>
  </si>
  <si>
    <t>czy budynek jest podpiwniczony?</t>
  </si>
  <si>
    <t>czy znajdują się w nim instalacje sanitarne? (TAK/NIE)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</si>
  <si>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</si>
  <si>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</si>
  <si>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</si>
  <si>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</si>
  <si>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</si>
  <si>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</si>
  <si>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</si>
  <si>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</si>
  <si>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</si>
  <si>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</si>
  <si>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</si>
  <si>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Poj.</t>
  </si>
  <si>
    <t>Dopuszczalna masa całkowita</t>
  </si>
  <si>
    <t>Okres ubezpieczenia AC i KR</t>
  </si>
  <si>
    <t>Lp</t>
  </si>
  <si>
    <t>RAZEM:</t>
  </si>
  <si>
    <t>Starostwo Powiatowe</t>
  </si>
  <si>
    <t>Powiatowy Zarząd Dróg</t>
  </si>
  <si>
    <t>Powiatowy Urząd Pracy</t>
  </si>
  <si>
    <t>Zespół Szkół w Pajęcznie</t>
  </si>
  <si>
    <t>Specjalny Ośrodek Szkolno-Wychowawczy</t>
  </si>
  <si>
    <t>Dom Pomocy Społecznej w Bobrownikach</t>
  </si>
  <si>
    <t>Powiatowa Poradnia Psychologiczno-Pedagogiczna</t>
  </si>
  <si>
    <t>-</t>
  </si>
  <si>
    <t>Regionalne Centrum Rozwoju Kultury i Turystyki</t>
  </si>
  <si>
    <t>brak</t>
  </si>
  <si>
    <t xml:space="preserve">zabezpieczenia
(znane zabiezpieczenia p-poż i przeciw kradzieżowe) </t>
  </si>
  <si>
    <t>Budynek Starostwa</t>
  </si>
  <si>
    <t>administracyjny</t>
  </si>
  <si>
    <t>TAK</t>
  </si>
  <si>
    <t>NIE</t>
  </si>
  <si>
    <t>ul. Kościuszki 76, 98-330 Pajęczno</t>
  </si>
  <si>
    <t>piwnice - cegła ceramiczna, parter i piętro pusataki ceramiczne</t>
  </si>
  <si>
    <t>strop żelbetowy zbrojenie ze stali</t>
  </si>
  <si>
    <t>dach w konstrukcji drewnianej, pokrycie blachodachówką</t>
  </si>
  <si>
    <t>2 km (jezioro)</t>
  </si>
  <si>
    <t>data remontu - 2007 r.; remont generalny wielkość nakłdów: 1.778.084,54 zł</t>
  </si>
  <si>
    <t>bardzo dobry</t>
  </si>
  <si>
    <t>nie dotyczy</t>
  </si>
  <si>
    <t>387 m2</t>
  </si>
  <si>
    <t>3320 m3</t>
  </si>
  <si>
    <t>ul. Parkowa 8/12, 98-330 Pajęczno</t>
  </si>
  <si>
    <t>stropy żelbetowe</t>
  </si>
  <si>
    <t>244,40m2</t>
  </si>
  <si>
    <t>2688 m3</t>
  </si>
  <si>
    <t>cegła</t>
  </si>
  <si>
    <t>czy budynek jest przeznaczony do rozbiórki? (TAK/NIE)</t>
  </si>
  <si>
    <t>IGNIS</t>
  </si>
  <si>
    <t>TSMMHX51S00295564</t>
  </si>
  <si>
    <t>EPJ 66GY</t>
  </si>
  <si>
    <t>osobowy</t>
  </si>
  <si>
    <t>21.11.2007</t>
  </si>
  <si>
    <t>Immobiliser</t>
  </si>
  <si>
    <t>TMBDX41U898851628</t>
  </si>
  <si>
    <t>EPJ 99KK</t>
  </si>
  <si>
    <t>22.04.2009</t>
  </si>
  <si>
    <t>Immobliser</t>
  </si>
  <si>
    <t>Budynek biurowy</t>
  </si>
  <si>
    <t>Biuro PZD</t>
  </si>
  <si>
    <t>dostateczny</t>
  </si>
  <si>
    <t>dobry</t>
  </si>
  <si>
    <t>Budynek socjalny</t>
  </si>
  <si>
    <t>Pomieszczenie socjalne</t>
  </si>
  <si>
    <t>Garażowanie samochodów</t>
  </si>
  <si>
    <t>Brak</t>
  </si>
  <si>
    <t>odległość od najbliższej rzeki lub innego zbiornika wodnego (proszę podać od czego)</t>
  </si>
  <si>
    <t>VF622GVA0C0016631</t>
  </si>
  <si>
    <t>10 t</t>
  </si>
  <si>
    <t>ciągnik rolniczy</t>
  </si>
  <si>
    <t>4,5 t</t>
  </si>
  <si>
    <t>D47A</t>
  </si>
  <si>
    <t>SKODA</t>
  </si>
  <si>
    <t>OCTAVIA</t>
  </si>
  <si>
    <t>TMBDX41U332767310</t>
  </si>
  <si>
    <t>EPJ S888</t>
  </si>
  <si>
    <t>23S</t>
  </si>
  <si>
    <t>L23S094WVT1591</t>
  </si>
  <si>
    <t>EPJ T210</t>
  </si>
  <si>
    <t>WVZZZ70ZXH042347</t>
  </si>
  <si>
    <t>EPJ 55HT</t>
  </si>
  <si>
    <t>1000kg</t>
  </si>
  <si>
    <t>2289A</t>
  </si>
  <si>
    <t>EPJ P660</t>
  </si>
  <si>
    <t>6 t</t>
  </si>
  <si>
    <t>SUPTF696DXW067452</t>
  </si>
  <si>
    <t>D11530812062</t>
  </si>
  <si>
    <t>VF1LB0BC534013109</t>
  </si>
  <si>
    <t>EPJ 01CL</t>
  </si>
  <si>
    <t>immobilizer</t>
  </si>
  <si>
    <t>budynek administracyjno-biurowy</t>
  </si>
  <si>
    <t>obsługa bezrobotnych, promocja zatrudnienia i aktywizacja zawodowa osób pozostających bez pracy z terenu powiatu pajęczańskiego</t>
  </si>
  <si>
    <t>ul. 1 Maja 65, 98-330 Pajęczno</t>
  </si>
  <si>
    <t>cegła pełna</t>
  </si>
  <si>
    <t>beton</t>
  </si>
  <si>
    <t>stropodach</t>
  </si>
  <si>
    <t>dobra</t>
  </si>
  <si>
    <t>WF0KXXGCBKBK57007</t>
  </si>
  <si>
    <t>EPJ 55RA</t>
  </si>
  <si>
    <t>16.06.2011</t>
  </si>
  <si>
    <t>1825 kg</t>
  </si>
  <si>
    <t>alarm</t>
  </si>
  <si>
    <t>Budynek szkoły z salą gimnastyczną i łącznikiem</t>
  </si>
  <si>
    <t>budynek użyteczności publicznej-edukacja</t>
  </si>
  <si>
    <t>tak</t>
  </si>
  <si>
    <t>nie</t>
  </si>
  <si>
    <t>cegła pełna,bloczki</t>
  </si>
  <si>
    <t>betonowe</t>
  </si>
  <si>
    <t>stropodach,żelbeton,papa</t>
  </si>
  <si>
    <t>wiata kryta</t>
  </si>
  <si>
    <t>WV2ZZZZOZYX145565</t>
  </si>
  <si>
    <t>EPJ C777</t>
  </si>
  <si>
    <t>28.12.2000</t>
  </si>
  <si>
    <t>szkoła</t>
  </si>
  <si>
    <t>Budynek dydaktyczny z łącznikiem</t>
  </si>
  <si>
    <t xml:space="preserve">98-355 Działoszyn ul. Grota Roweckiego 5 </t>
  </si>
  <si>
    <t>żelbetonowe</t>
  </si>
  <si>
    <t>Budynek POWTR</t>
  </si>
  <si>
    <t>mieszkalny</t>
  </si>
  <si>
    <t>98-355 Działoszyn; Kiedosy 5</t>
  </si>
  <si>
    <t>blacha</t>
  </si>
  <si>
    <t>NIE DOTYCZY</t>
  </si>
  <si>
    <t>DOBRY</t>
  </si>
  <si>
    <t>gospodarczy</t>
  </si>
  <si>
    <t>Budynek pralni i pro-morte</t>
  </si>
  <si>
    <t>pralnia, pro-morte</t>
  </si>
  <si>
    <t>Bobrowniki 50</t>
  </si>
  <si>
    <t>betonowy</t>
  </si>
  <si>
    <t>papa termo-zgrzew.</t>
  </si>
  <si>
    <t>bardzo dobra</t>
  </si>
  <si>
    <t>Budynek gospodarczy</t>
  </si>
  <si>
    <t>garaż,pomieszcenie gospodarcze</t>
  </si>
  <si>
    <t>pustak żużlowy</t>
  </si>
  <si>
    <t>więżba dachowa,blacha trapezowa,wełna mineralna.</t>
  </si>
  <si>
    <t>Budynek mieszkalny</t>
  </si>
  <si>
    <t>całodobowa opieka nad osobami starszymi, pomieszczenie administracji i obsługi.</t>
  </si>
  <si>
    <t>wylewka betonowa- stropodach.</t>
  </si>
  <si>
    <t>płyty betonowe, papa.</t>
  </si>
  <si>
    <t>nie występuje</t>
  </si>
  <si>
    <t>Oczyszczalnia ścieków</t>
  </si>
  <si>
    <t>pomieszczenie pod urządzenia oczyszczalni</t>
  </si>
  <si>
    <t>pustak żelbetonowy</t>
  </si>
  <si>
    <t>WV2ZZZ7HZCH116196</t>
  </si>
  <si>
    <t>25.04.2012</t>
  </si>
  <si>
    <t>3000 kg</t>
  </si>
  <si>
    <t>Alarm</t>
  </si>
  <si>
    <t>2800 kg</t>
  </si>
  <si>
    <t>Budynek Pływalni</t>
  </si>
  <si>
    <t>98-330 Pajeczno, ul. Sienkiewicza 5</t>
  </si>
  <si>
    <t>żelbet</t>
  </si>
  <si>
    <t>Przyczepa samochodowa</t>
  </si>
  <si>
    <t>przyczepka lekka</t>
  </si>
  <si>
    <t>EPJ P583</t>
  </si>
  <si>
    <t>26.04.1995</t>
  </si>
  <si>
    <t>Pałac Męcińskich - budynek</t>
  </si>
  <si>
    <t>działalność kulturalna/biblioteka/
muzeum</t>
  </si>
  <si>
    <t>rewitalizację zakończono w 2007 roku</t>
  </si>
  <si>
    <t>monitoring wizyjny, czujniki i urządzenia alarmowe - sygnał odbiera agencja ochrony</t>
  </si>
  <si>
    <t>ul. Zamkowa 22, 98-355 Działoszyn</t>
  </si>
  <si>
    <t>kamień i cegła</t>
  </si>
  <si>
    <t>dachówka ceramiczna</t>
  </si>
  <si>
    <t>Rodzaj pojazdu zgodnie z dowodem rejestracyjnym lub innymi dokumentami</t>
  </si>
  <si>
    <t>Czy pojazd służy do nauki jazdy? (TAK/NIE)</t>
  </si>
  <si>
    <t>EPJ L999</t>
  </si>
  <si>
    <t>EPJ 57SS</t>
  </si>
  <si>
    <t>06.06.2002</t>
  </si>
  <si>
    <t>15.03.1983</t>
  </si>
  <si>
    <t>15.04.2003</t>
  </si>
  <si>
    <t>LAMBORGHINI</t>
  </si>
  <si>
    <t>07.12.2006</t>
  </si>
  <si>
    <t>03.09.1998</t>
  </si>
  <si>
    <t>01.12.2009</t>
  </si>
  <si>
    <t>23.09.1999</t>
  </si>
  <si>
    <t>27.08.2012</t>
  </si>
  <si>
    <t>02.09.2005</t>
  </si>
  <si>
    <t>SU1400515</t>
  </si>
  <si>
    <t>przyczepa</t>
  </si>
  <si>
    <t>LZU 8613</t>
  </si>
  <si>
    <t>Specjalny Ośrodek Szkolno - Wychowawczy w Działoszynie</t>
  </si>
  <si>
    <t>budynek dydaktyczny</t>
  </si>
  <si>
    <t>ul. Grota Roweckiego 2 98-355 Działoszyn</t>
  </si>
  <si>
    <t>pustak suporex oraz płyty żelbetowe,  dobudowany szyb windowy wykonany z bloczków betownowych i pustaków ceramicznych</t>
  </si>
  <si>
    <t>betonowe płyty stropowe</t>
  </si>
  <si>
    <t xml:space="preserve">Budynek główny  konstrukcja stropodachu, pokryta betonowymi płytami stropowymi, styropapą i papą. Budynkek stołówki i kuchni konstrukcja dwuspadowa pokryty blachą. Łącznik budynków konstrukcja  stropodachu pokryty papą </t>
  </si>
  <si>
    <t>VF7ZAAMFA17762200</t>
  </si>
  <si>
    <t>EPJ 94EC</t>
  </si>
  <si>
    <t>14.03.2006</t>
  </si>
  <si>
    <t>zamek centralny</t>
  </si>
  <si>
    <t>kubatura (w m³)***</t>
  </si>
  <si>
    <t>informacja o przeprowadzonych remontach i modernizacji budynków starszych niż 50 lat</t>
  </si>
  <si>
    <t>dostateczna</t>
  </si>
  <si>
    <t>1963,0 m2</t>
  </si>
  <si>
    <t xml:space="preserve">Budynek wyposażony w hydranty wewnętrzne oraz gaśnice proszkowe rozmieszczone zgodnie z obowiązzującymi przepisami.Na klatce schodowej zamontowana klapa oddymiająca. Budynek wyposażony w oświetlenie awaryjne.  Do budynku prowadzi 5 wejść: 3 bezpośrednio do budynku głównego wykonane z aluminium zabezpieczone podwójnym zamkiem. Jedno wejście do stołówki całe zabezpieczone kratą i podwójnym zamkiem.Wejście do kuchni wykonane z metalu z podwójnym zamkiem, zabezpieczone kratą.Okratowano wszystkie drzwi i  okna budynku stołówki i kuchni.Okratowano okna w części piwnic oraz parteru budynku. </t>
  </si>
  <si>
    <t>9.708</t>
  </si>
  <si>
    <t>Nie dotyczy</t>
  </si>
  <si>
    <t>Przepompownia ścieków przy Zespole Pałacowo-Parkowym w Działoszynie</t>
  </si>
  <si>
    <t>Przepompowanie ścieków</t>
  </si>
  <si>
    <t>751 m2</t>
  </si>
  <si>
    <t>4.729 m3</t>
  </si>
  <si>
    <t>EPJ 01WK</t>
  </si>
  <si>
    <t>W0L0SDL68D4273826</t>
  </si>
  <si>
    <t>17.09.2013</t>
  </si>
  <si>
    <t>immobilizer, autoalarm</t>
  </si>
  <si>
    <t>garaż  samochodu służbowego i składzik sprzętu  szkolnego</t>
  </si>
  <si>
    <t>98-330 Pajęczno ul. Sienkiewicza 5</t>
  </si>
  <si>
    <t>247m2</t>
  </si>
  <si>
    <t>1.846m3</t>
  </si>
  <si>
    <t>84,6m2</t>
  </si>
  <si>
    <t>Tak</t>
  </si>
  <si>
    <t>więźba dachowa , blacha trapezowa, wełna mineralna</t>
  </si>
  <si>
    <t>Budynek Powiatowej Poradni Psychologiczno-Pedagogicznej w Pajęcznie</t>
  </si>
  <si>
    <t>98-330 Pajęczno, ul. Wiśniowa 34/38</t>
  </si>
  <si>
    <t>żelbeton</t>
  </si>
  <si>
    <t>stropodach kryty papą</t>
  </si>
  <si>
    <t>termomodernizacja i remont w 2013 r.</t>
  </si>
  <si>
    <t>plac szkolny + ogrodzenie + ORLIK</t>
  </si>
  <si>
    <t>gaśnice typu ABC (6kg) - 6 szt., detektor gazu - system alarmowy</t>
  </si>
  <si>
    <t>ul. 1-go Maja 13/15. 98-330 Pajęczno</t>
  </si>
  <si>
    <t>ściany murowane z cegły ceramicznej</t>
  </si>
  <si>
    <t>gęstożebrowe typu Ackerman oraz DZ3</t>
  </si>
  <si>
    <t xml:space="preserve">stropodach, pokrycie dachu - papa asfaltowa na lepiku asfaltowym </t>
  </si>
  <si>
    <t>data remontu - 2014 r.; remont generalny wielkość nakładów: 970286,21</t>
  </si>
  <si>
    <t>458 m2</t>
  </si>
  <si>
    <t>2187 m3</t>
  </si>
  <si>
    <t>1 km</t>
  </si>
  <si>
    <t>p.poż.- gaśnice proszkowe - 2szt; 2 drzwi</t>
  </si>
  <si>
    <t>pustak żużlowy, cegła pełna</t>
  </si>
  <si>
    <t>konstrukcja drewniana pokryta papą</t>
  </si>
  <si>
    <t>1000 m3</t>
  </si>
  <si>
    <t>100 m2</t>
  </si>
  <si>
    <t>żelbetowy</t>
  </si>
  <si>
    <t>122,40 m2</t>
  </si>
  <si>
    <t>Garaż z wiatą</t>
  </si>
  <si>
    <t>Konstrukcja drewniana blachą trapezową bez rynien i rur spustowych</t>
  </si>
  <si>
    <t>169,81 m2</t>
  </si>
  <si>
    <t>334,375 m3</t>
  </si>
  <si>
    <t>Wiata 1</t>
  </si>
  <si>
    <t>Wiata 2</t>
  </si>
  <si>
    <t>Pustak zużlowy, cegła pełna</t>
  </si>
  <si>
    <t>184,44 m2</t>
  </si>
  <si>
    <t>409,28 m3</t>
  </si>
  <si>
    <t>996,21 m3</t>
  </si>
  <si>
    <t>W0L0MFF191G062012</t>
  </si>
  <si>
    <t>EPJ G998</t>
  </si>
  <si>
    <t>24.12.2001</t>
  </si>
  <si>
    <t>powyżej 2 km (rzeka)</t>
  </si>
  <si>
    <t>270,72 m3</t>
  </si>
  <si>
    <t>400 m (rzeka)</t>
  </si>
  <si>
    <t>Tabela nr 3 - Wykaz budynków i budowli w Powiecie Pajęczańskim</t>
  </si>
  <si>
    <t>SUZUKI</t>
  </si>
  <si>
    <t>RENAULT</t>
  </si>
  <si>
    <t>PREMIUM</t>
  </si>
  <si>
    <t>AUTOSAN</t>
  </si>
  <si>
    <t>VOLKSWAGEN</t>
  </si>
  <si>
    <t>T-4 DOKA</t>
  </si>
  <si>
    <t>PRONAR</t>
  </si>
  <si>
    <t>DAEWOO</t>
  </si>
  <si>
    <t>CRYSTAL</t>
  </si>
  <si>
    <t>ASTRA F</t>
  </si>
  <si>
    <t>ORION13</t>
  </si>
  <si>
    <t>LANOS</t>
  </si>
  <si>
    <t>specjalny, remonter drogowy</t>
  </si>
  <si>
    <t>osobowo-ciężarowy</t>
  </si>
  <si>
    <t>przyczepa lekka</t>
  </si>
  <si>
    <t>CITROEN</t>
  </si>
  <si>
    <t>FORD</t>
  </si>
  <si>
    <t>1470 kg</t>
  </si>
  <si>
    <t>1970 kg</t>
  </si>
  <si>
    <t>19000 kg</t>
  </si>
  <si>
    <t>2900 kg</t>
  </si>
  <si>
    <t>6100 kg</t>
  </si>
  <si>
    <t>1790 kg</t>
  </si>
  <si>
    <t>7200 kg</t>
  </si>
  <si>
    <t>8120 kg</t>
  </si>
  <si>
    <t>1595 kg</t>
  </si>
  <si>
    <t>6500 kg</t>
  </si>
  <si>
    <t>1625 kg</t>
  </si>
  <si>
    <t>1525 kg</t>
  </si>
  <si>
    <t>2700 kg</t>
  </si>
  <si>
    <t>537 kg</t>
  </si>
  <si>
    <t>515 kg</t>
  </si>
  <si>
    <t>915 kg</t>
  </si>
  <si>
    <t>300 kg</t>
  </si>
  <si>
    <t>OPEL</t>
  </si>
  <si>
    <t>3490 kg</t>
  </si>
  <si>
    <t>1350 kg</t>
  </si>
  <si>
    <t>21.03.2012</t>
  </si>
  <si>
    <t>EPJ CC55</t>
  </si>
  <si>
    <t>WF0NXXTTFNCB58224</t>
  </si>
  <si>
    <t>TRANSIT</t>
  </si>
  <si>
    <t>Tabela nr 1 - Informacje ogólne do oceny ryzyka w Powiecie Pajęczańskim</t>
  </si>
  <si>
    <t>L.p.</t>
  </si>
  <si>
    <t>Nazwa jednostki</t>
  </si>
  <si>
    <t>NIP</t>
  </si>
  <si>
    <t>REGON</t>
  </si>
  <si>
    <t>PKD</t>
  </si>
  <si>
    <t>Rodzaj prowadzonej działalności (opisowo)</t>
  </si>
  <si>
    <t>Liczba pracowników</t>
  </si>
  <si>
    <t>Liczba uczniów/ wychowanków/ pensjonariuszy</t>
  </si>
  <si>
    <t>772-18-89-349</t>
  </si>
  <si>
    <t>kierowanie podstawowymi rodzajami działalności publicznej</t>
  </si>
  <si>
    <t>Regionalne Centrum Rozwoju Kultury i Turystyki, ul. Zamkowa 22, 98-355 Działoszyn</t>
  </si>
  <si>
    <t>508-00-49-211</t>
  </si>
  <si>
    <t>100329955</t>
  </si>
  <si>
    <t>9004Z</t>
  </si>
  <si>
    <t>Powiatowy Zarząd Dróg, ul. Bugaj 23, 98-355 Działoszyn</t>
  </si>
  <si>
    <t>772-189-06-31</t>
  </si>
  <si>
    <t>4211Z</t>
  </si>
  <si>
    <t>zarządca dróg powiatowych; zadania z zakresu planowania, budowy, modernizacji utrzymania i ochrony dróg;</t>
  </si>
  <si>
    <t>772-19-80-943</t>
  </si>
  <si>
    <t>151405748</t>
  </si>
  <si>
    <t>8413Z</t>
  </si>
  <si>
    <t>Powiatowy Urząd Pracy, ul. 1 Maja 65, 98-330 Pajęczno</t>
  </si>
  <si>
    <t>772-19-65-464</t>
  </si>
  <si>
    <t>590745830</t>
  </si>
  <si>
    <t>kierowanie i udział w pracach mających na celu zwiększenie efektywności gospodarowania</t>
  </si>
  <si>
    <t>772-19-16-543</t>
  </si>
  <si>
    <t>590708242</t>
  </si>
  <si>
    <t>8810Z</t>
  </si>
  <si>
    <t>pomoc społeczna bez zakwaterowania dla osób w podeszłym wieku i osób niepełnosprawnych</t>
  </si>
  <si>
    <t>Zespół Szkół w Pajęcznie, ul. Sienkiewicza 5, 98-330 Pajęczno</t>
  </si>
  <si>
    <t>574-10-37-275</t>
  </si>
  <si>
    <t>000771743</t>
  </si>
  <si>
    <t>8560Z</t>
  </si>
  <si>
    <t>działalność edukacyjna w zakresie szkolnictwa ogólnokształcącego</t>
  </si>
  <si>
    <t>832-10-14-257</t>
  </si>
  <si>
    <t>000755690</t>
  </si>
  <si>
    <t>832-15-89-673</t>
  </si>
  <si>
    <t>000232696</t>
  </si>
  <si>
    <t>8790Z</t>
  </si>
  <si>
    <t>działalność dydaktyczna, wychowawcza i opiekuńcza oraz najem pomieszczeń, usługi transportowe</t>
  </si>
  <si>
    <t>Placówka Opiekuńczo - Wychowawcza Typu Rodzinnego, Kiedosy 5, 98-355 Działoszyn</t>
  </si>
  <si>
    <t>772-21-50-540</t>
  </si>
  <si>
    <t>592181900</t>
  </si>
  <si>
    <t>pozostała pomoc społeczna z zakwaterowaniem</t>
  </si>
  <si>
    <t>Dom Pomocy Społecznej, Bobrowniki 50, 98-355 Działoszyn</t>
  </si>
  <si>
    <t>772-20-44-217</t>
  </si>
  <si>
    <t>590769019</t>
  </si>
  <si>
    <t>8730Z</t>
  </si>
  <si>
    <t>Środowiskowy Dom Samopomocy w Bobrownikach, Bobrowniki 50, 98-355 Działoszyn</t>
  </si>
  <si>
    <t>772-21-19-932</t>
  </si>
  <si>
    <t>592161405</t>
  </si>
  <si>
    <t>Powiatowa Biblioteka Publiczna, ul. Zamkowa 22, 98-355 Działoszyn</t>
  </si>
  <si>
    <t>772-21-24-028</t>
  </si>
  <si>
    <t>592167738</t>
  </si>
  <si>
    <t>Powiatowa Poradnia Psychologiczno-Pedagogiczna, ul. Wiśniowa 34/38, 98-330 Pajęczno</t>
  </si>
  <si>
    <t>772-21-95-152</t>
  </si>
  <si>
    <t>000716017</t>
  </si>
  <si>
    <t>508-00-13-472</t>
  </si>
  <si>
    <t>592301697</t>
  </si>
  <si>
    <t>9311Z</t>
  </si>
  <si>
    <t>EPJ J282</t>
  </si>
  <si>
    <t>WV2ZZZ7HZHH071802</t>
  </si>
  <si>
    <t>EPJ FL37</t>
  </si>
  <si>
    <t>15.12.2016</t>
  </si>
  <si>
    <t>Budynek warsztatowo - garażowy</t>
  </si>
  <si>
    <t>garaże</t>
  </si>
  <si>
    <t>EPJ FW55</t>
  </si>
  <si>
    <t>98-337 Strzelce Wielkie, ul. Pajęczańska 13</t>
  </si>
  <si>
    <t>98-355 Działoszyn, ul. Bugaj 23</t>
  </si>
  <si>
    <t>98-330 Pajęczno; ul. Żeromskiego 2a</t>
  </si>
  <si>
    <t>EPJ FL17</t>
  </si>
  <si>
    <t>WV2ZZZ7HZHH071378</t>
  </si>
  <si>
    <t>15.12.2016.</t>
  </si>
  <si>
    <t>1216 kg</t>
  </si>
  <si>
    <t>dzienna opieka nad osobami niepełnosprawnymi</t>
  </si>
  <si>
    <t>75 KW</t>
  </si>
  <si>
    <t>T-5 kombi</t>
  </si>
  <si>
    <t>75 kW</t>
  </si>
  <si>
    <t>T-6 kombi do przewozu osób niepełnosprawnych</t>
  </si>
  <si>
    <t xml:space="preserve">150 m </t>
  </si>
  <si>
    <t>czy od 1997 r. wystąpiło w budynku ryzyko powodzi?</t>
  </si>
  <si>
    <t>Odległość od najbliższej jednostki Straży Pożarnej</t>
  </si>
  <si>
    <t>TRANSPORTER 2,5 TD</t>
  </si>
  <si>
    <t>Kierowanie w zakresie efektywności gospodarowania.</t>
  </si>
  <si>
    <t>nazwa jednostki</t>
  </si>
  <si>
    <t>CORSA EDITION 1,2</t>
  </si>
  <si>
    <t>THALIA B</t>
  </si>
  <si>
    <t>Powiatowa Pływalnia w Pajęcznie, ul. Sienkiewicza 5, 98-330 Pajęczno</t>
  </si>
  <si>
    <t>2004 modernizacja</t>
  </si>
  <si>
    <t>beton, żelbeton, pustak, cegła</t>
  </si>
  <si>
    <t>basen/obiekt sportowo-rekreacyjny</t>
  </si>
  <si>
    <t>3,5 km</t>
  </si>
  <si>
    <t>EPJ P580</t>
  </si>
  <si>
    <t>EPJ001060033</t>
  </si>
  <si>
    <t>27.06.2006</t>
  </si>
  <si>
    <t>200 kg</t>
  </si>
  <si>
    <t>wypożyczalnia książek</t>
  </si>
  <si>
    <t>200 m</t>
  </si>
  <si>
    <t>remont i modernizacja w latach 2003 -2005          dach i elewacja: 49 410 zł.; okna: 14 470 zł.;                       podłoga: 9 262 zł.;            grzejniki: 6 217 zł.;                   drzwi: 3 000 zł.;                   schody: 2 054 zł.;                             płytki: 7 000 zł.</t>
  </si>
  <si>
    <t xml:space="preserve">remont i modernizacja w 2015 roku dach i bramy koszt: 11 000 zł </t>
  </si>
  <si>
    <t>gasnice (2 szt.); hydrant na zewnątrz; nadzór własny</t>
  </si>
  <si>
    <t xml:space="preserve">200 m </t>
  </si>
  <si>
    <t>Powiatowe Centrum Pomocy Rodzinie w Pajęcznie, ul. 1 Maja 13/15, 98-330 Pajęczno</t>
  </si>
  <si>
    <t>1 km (jezioro)</t>
  </si>
  <si>
    <t>500 m</t>
  </si>
  <si>
    <t>FOCUS TRENDLINE</t>
  </si>
  <si>
    <t xml:space="preserve">EDUKACJA( SZKOŁA PONADGIMNAZJALNA) </t>
  </si>
  <si>
    <t>Zespół Szkół im. M. Skłodowkskiej-Curie w Działoszynie, ul. Grota Roweckiego 5, 98-355 Działoszyn</t>
  </si>
  <si>
    <t>lata 80- te po termomodernizacji</t>
  </si>
  <si>
    <t xml:space="preserve">odległość od rzeki 700m, budynek na wzgórku  </t>
  </si>
  <si>
    <t>JUMPER 29C 2.0 HDI</t>
  </si>
  <si>
    <t>DZIAŁALNOŚĆ WSPOMAGAJĄCA EDUKACJĘ</t>
  </si>
  <si>
    <t>0,5 km</t>
  </si>
  <si>
    <t>Starostwo Powiatowe w Pajęcznie, ul. Kościuszki 76, 98-330 Pajęczno</t>
  </si>
  <si>
    <t>gaśnice typu ABC (2 i 6 kg) - 13 szt., hydrant wewnątrz budynku 3 szt., monitorowanie i ochrona budynku w systemie dyskretnego ostrzegania</t>
  </si>
  <si>
    <t>gaśnice typu GP-4x-ABC - 7 szt., hydrant wewnątrz budynku - 3 szt., awaryjny wyłącznik prądu na zewnątrz, podwójne drzwi typu GERDA, monitorowanie i ochrona obiektu w systemie dyskretnego ostrzegania</t>
  </si>
  <si>
    <t>0,3 km</t>
  </si>
  <si>
    <t>Powiatowy Zarząd Dróg w Pajęcznie z/s w Działoszynie, ul. Bugaj 23, 98-355 Działoszyn</t>
  </si>
  <si>
    <t>Zagęszczarka</t>
  </si>
  <si>
    <t>Piła do drewna</t>
  </si>
  <si>
    <t>Ubijak LT-70</t>
  </si>
  <si>
    <t>Rozdrabniacz do gałęzi</t>
  </si>
  <si>
    <t>Zbiornik emulsji</t>
  </si>
  <si>
    <t>Głowica do ścinania poboczy 5P90</t>
  </si>
  <si>
    <t>Głowica do czyszczenia i pogłębiania rowów</t>
  </si>
  <si>
    <t>Pług wirnikowy S-245P</t>
  </si>
  <si>
    <t>Ramię hydrauliczne TSE58</t>
  </si>
  <si>
    <t>Frez do pni SFL35</t>
  </si>
  <si>
    <t>Głowica do cięcia krzaków TR-13</t>
  </si>
  <si>
    <t>Głowica do koszenia traw TN120</t>
  </si>
  <si>
    <t>Ładowacz czołowy TUR2A</t>
  </si>
  <si>
    <t>Podajnik hydrauliczny</t>
  </si>
  <si>
    <t>Pług do odśnieżania</t>
  </si>
  <si>
    <t>Kosiarka-rozdrabniacz</t>
  </si>
  <si>
    <t>Zamiatarka</t>
  </si>
  <si>
    <t>Głowica tarczowa do cięcia gałęzi</t>
  </si>
  <si>
    <t>Ładowacz czołowy T-17</t>
  </si>
  <si>
    <t>Kosiarka bijakowa KORNIK</t>
  </si>
  <si>
    <t xml:space="preserve">nazwa  </t>
  </si>
  <si>
    <t>suma ubezpieczenia</t>
  </si>
  <si>
    <t>nieznany</t>
  </si>
  <si>
    <t>1,21 km</t>
  </si>
  <si>
    <t>p.poż. - gaśnice proszkowe 2 szt., 1 drzwi, kraty okienne od ulicy, monitoring zewnętrzny, system alarmowy</t>
  </si>
  <si>
    <t>p.poż. - gaśnice proszkowe 2 szt., 1 drzwi, 1 hydrant, monitoring zewnętrzny, system alarmowy</t>
  </si>
  <si>
    <t>p.poż. - gaśnice proszkowe 2 szt., monitoring zewnętrzny, system alarmowy</t>
  </si>
  <si>
    <t>Moc</t>
  </si>
  <si>
    <t>283 kw</t>
  </si>
  <si>
    <t>75 kw</t>
  </si>
  <si>
    <t>80 kw</t>
  </si>
  <si>
    <t>55 kw</t>
  </si>
  <si>
    <t>77,80kw</t>
  </si>
  <si>
    <t>100 kw</t>
  </si>
  <si>
    <t>92 kw</t>
  </si>
  <si>
    <t>Jednostka prowadzi działania z zakresu 
upowszechniania kultury i turystyki</t>
  </si>
  <si>
    <t>pomoc społeczna z zakwaterowaniem dla osób w podeszłym wieku całodobowa opieka nad osobami starszymi</t>
  </si>
  <si>
    <t>działaność związana ze sportem- prowadzeniem obiektów sportowych i rekreacyjnych</t>
  </si>
  <si>
    <t xml:space="preserve"> Zespół Szkół w Działoszynie</t>
  </si>
  <si>
    <t xml:space="preserve"> Placówka Opiekuńczo - wychowawcza Typu Rodzinnego</t>
  </si>
  <si>
    <t>Powiatowa Pływalnia</t>
  </si>
  <si>
    <t>ok 200 m od rzeki</t>
  </si>
  <si>
    <t>Specjalny Ośrodek Szkolno-Wychowawczy w Działoszynie, ul. Grota Roweckiego 2, 98-355 Działoszyn</t>
  </si>
  <si>
    <t>suma ubezpieczenia (wg wartości księgowej brutto)</t>
  </si>
  <si>
    <t>3000kg</t>
  </si>
  <si>
    <t>łącznie</t>
  </si>
  <si>
    <t>Powiatowa Pływalnia w Pajęcznie</t>
  </si>
  <si>
    <t>Środowiskowy Dom Samopomocy w Bobrownikach</t>
  </si>
  <si>
    <t>Zespół Szkół w Działoszynie</t>
  </si>
  <si>
    <t>Powiatowe Centrum Pomocy Rodzinie</t>
  </si>
  <si>
    <t>Powiatowy Inspektorat Nadzoru Budowlanego</t>
  </si>
  <si>
    <t>TGL 8.180</t>
  </si>
  <si>
    <t>EPJ JJ11</t>
  </si>
  <si>
    <t>7490 kg</t>
  </si>
  <si>
    <t>132 kw</t>
  </si>
  <si>
    <t xml:space="preserve"> osobowy</t>
  </si>
  <si>
    <t>MAN</t>
  </si>
  <si>
    <t>suma ubezpieczenia (wg wartości odtworzeniowej) zadeklarowana przez Klienta</t>
  </si>
  <si>
    <t>98-355 Działoszyn, ul. Zamkowa 23</t>
  </si>
  <si>
    <t xml:space="preserve">1 km </t>
  </si>
  <si>
    <t>zły</t>
  </si>
  <si>
    <t xml:space="preserve">dostateczny </t>
  </si>
  <si>
    <t>134,39 m2</t>
  </si>
  <si>
    <t>588,51 m3</t>
  </si>
  <si>
    <t>dosteteczny</t>
  </si>
  <si>
    <t>86,23m2</t>
  </si>
  <si>
    <t>368,81 m3</t>
  </si>
  <si>
    <t>p.poż. - gaśnice proszkowe 2 szt., 3 dzrwi, monitoring zewnętrzny, system alarmowy</t>
  </si>
  <si>
    <t>p.poż. - gaśnice proszkowe 2 szt., 3 drzwi, monitoring zewnętrzny, system alarmowy</t>
  </si>
  <si>
    <t>Wiata</t>
  </si>
  <si>
    <t>Wiata przystankowa</t>
  </si>
  <si>
    <t>3 232.62</t>
  </si>
  <si>
    <t xml:space="preserve">dz. Nr ewid. 279/6 obręb Stróża gm. Rząśnia </t>
  </si>
  <si>
    <t>szszkło</t>
  </si>
  <si>
    <t xml:space="preserve">nie </t>
  </si>
  <si>
    <t>8,64 m2</t>
  </si>
  <si>
    <t>17,2m3</t>
  </si>
  <si>
    <t>ogrodzenie</t>
  </si>
  <si>
    <t>98-337 Strzelce Wielkie ul Pajęczańska 13</t>
  </si>
  <si>
    <t>metalowo - betonowy</t>
  </si>
  <si>
    <t xml:space="preserve">nie występuje </t>
  </si>
  <si>
    <t xml:space="preserve">brak </t>
  </si>
  <si>
    <t>59,8 m2</t>
  </si>
  <si>
    <t xml:space="preserve">   Powiatowy Urząd Pracy </t>
  </si>
  <si>
    <t>gaśnice proszkowe,rolety okienne zewnętrzne, kraty w oknach, drzwi antywłamaniowe w serwerowni,dozór-monitoring,kamery</t>
  </si>
  <si>
    <t>I piętro budynku instalacja elektryczna do wymiany</t>
  </si>
  <si>
    <t>do wymiany</t>
  </si>
  <si>
    <t>do wymiany 3/4 stolarki okiennej i drzwi</t>
  </si>
  <si>
    <t>do poprawienia</t>
  </si>
  <si>
    <t>23 gaśnice, monitoring, czujniki ruchu, kraty w gabinetach na parterze</t>
  </si>
  <si>
    <t>Kompleksowa termomodernizacja budynku szkoły w latach 2008- 2010</t>
  </si>
  <si>
    <t>częściowo</t>
  </si>
  <si>
    <t>nie dityczy</t>
  </si>
  <si>
    <t>1.km</t>
  </si>
  <si>
    <t xml:space="preserve">system alarmowy+całodobowy monitoring, 4 szt. dzrwi wejściowych plastikowych, zamki w drzwiach przeciwwłamaniowe, okratowane okna w piwnicach, kraty na I piętrze  w 3 oknach zabezpieczają wejście z dachu na korytarz szkolny,  w 3 salach komputerowych zamontowano kraty na drzwiach, w drzwiach zamki przeciwwłamaniowe typu Gerda, dodatkowo 6 hydrantów na korytarzach i 5 gaśnic proszkowych. </t>
  </si>
  <si>
    <t>po wymianie 2009</t>
  </si>
  <si>
    <t>budynek mieszkalny (połowa bliźniaka)</t>
  </si>
  <si>
    <t>po remoncie budynek będzie przeznaczony na cele oświatowe</t>
  </si>
  <si>
    <t>około 1980</t>
  </si>
  <si>
    <t>2 szt. drzwi wejściowych, zamki w drzwiach</t>
  </si>
  <si>
    <t>98-355 Działoszyn ul. Dmowskiego 2</t>
  </si>
  <si>
    <t>stropodach kryty  papą</t>
  </si>
  <si>
    <t>zła</t>
  </si>
  <si>
    <t>w roku 2020 przebudowano kotłownię na ogrzewanie gazowe. W latach 2003-2014  budynek przeszedł gruntowny remont.   Wymieniono dachy, przeprowadzono  termoizolację, wymieniono stolarkę okienną, wymieniono piec co. Przeprowadzono remont kotłowni i instalacji c.o. Budynek wyposażono w solary. Przeprowadzono wiele innych drobnych remontów wynikających z dostosowania budynku do potrzeb działalności naszej placówki.</t>
  </si>
  <si>
    <t>monitoring, drzwi drewniane z zamkiem, gaśnice proszkowe</t>
  </si>
  <si>
    <t>DOBRA</t>
  </si>
  <si>
    <t>NIE WYSTĘPUJE</t>
  </si>
  <si>
    <t>monitoring, gaśnice proszkowe, zakratowane okna, drzwi metalowe z zamkiem</t>
  </si>
  <si>
    <t>monitoring całodobowy, wewnętrzne oświetlenie ewakuacyjne, gaśnice proszkowe, urządzenie alarmowe (przyzywowe), wewnętrzna instalacja hydrantowo – przeciwpożarowa, instalacja odgromowa, kraty w pomieszczeniach magazynowych, drzwi zewnętrzne aluminiowe i PCV z zamkiem, całodobowy nadzór pracowniczy</t>
  </si>
  <si>
    <t xml:space="preserve">sygnalizator świetlny i dźwiękowy, drzwi stalowe z zamkiem </t>
  </si>
  <si>
    <t xml:space="preserve">DOBRA </t>
  </si>
  <si>
    <t>BRAK</t>
  </si>
  <si>
    <t>gaśnica typu GP-1x-N 1 szt, gaśnica typu GP-6X-ABC 1 szt, drzwi antywłamaniowe</t>
  </si>
  <si>
    <t>db</t>
  </si>
  <si>
    <t>bdb</t>
  </si>
  <si>
    <t xml:space="preserve">monitoring wizyjny, system alarmowy czuły na ruch,gaśnice, hydrant z ważnymi przeglądami,  pomieszczenia biurowe rolety okienne oraz drzwi antywłamaniowe </t>
  </si>
  <si>
    <t>konstrukcja drewniana pokryta blachą dotyczy hali basenowej , pomieszczenia szatniowo sanitarne - żelbet papa</t>
  </si>
  <si>
    <t xml:space="preserve">brak informacji </t>
  </si>
  <si>
    <t xml:space="preserve">kratownice w oknach </t>
  </si>
  <si>
    <t xml:space="preserve">pustak ,cegła </t>
  </si>
  <si>
    <t xml:space="preserve">żelbet </t>
  </si>
  <si>
    <t xml:space="preserve">żelbet, pokryty papą </t>
  </si>
  <si>
    <t>SUMA:</t>
  </si>
  <si>
    <t>Powiatowa Biblioteka Publiczna</t>
  </si>
  <si>
    <t>Placówka Opiekuńczo- wychowawcza Typu rodzinnego w Kiedosach</t>
  </si>
  <si>
    <t>Mienie pracownicze</t>
  </si>
  <si>
    <t>Zbiory bibioteczne</t>
  </si>
  <si>
    <t>Maszyny do robót drogowych</t>
  </si>
  <si>
    <t>Sprzęt elektroniczny przenośny</t>
  </si>
  <si>
    <t>Sprzęt elektroniczny stacjonarny</t>
  </si>
  <si>
    <t>Środki trwałe, wyposażenie</t>
  </si>
  <si>
    <t>Jednostka</t>
  </si>
  <si>
    <t>Tabela nr 4 - Wykaz mienia w Powiecie Pajęczańskim</t>
  </si>
  <si>
    <t>Rodzaj wartości pojazdu                (BRUTTO</t>
  </si>
  <si>
    <t>Okres ubezpieczenia OC</t>
  </si>
  <si>
    <t>Okres ubezpieczenia NNW</t>
  </si>
  <si>
    <t>Okres ubezpieczenia ASS</t>
  </si>
  <si>
    <t>od</t>
  </si>
  <si>
    <t>do</t>
  </si>
  <si>
    <t>z VAT</t>
  </si>
  <si>
    <t>15.08.2020</t>
  </si>
  <si>
    <t>14.08.2021</t>
  </si>
  <si>
    <t>OCTAVIA 1U</t>
  </si>
  <si>
    <t>EPJ 09MF</t>
  </si>
  <si>
    <t>WMAN1322X7Y183248</t>
  </si>
  <si>
    <t>ciężarowy</t>
  </si>
  <si>
    <t>13.07.2009</t>
  </si>
  <si>
    <t>3300 kg</t>
  </si>
  <si>
    <t>Z VAT</t>
  </si>
  <si>
    <t>T6  kombi do przewozu osób niepełnosprawnych</t>
  </si>
  <si>
    <t>Tabela nr 5 - wykaz pojazdów</t>
  </si>
  <si>
    <t>suma ubezpieczenia z obowiązujących Umów</t>
  </si>
  <si>
    <t>Powiatowy Inspektorat Nadzoru Budowlanego, ul. Sienkiewicza 5, 98-330 Pajęczno</t>
  </si>
  <si>
    <t>Centum Usług Wspólnych, ul. Sienkiewicza 5, 98-330 Pajęczno</t>
  </si>
  <si>
    <t>387469180</t>
  </si>
  <si>
    <t>mienie</t>
  </si>
  <si>
    <t>suma</t>
  </si>
  <si>
    <t>l. szkód zgłoszonych</t>
  </si>
  <si>
    <t>l. szkód wypłaconych</t>
  </si>
  <si>
    <t>kwota wypłat</t>
  </si>
  <si>
    <t>OC</t>
  </si>
  <si>
    <t>rezerwy</t>
  </si>
  <si>
    <t>AC</t>
  </si>
  <si>
    <t>Szkodowość Majątek</t>
  </si>
  <si>
    <t>DANE OSOBOWE</t>
  </si>
  <si>
    <t>SYMBOL SZKODY</t>
  </si>
  <si>
    <t>DATA SZKODY</t>
  </si>
  <si>
    <t>ZGLOSZONA</t>
  </si>
  <si>
    <t>MIEJSCE SZKODY</t>
  </si>
  <si>
    <t>PRZYCZYNA</t>
  </si>
  <si>
    <t>STATUS</t>
  </si>
  <si>
    <t>WYPLACONO</t>
  </si>
  <si>
    <t>PRZYZNANO</t>
  </si>
  <si>
    <t>AKTUALNA REZERWA BRUTTO</t>
  </si>
  <si>
    <t>POLISA</t>
  </si>
  <si>
    <t>POWIAT PAJĘCZAŃSKI</t>
  </si>
  <si>
    <t>łódzkie - pajęczański - Pajęczno Pajęczno</t>
  </si>
  <si>
    <t>Zamknięta - Odmówiona</t>
  </si>
  <si>
    <t>OG7726350</t>
  </si>
  <si>
    <t>Zamknięta - Wypłacona</t>
  </si>
  <si>
    <t>POCI/00813/2018</t>
  </si>
  <si>
    <t>łódzkie - pajęczański - Pajęczno Nowe Gajęcice</t>
  </si>
  <si>
    <t>90 - nienależyte administrowanie drogami publicznymi</t>
  </si>
  <si>
    <t>OG482932</t>
  </si>
  <si>
    <t>POCI/00945/2018</t>
  </si>
  <si>
    <t>łódzkie - pajęczański - Pajęczno Tuszyn</t>
  </si>
  <si>
    <t>POCI/00987/2018</t>
  </si>
  <si>
    <t>łódzkie - pajęczański - Siemkowice Ożegów</t>
  </si>
  <si>
    <t>POCI/01007/2018</t>
  </si>
  <si>
    <t>POCI/01206/2018</t>
  </si>
  <si>
    <t>łódzkie - pajęczański - Rząśnia Suchowola</t>
  </si>
  <si>
    <t>MUUM/03948/2018</t>
  </si>
  <si>
    <t>52 - przepięcie</t>
  </si>
  <si>
    <t>OG482929</t>
  </si>
  <si>
    <t>POCI/01379/2018</t>
  </si>
  <si>
    <t>łódzkie - pajęczański - Kiełczygłów Kiełczygłów</t>
  </si>
  <si>
    <t>POCI/01800/2018</t>
  </si>
  <si>
    <t>łódzkie - pajęczański - Nowa Brzeźnica Ważne Młyny</t>
  </si>
  <si>
    <t>POCI/01789/2018</t>
  </si>
  <si>
    <t>łódzkie - pajęczański - Nowa Brzeźnica Dworszowice Kościelne</t>
  </si>
  <si>
    <t>MUUM/08629/2018</t>
  </si>
  <si>
    <t>łódzkie - pajęczański - Działoszyn Działoszyn</t>
  </si>
  <si>
    <t>6 - huragan</t>
  </si>
  <si>
    <t>OG32281054</t>
  </si>
  <si>
    <t>POCI/02579/2018</t>
  </si>
  <si>
    <t>OG32281084</t>
  </si>
  <si>
    <t>POCI/00022/2019</t>
  </si>
  <si>
    <t>łódzkie - pajęczański - Strzelce Wielkie Wiewiec</t>
  </si>
  <si>
    <t>POCI/00034/2019</t>
  </si>
  <si>
    <t>łódzkie - pajęczański - Pajęczno Patrzyków</t>
  </si>
  <si>
    <t>POCI/00169/2019</t>
  </si>
  <si>
    <t>łódzkie - pajęczański - Rząśnia Biała</t>
  </si>
  <si>
    <t>POCI/00280/2019</t>
  </si>
  <si>
    <t>POCI/00298/2019</t>
  </si>
  <si>
    <t>łódzkie - pajęczański - Nowa Brzeźnica Prusicko</t>
  </si>
  <si>
    <t>POCI/00404/2019</t>
  </si>
  <si>
    <t>łódzkie - pajęczański - Sulmierzyce Sulmierzyce</t>
  </si>
  <si>
    <t>POCI/00413/2019</t>
  </si>
  <si>
    <t>łódzkie - pajęczański - Działoszyn Zalesiaki</t>
  </si>
  <si>
    <t>MUUM/01478/2019</t>
  </si>
  <si>
    <t>POCI/00600/2019</t>
  </si>
  <si>
    <t>POCI/00890/2019</t>
  </si>
  <si>
    <t>łódzkie - pajęczański - Kiełczygłów Osina Duża</t>
  </si>
  <si>
    <t>POCI/00903/2019</t>
  </si>
  <si>
    <t>POCI/00991/2019</t>
  </si>
  <si>
    <t>podkarpackie - dębicki - Dębica Gumniska</t>
  </si>
  <si>
    <t>OOCI/00390/2019</t>
  </si>
  <si>
    <t>mazowieckie - miński - Stanisławów Stanisławów</t>
  </si>
  <si>
    <t>POCI/01015/2019</t>
  </si>
  <si>
    <t>POCI/01351/2019</t>
  </si>
  <si>
    <t>łódzkie - pajęczański - Sulmierzyce Piekary</t>
  </si>
  <si>
    <t>POCI/01405/2019</t>
  </si>
  <si>
    <t>łódzkie - pajęczański - Działoszyn Wójtostwo</t>
  </si>
  <si>
    <t>POCI/01912/2019</t>
  </si>
  <si>
    <t>łódzkie - pajęczański - Pajęczno Siedlec</t>
  </si>
  <si>
    <t>POCI/02164/2019</t>
  </si>
  <si>
    <t>łódzkie - pajęczański - Siemkowice Radoszewice</t>
  </si>
  <si>
    <t>POCI/02382/2019</t>
  </si>
  <si>
    <t>łódzkie - pajęczański - Pajęczno Dylów Szlachecki</t>
  </si>
  <si>
    <t>GB32729658</t>
  </si>
  <si>
    <t>POCI/02999/2019</t>
  </si>
  <si>
    <t>małopolskie - tarnowski - Wierzchosławice Bogumiłowice</t>
  </si>
  <si>
    <t>POCI/03197/2019</t>
  </si>
  <si>
    <t>łódzkie - pajęczański - Siemkowice Siemkowice</t>
  </si>
  <si>
    <t>POCI/00157/2020</t>
  </si>
  <si>
    <t>OOCI/00079/2020</t>
  </si>
  <si>
    <t>MOCI/00083/2020</t>
  </si>
  <si>
    <t>MOCI/00243/2020</t>
  </si>
  <si>
    <t>MOCI/00319/2020</t>
  </si>
  <si>
    <t>MOCI/00403/2020</t>
  </si>
  <si>
    <t>łódzkie - pajęczański - Kiełczygłów Glina Mała</t>
  </si>
  <si>
    <t>POCI/00883/2020</t>
  </si>
  <si>
    <t>łódzkie - pajęczański - Kiełczygłów Podrwinów</t>
  </si>
  <si>
    <t>POCI/00892/2020</t>
  </si>
  <si>
    <t>POCI/00995/2020</t>
  </si>
  <si>
    <t>POCI/01030/2020</t>
  </si>
  <si>
    <t>POCI/01808/2020</t>
  </si>
  <si>
    <t>łódzkie - pajęczański - Sulmierzyce Stanisławów</t>
  </si>
  <si>
    <t>POCI/02188/2020</t>
  </si>
  <si>
    <t>162 - niewłaściwie prowadzona działalność</t>
  </si>
  <si>
    <t>POCI/02157/2020</t>
  </si>
  <si>
    <t>Anulowana</t>
  </si>
  <si>
    <t>POCI/02499/2020</t>
  </si>
  <si>
    <t>GB32828760</t>
  </si>
  <si>
    <t>POCI/02517/2020</t>
  </si>
  <si>
    <t>POCI/02658/2020</t>
  </si>
  <si>
    <t>POCI/02771/2020</t>
  </si>
  <si>
    <t>POCI/03067/2020</t>
  </si>
  <si>
    <t>POCI/03101/2020</t>
  </si>
  <si>
    <t>łódzkie - kutnowski - Żychlin Biała</t>
  </si>
  <si>
    <t>MUUM/00034/2021</t>
  </si>
  <si>
    <t>68 - uderzenie pojazdu</t>
  </si>
  <si>
    <t>GB32828758</t>
  </si>
  <si>
    <t>POCI/00167/2021</t>
  </si>
  <si>
    <t>łódzkie - pajęczański - Rząśnia Rząśnia</t>
  </si>
  <si>
    <t>POCI/00291/2021</t>
  </si>
  <si>
    <t>łódzkie - pajęczański - Kiełczygłów Studzienica</t>
  </si>
  <si>
    <t>POCI/00365/2021</t>
  </si>
  <si>
    <t>POCI/00574/2021</t>
  </si>
  <si>
    <t>POCI/00577/2021</t>
  </si>
  <si>
    <t>POCI/00635/2021</t>
  </si>
  <si>
    <t>łódzkie - pajęczański - Sulmierzyce Dąbrówka</t>
  </si>
  <si>
    <t>POCI/01269/2021</t>
  </si>
  <si>
    <t>POCI/01296/2021</t>
  </si>
  <si>
    <t>POCI/01412/2021</t>
  </si>
  <si>
    <t>POCI/01423/2021</t>
  </si>
  <si>
    <t>łódzkie - pajęczański - Sulmierzyce Eligiów</t>
  </si>
  <si>
    <t>MUUM/04334/2021</t>
  </si>
  <si>
    <t>107 - niewłaściwe działanie człowieka</t>
  </si>
  <si>
    <t>GB32828761</t>
  </si>
  <si>
    <t>POCI/01592/2021</t>
  </si>
  <si>
    <t>POCI/01662/2021</t>
  </si>
  <si>
    <t>łódzkie - pajęczański - Kiełczygłów Dryganek Mały</t>
  </si>
  <si>
    <t>POCI/01775/2021</t>
  </si>
  <si>
    <t>łódzkie - pajęczański - Siemkowice Marchewki</t>
  </si>
  <si>
    <t>OOCI/00565/2021</t>
  </si>
  <si>
    <t>POCI/02179/2021</t>
  </si>
  <si>
    <t>W likwidacji</t>
  </si>
  <si>
    <t>Szkodowość komunikacja</t>
  </si>
  <si>
    <t>ZGŁOSZONA</t>
  </si>
  <si>
    <t>WYPŁACONO</t>
  </si>
  <si>
    <t>PAUC/03211/2019</t>
  </si>
  <si>
    <t>20 - kolizja z innym przedmiotem</t>
  </si>
  <si>
    <t>PPPM/14118/2019</t>
  </si>
  <si>
    <t>19 - kolizja bez kontaktu między pojazdami</t>
  </si>
  <si>
    <t>PAUC/04712/2019</t>
  </si>
  <si>
    <t>15 - kolizja dwóch pojazdów</t>
  </si>
  <si>
    <t>PPPM/00968/2021</t>
  </si>
  <si>
    <t>Razem</t>
  </si>
  <si>
    <t>RYZYKO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</si>
</sst>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yyyy/mm/dd;@"/>
    <numFmt numFmtId="167" formatCode="d/mm/yyyy"/>
    <numFmt numFmtId="168" formatCode="#,##0.00&quot; zł&quot;"/>
    <numFmt numFmtId="169" formatCode="0.000%"/>
    <numFmt numFmtId="170" formatCode="yyyy\-mm\-dd&quot; &quot;hh&quot;:&quot;mm&quot;:&quot;ss"/>
  </numFmts>
  <fonts count="49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indexed="6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i/>
      <sz val="14"/>
      <name val="Calibri"/>
      <family val="2"/>
      <charset val="238"/>
    </font>
    <font>
      <sz val="14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indexed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mbria"/>
      <family val="1"/>
      <charset val="238"/>
      <scheme val="maj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theme="1"/>
      <name val="Liberation Sans"/>
      <charset val="238"/>
    </font>
    <font>
      <b/>
      <sz val="10"/>
      <color theme="1"/>
      <name val="Liberation Serif"/>
      <charset val="238"/>
    </font>
    <font>
      <sz val="10"/>
      <color theme="1"/>
      <name val="Liberation Serif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8000"/>
        <bgColor rgb="FFFF8000"/>
      </patternFill>
    </fill>
    <fill>
      <patternFill patternType="solid">
        <fgColor rgb="FFFFBF00"/>
        <bgColor rgb="FFFFBF00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3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6" fillId="0" borderId="0"/>
  </cellStyleXfs>
  <cellXfs count="272">
    <xf numFmtId="0" fontId="0" fillId="0" borderId="0" xfId="0"/>
    <xf numFmtId="0" fontId="1" fillId="0" borderId="0" xfId="0" applyFont="1" applyFill="1"/>
    <xf numFmtId="0" fontId="15" fillId="0" borderId="0" xfId="0" applyFont="1"/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vertical="center"/>
    </xf>
    <xf numFmtId="0" fontId="20" fillId="0" borderId="0" xfId="0" applyFont="1" applyFill="1"/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22" fillId="5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44" fontId="22" fillId="0" borderId="4" xfId="0" applyNumberFormat="1" applyFont="1" applyFill="1" applyBorder="1" applyAlignment="1">
      <alignment vertical="center" wrapText="1"/>
    </xf>
    <xf numFmtId="0" fontId="22" fillId="5" borderId="5" xfId="0" applyFont="1" applyFill="1" applyBorder="1" applyAlignment="1">
      <alignment horizontal="center" vertical="center" wrapText="1"/>
    </xf>
    <xf numFmtId="44" fontId="22" fillId="0" borderId="1" xfId="0" applyNumberFormat="1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164" fontId="23" fillId="5" borderId="4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/>
    </xf>
    <xf numFmtId="0" fontId="26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6" xfId="0" quotePrefix="1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quotePrefix="1" applyNumberFormat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44" fontId="26" fillId="0" borderId="6" xfId="0" applyNumberFormat="1" applyFont="1" applyBorder="1"/>
    <xf numFmtId="0" fontId="26" fillId="0" borderId="6" xfId="0" applyFont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164" fontId="26" fillId="0" borderId="6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167" fontId="21" fillId="4" borderId="6" xfId="0" applyNumberFormat="1" applyFont="1" applyFill="1" applyBorder="1" applyAlignment="1">
      <alignment horizontal="center" vertical="center" wrapText="1"/>
    </xf>
    <xf numFmtId="164" fontId="26" fillId="4" borderId="6" xfId="0" applyNumberFormat="1" applyFont="1" applyFill="1" applyBorder="1" applyAlignment="1">
      <alignment horizontal="center" vertical="center" wrapText="1"/>
    </xf>
    <xf numFmtId="166" fontId="21" fillId="4" borderId="6" xfId="0" applyNumberFormat="1" applyFont="1" applyFill="1" applyBorder="1" applyAlignment="1">
      <alignment horizontal="center" vertical="center" wrapText="1"/>
    </xf>
    <xf numFmtId="0" fontId="21" fillId="4" borderId="6" xfId="0" applyNumberFormat="1" applyFont="1" applyFill="1" applyBorder="1" applyAlignment="1">
      <alignment horizontal="center" vertical="center" wrapText="1"/>
    </xf>
    <xf numFmtId="3" fontId="21" fillId="4" borderId="6" xfId="0" applyNumberFormat="1" applyFont="1" applyFill="1" applyBorder="1" applyAlignment="1">
      <alignment horizontal="center" vertical="center" wrapText="1"/>
    </xf>
    <xf numFmtId="6" fontId="21" fillId="4" borderId="6" xfId="0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164" fontId="21" fillId="4" borderId="6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0" fontId="32" fillId="0" borderId="0" xfId="0" applyFont="1" applyFill="1" applyAlignment="1">
      <alignment horizontal="center" vertical="center"/>
    </xf>
    <xf numFmtId="164" fontId="32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1" fillId="0" borderId="0" xfId="3" applyFont="1"/>
    <xf numFmtId="0" fontId="23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164" fontId="22" fillId="0" borderId="0" xfId="3" applyNumberFormat="1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164" fontId="22" fillId="4" borderId="0" xfId="3" applyNumberFormat="1" applyFont="1" applyFill="1" applyAlignment="1">
      <alignment horizontal="right"/>
    </xf>
    <xf numFmtId="0" fontId="29" fillId="0" borderId="0" xfId="3" applyFont="1" applyAlignment="1">
      <alignment horizontal="center" vertical="center"/>
    </xf>
    <xf numFmtId="0" fontId="22" fillId="0" borderId="0" xfId="3" applyFont="1"/>
    <xf numFmtId="0" fontId="22" fillId="0" borderId="0" xfId="3" applyFont="1" applyAlignment="1">
      <alignment horizontal="center" vertical="center" wrapText="1"/>
    </xf>
    <xf numFmtId="0" fontId="1" fillId="0" borderId="0" xfId="3"/>
    <xf numFmtId="164" fontId="29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" fillId="0" borderId="0" xfId="3" applyAlignment="1">
      <alignment horizontal="center" vertical="center"/>
    </xf>
    <xf numFmtId="0" fontId="30" fillId="5" borderId="6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left" vertical="center" wrapText="1"/>
    </xf>
    <xf numFmtId="164" fontId="25" fillId="8" borderId="6" xfId="3" applyNumberFormat="1" applyFont="1" applyFill="1" applyBorder="1" applyAlignment="1">
      <alignment horizontal="right" vertical="center" wrapText="1"/>
    </xf>
    <xf numFmtId="0" fontId="24" fillId="0" borderId="6" xfId="3" applyFont="1" applyFill="1" applyBorder="1" applyAlignment="1" applyProtection="1">
      <alignment horizontal="center" vertical="center" wrapText="1"/>
      <protection locked="0" hidden="1"/>
    </xf>
    <xf numFmtId="0" fontId="25" fillId="0" borderId="6" xfId="3" applyFont="1" applyFill="1" applyBorder="1" applyAlignment="1">
      <alignment vertical="center" wrapText="1"/>
    </xf>
    <xf numFmtId="0" fontId="1" fillId="0" borderId="0" xfId="3" applyFont="1" applyFill="1"/>
    <xf numFmtId="0" fontId="25" fillId="4" borderId="6" xfId="3" applyFont="1" applyFill="1" applyBorder="1" applyAlignment="1">
      <alignment horizontal="center" vertical="center" wrapText="1"/>
    </xf>
    <xf numFmtId="0" fontId="25" fillId="4" borderId="6" xfId="3" applyFont="1" applyFill="1" applyBorder="1" applyAlignment="1">
      <alignment horizontal="left" vertical="center" wrapText="1"/>
    </xf>
    <xf numFmtId="0" fontId="24" fillId="4" borderId="6" xfId="3" applyFont="1" applyFill="1" applyBorder="1" applyAlignment="1">
      <alignment horizontal="center" vertical="center" wrapText="1"/>
    </xf>
    <xf numFmtId="0" fontId="25" fillId="4" borderId="6" xfId="3" applyFont="1" applyFill="1" applyBorder="1" applyAlignment="1">
      <alignment vertical="center" wrapText="1"/>
    </xf>
    <xf numFmtId="0" fontId="1" fillId="4" borderId="0" xfId="3" applyFont="1" applyFill="1"/>
    <xf numFmtId="4" fontId="24" fillId="4" borderId="6" xfId="3" applyNumberFormat="1" applyFont="1" applyFill="1" applyBorder="1" applyAlignment="1">
      <alignment horizontal="center" vertical="center" wrapText="1"/>
    </xf>
    <xf numFmtId="0" fontId="24" fillId="4" borderId="6" xfId="3" applyFont="1" applyFill="1" applyBorder="1" applyAlignment="1">
      <alignment horizontal="center" vertical="center"/>
    </xf>
    <xf numFmtId="0" fontId="25" fillId="0" borderId="6" xfId="3" applyFont="1" applyBorder="1" applyAlignment="1">
      <alignment horizontal="left" vertical="center" wrapText="1"/>
    </xf>
    <xf numFmtId="0" fontId="25" fillId="0" borderId="6" xfId="3" applyFont="1" applyBorder="1" applyAlignment="1">
      <alignment horizontal="center" vertical="center" wrapText="1"/>
    </xf>
    <xf numFmtId="4" fontId="24" fillId="0" borderId="6" xfId="3" applyNumberFormat="1" applyFont="1" applyBorder="1" applyAlignment="1">
      <alignment horizontal="center" vertical="center" wrapText="1"/>
    </xf>
    <xf numFmtId="0" fontId="25" fillId="0" borderId="6" xfId="3" applyFont="1" applyBorder="1" applyAlignment="1">
      <alignment vertical="center" wrapText="1"/>
    </xf>
    <xf numFmtId="0" fontId="20" fillId="0" borderId="0" xfId="3" applyFont="1" applyFill="1"/>
    <xf numFmtId="4" fontId="24" fillId="4" borderId="6" xfId="3" applyNumberFormat="1" applyFont="1" applyFill="1" applyBorder="1" applyAlignment="1">
      <alignment vertical="center" wrapText="1"/>
    </xf>
    <xf numFmtId="0" fontId="20" fillId="4" borderId="0" xfId="3" applyFont="1" applyFill="1"/>
    <xf numFmtId="0" fontId="31" fillId="4" borderId="6" xfId="3" applyFont="1" applyFill="1" applyBorder="1" applyAlignment="1">
      <alignment horizontal="center" vertical="center" wrapText="1"/>
    </xf>
    <xf numFmtId="164" fontId="30" fillId="8" borderId="6" xfId="3" applyNumberFormat="1" applyFont="1" applyFill="1" applyBorder="1" applyAlignment="1">
      <alignment horizontal="right" vertical="center" wrapText="1"/>
    </xf>
    <xf numFmtId="0" fontId="16" fillId="0" borderId="1" xfId="3" applyFont="1" applyFill="1" applyBorder="1" applyAlignment="1" applyProtection="1">
      <alignment horizontal="center" vertical="center" wrapText="1"/>
      <protection locked="0" hidden="1"/>
    </xf>
    <xf numFmtId="0" fontId="35" fillId="4" borderId="6" xfId="7" applyFont="1" applyFill="1" applyBorder="1" applyAlignment="1">
      <alignment horizontal="center" vertical="center" wrapText="1"/>
    </xf>
    <xf numFmtId="0" fontId="35" fillId="4" borderId="6" xfId="7" applyFont="1" applyFill="1" applyBorder="1" applyAlignment="1">
      <alignment horizontal="left" vertical="center" wrapText="1"/>
    </xf>
    <xf numFmtId="164" fontId="36" fillId="8" borderId="6" xfId="7" applyNumberFormat="1" applyFont="1" applyFill="1" applyBorder="1" applyAlignment="1">
      <alignment horizontal="right" vertical="center" wrapText="1"/>
    </xf>
    <xf numFmtId="0" fontId="37" fillId="4" borderId="6" xfId="7" applyFont="1" applyFill="1" applyBorder="1" applyAlignment="1" applyProtection="1">
      <alignment horizontal="center" vertical="center" wrapText="1"/>
      <protection locked="0" hidden="1"/>
    </xf>
    <xf numFmtId="0" fontId="30" fillId="5" borderId="10" xfId="3" applyFont="1" applyFill="1" applyBorder="1" applyAlignment="1">
      <alignment horizontal="center" vertical="center" wrapText="1"/>
    </xf>
    <xf numFmtId="0" fontId="25" fillId="0" borderId="10" xfId="3" applyFont="1" applyFill="1" applyBorder="1" applyAlignment="1">
      <alignment horizontal="left" vertical="center" wrapText="1"/>
    </xf>
    <xf numFmtId="0" fontId="25" fillId="0" borderId="10" xfId="3" applyFont="1" applyFill="1" applyBorder="1" applyAlignment="1">
      <alignment horizontal="center" vertical="center" wrapText="1"/>
    </xf>
    <xf numFmtId="8" fontId="25" fillId="8" borderId="10" xfId="3" applyNumberFormat="1" applyFont="1" applyFill="1" applyBorder="1" applyAlignment="1">
      <alignment horizontal="right" vertical="center"/>
    </xf>
    <xf numFmtId="4" fontId="24" fillId="0" borderId="10" xfId="3" applyNumberFormat="1" applyFont="1" applyFill="1" applyBorder="1" applyAlignment="1">
      <alignment horizontal="center" vertical="center" wrapText="1"/>
    </xf>
    <xf numFmtId="0" fontId="25" fillId="0" borderId="11" xfId="3" applyFont="1" applyFill="1" applyBorder="1" applyAlignment="1">
      <alignment horizontal="left" vertical="center" wrapText="1"/>
    </xf>
    <xf numFmtId="0" fontId="25" fillId="0" borderId="10" xfId="3" applyNumberFormat="1" applyFont="1" applyFill="1" applyBorder="1" applyAlignment="1">
      <alignment horizontal="center" vertical="center" wrapText="1"/>
    </xf>
    <xf numFmtId="0" fontId="25" fillId="0" borderId="10" xfId="3" applyFont="1" applyFill="1" applyBorder="1" applyAlignment="1">
      <alignment horizontal="center" vertical="center"/>
    </xf>
    <xf numFmtId="164" fontId="25" fillId="8" borderId="6" xfId="3" applyNumberFormat="1" applyFont="1" applyFill="1" applyBorder="1" applyAlignment="1">
      <alignment horizontal="center" vertical="center" wrapText="1"/>
    </xf>
    <xf numFmtId="0" fontId="25" fillId="4" borderId="6" xfId="3" applyNumberFormat="1" applyFont="1" applyFill="1" applyBorder="1" applyAlignment="1">
      <alignment horizontal="center" vertical="center" wrapText="1"/>
    </xf>
    <xf numFmtId="0" fontId="8" fillId="9" borderId="16" xfId="3" applyFont="1" applyFill="1" applyBorder="1" applyAlignment="1">
      <alignment horizontal="left" vertical="center" wrapText="1"/>
    </xf>
    <xf numFmtId="0" fontId="8" fillId="9" borderId="16" xfId="3" applyFont="1" applyFill="1" applyBorder="1" applyAlignment="1">
      <alignment horizontal="center" vertical="center" wrapText="1"/>
    </xf>
    <xf numFmtId="168" fontId="8" fillId="10" borderId="16" xfId="3" applyNumberFormat="1" applyFont="1" applyFill="1" applyBorder="1" applyAlignment="1">
      <alignment horizontal="right" vertical="center" wrapText="1"/>
    </xf>
    <xf numFmtId="168" fontId="8" fillId="11" borderId="16" xfId="3" applyNumberFormat="1" applyFont="1" applyFill="1" applyBorder="1" applyAlignment="1">
      <alignment horizontal="right" vertical="center" wrapText="1"/>
    </xf>
    <xf numFmtId="4" fontId="7" fillId="9" borderId="16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center" vertical="center" wrapText="1"/>
    </xf>
    <xf numFmtId="0" fontId="7" fillId="9" borderId="16" xfId="3" applyFont="1" applyFill="1" applyBorder="1" applyAlignment="1">
      <alignment horizontal="center" vertical="center" wrapText="1"/>
    </xf>
    <xf numFmtId="0" fontId="38" fillId="9" borderId="16" xfId="3" applyFont="1" applyFill="1" applyBorder="1" applyAlignment="1">
      <alignment horizontal="center" vertical="center" wrapText="1"/>
    </xf>
    <xf numFmtId="4" fontId="25" fillId="4" borderId="6" xfId="3" applyNumberFormat="1" applyFont="1" applyFill="1" applyBorder="1" applyAlignment="1">
      <alignment horizontal="center" vertical="center" wrapText="1"/>
    </xf>
    <xf numFmtId="0" fontId="6" fillId="9" borderId="16" xfId="3" applyFont="1" applyFill="1" applyBorder="1" applyAlignment="1">
      <alignment horizontal="center" vertical="center" wrapText="1"/>
    </xf>
    <xf numFmtId="4" fontId="39" fillId="9" borderId="16" xfId="3" applyNumberFormat="1" applyFont="1" applyFill="1" applyBorder="1" applyAlignment="1">
      <alignment horizontal="center" vertical="center" wrapText="1"/>
    </xf>
    <xf numFmtId="0" fontId="40" fillId="9" borderId="16" xfId="3" applyFont="1" applyFill="1" applyBorder="1" applyAlignment="1">
      <alignment horizontal="center" vertical="center" wrapText="1"/>
    </xf>
    <xf numFmtId="0" fontId="25" fillId="5" borderId="6" xfId="3" applyFont="1" applyFill="1" applyBorder="1"/>
    <xf numFmtId="164" fontId="24" fillId="2" borderId="6" xfId="3" applyNumberFormat="1" applyFont="1" applyFill="1" applyBorder="1" applyAlignment="1">
      <alignment horizontal="center" vertical="center" wrapText="1"/>
    </xf>
    <xf numFmtId="0" fontId="24" fillId="2" borderId="6" xfId="3" applyFont="1" applyFill="1" applyBorder="1" applyAlignment="1">
      <alignment horizontal="center" vertical="center" wrapText="1"/>
    </xf>
    <xf numFmtId="164" fontId="30" fillId="6" borderId="6" xfId="3" applyNumberFormat="1" applyFont="1" applyFill="1" applyBorder="1" applyAlignment="1">
      <alignment horizontal="right" vertical="center" wrapText="1"/>
    </xf>
    <xf numFmtId="0" fontId="25" fillId="2" borderId="6" xfId="3" applyFont="1" applyFill="1" applyBorder="1" applyAlignment="1">
      <alignment vertical="center"/>
    </xf>
    <xf numFmtId="0" fontId="25" fillId="2" borderId="6" xfId="3" applyFont="1" applyFill="1" applyBorder="1" applyAlignment="1">
      <alignment horizontal="center" vertical="center" wrapText="1"/>
    </xf>
    <xf numFmtId="0" fontId="1" fillId="0" borderId="0" xfId="3" applyFill="1"/>
    <xf numFmtId="0" fontId="17" fillId="0" borderId="0" xfId="3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left" vertical="center" wrapText="1"/>
    </xf>
    <xf numFmtId="164" fontId="17" fillId="0" borderId="0" xfId="3" applyNumberFormat="1" applyFont="1" applyFill="1" applyBorder="1" applyAlignment="1">
      <alignment horizontal="center" vertical="center" wrapText="1"/>
    </xf>
    <xf numFmtId="164" fontId="18" fillId="0" borderId="0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164" fontId="14" fillId="4" borderId="0" xfId="3" applyNumberFormat="1" applyFont="1" applyFill="1" applyBorder="1" applyAlignment="1">
      <alignment horizontal="right"/>
    </xf>
    <xf numFmtId="0" fontId="16" fillId="0" borderId="0" xfId="3" applyFont="1" applyFill="1" applyBorder="1" applyAlignment="1">
      <alignment horizontal="center" vertical="center"/>
    </xf>
    <xf numFmtId="0" fontId="14" fillId="0" borderId="0" xfId="3" applyFont="1" applyFill="1" applyBorder="1"/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164" fontId="14" fillId="0" borderId="0" xfId="3" applyNumberFormat="1" applyFont="1" applyAlignment="1">
      <alignment horizontal="center" vertical="center"/>
    </xf>
    <xf numFmtId="164" fontId="16" fillId="0" borderId="0" xfId="3" applyNumberFormat="1" applyFont="1" applyAlignment="1">
      <alignment horizontal="center" vertical="center"/>
    </xf>
    <xf numFmtId="164" fontId="14" fillId="4" borderId="0" xfId="3" applyNumberFormat="1" applyFont="1" applyFill="1" applyAlignment="1">
      <alignment horizontal="right"/>
    </xf>
    <xf numFmtId="0" fontId="16" fillId="0" borderId="0" xfId="3" applyFont="1" applyAlignment="1">
      <alignment horizontal="center" vertical="center"/>
    </xf>
    <xf numFmtId="0" fontId="14" fillId="0" borderId="0" xfId="3" applyFont="1" applyFill="1"/>
    <xf numFmtId="0" fontId="14" fillId="0" borderId="0" xfId="3" applyFont="1" applyFill="1" applyAlignment="1">
      <alignment horizontal="center" vertical="center" wrapText="1"/>
    </xf>
    <xf numFmtId="164" fontId="16" fillId="0" borderId="0" xfId="3" applyNumberFormat="1" applyFont="1" applyFill="1" applyAlignment="1">
      <alignment horizontal="center" vertical="center"/>
    </xf>
    <xf numFmtId="0" fontId="14" fillId="0" borderId="0" xfId="3" applyFont="1" applyFill="1" applyAlignment="1">
      <alignment horizontal="center" vertical="center"/>
    </xf>
    <xf numFmtId="0" fontId="14" fillId="0" borderId="0" xfId="3" applyFont="1"/>
    <xf numFmtId="0" fontId="14" fillId="0" borderId="0" xfId="3" applyFont="1" applyAlignment="1">
      <alignment horizontal="center" vertical="center" wrapText="1"/>
    </xf>
    <xf numFmtId="0" fontId="1" fillId="0" borderId="0" xfId="7" applyProtection="1">
      <protection hidden="1"/>
    </xf>
    <xf numFmtId="164" fontId="15" fillId="0" borderId="0" xfId="7" applyNumberFormat="1" applyFont="1" applyAlignment="1" applyProtection="1">
      <alignment horizontal="right" vertical="center"/>
      <protection hidden="1"/>
    </xf>
    <xf numFmtId="164" fontId="15" fillId="0" borderId="0" xfId="7" applyNumberFormat="1" applyFont="1" applyProtection="1">
      <protection hidden="1"/>
    </xf>
    <xf numFmtId="0" fontId="15" fillId="0" borderId="0" xfId="7" applyFont="1" applyProtection="1">
      <protection hidden="1"/>
    </xf>
    <xf numFmtId="0" fontId="15" fillId="0" borderId="0" xfId="7" applyFont="1" applyAlignment="1" applyProtection="1">
      <alignment horizontal="center"/>
      <protection hidden="1"/>
    </xf>
    <xf numFmtId="164" fontId="41" fillId="12" borderId="17" xfId="7" applyNumberFormat="1" applyFont="1" applyFill="1" applyBorder="1" applyAlignment="1" applyProtection="1">
      <alignment horizontal="right" vertical="center"/>
      <protection hidden="1"/>
    </xf>
    <xf numFmtId="164" fontId="41" fillId="12" borderId="17" xfId="7" applyNumberFormat="1" applyFont="1" applyFill="1" applyBorder="1" applyAlignment="1" applyProtection="1">
      <alignment vertical="center"/>
      <protection hidden="1"/>
    </xf>
    <xf numFmtId="164" fontId="42" fillId="12" borderId="17" xfId="7" applyNumberFormat="1" applyFont="1" applyFill="1" applyBorder="1" applyAlignment="1" applyProtection="1">
      <alignment horizontal="right" vertical="center"/>
      <protection hidden="1"/>
    </xf>
    <xf numFmtId="164" fontId="1" fillId="0" borderId="0" xfId="7" applyNumberFormat="1" applyProtection="1">
      <protection hidden="1"/>
    </xf>
    <xf numFmtId="164" fontId="15" fillId="0" borderId="9" xfId="7" applyNumberFormat="1" applyFont="1" applyFill="1" applyBorder="1" applyAlignment="1" applyProtection="1">
      <alignment horizontal="right" vertical="center" wrapText="1"/>
      <protection hidden="1"/>
    </xf>
    <xf numFmtId="164" fontId="15" fillId="4" borderId="18" xfId="7" applyNumberFormat="1" applyFont="1" applyFill="1" applyBorder="1" applyAlignment="1">
      <alignment horizontal="right" vertical="center"/>
    </xf>
    <xf numFmtId="164" fontId="15" fillId="0" borderId="9" xfId="7" applyNumberFormat="1" applyFont="1" applyFill="1" applyBorder="1" applyAlignment="1" applyProtection="1">
      <alignment horizontal="right" vertical="center"/>
      <protection hidden="1"/>
    </xf>
    <xf numFmtId="164" fontId="15" fillId="0" borderId="9" xfId="7" applyNumberFormat="1" applyFont="1" applyFill="1" applyBorder="1" applyAlignment="1">
      <alignment horizontal="right" vertical="center"/>
    </xf>
    <xf numFmtId="0" fontId="15" fillId="4" borderId="6" xfId="7" applyFont="1" applyFill="1" applyBorder="1" applyAlignment="1">
      <alignment vertical="center" wrapText="1"/>
    </xf>
    <xf numFmtId="0" fontId="43" fillId="4" borderId="6" xfId="7" applyFont="1" applyFill="1" applyBorder="1" applyAlignment="1" applyProtection="1">
      <alignment horizontal="center" vertical="center"/>
      <protection hidden="1"/>
    </xf>
    <xf numFmtId="164" fontId="15" fillId="0" borderId="6" xfId="7" applyNumberFormat="1" applyFont="1" applyFill="1" applyBorder="1" applyAlignment="1" applyProtection="1">
      <alignment horizontal="right" vertical="center" wrapText="1"/>
      <protection hidden="1"/>
    </xf>
    <xf numFmtId="164" fontId="15" fillId="0" borderId="15" xfId="7" applyNumberFormat="1" applyFont="1" applyFill="1" applyBorder="1" applyAlignment="1">
      <alignment horizontal="right" vertical="center"/>
    </xf>
    <xf numFmtId="164" fontId="15" fillId="0" borderId="6" xfId="7" applyNumberFormat="1" applyFont="1" applyFill="1" applyBorder="1" applyAlignment="1" applyProtection="1">
      <alignment horizontal="right" vertical="center"/>
      <protection hidden="1"/>
    </xf>
    <xf numFmtId="164" fontId="15" fillId="0" borderId="6" xfId="7" applyNumberFormat="1" applyFont="1" applyFill="1" applyBorder="1" applyAlignment="1">
      <alignment horizontal="right" vertical="center"/>
    </xf>
    <xf numFmtId="0" fontId="15" fillId="0" borderId="6" xfId="7" applyFont="1" applyFill="1" applyBorder="1" applyAlignment="1">
      <alignment vertical="center" wrapText="1"/>
    </xf>
    <xf numFmtId="0" fontId="43" fillId="0" borderId="6" xfId="7" applyFont="1" applyFill="1" applyBorder="1" applyAlignment="1" applyProtection="1">
      <alignment horizontal="center" vertical="center"/>
      <protection hidden="1"/>
    </xf>
    <xf numFmtId="169" fontId="1" fillId="0" borderId="0" xfId="7" applyNumberFormat="1" applyProtection="1">
      <protection hidden="1"/>
    </xf>
    <xf numFmtId="164" fontId="15" fillId="0" borderId="15" xfId="7" applyNumberFormat="1" applyFont="1" applyFill="1" applyBorder="1" applyAlignment="1">
      <alignment horizontal="right" vertical="center" wrapText="1"/>
    </xf>
    <xf numFmtId="0" fontId="1" fillId="0" borderId="0" xfId="7" applyFill="1" applyProtection="1">
      <protection hidden="1"/>
    </xf>
    <xf numFmtId="0" fontId="1" fillId="0" borderId="0" xfId="7" applyFont="1" applyFill="1" applyProtection="1">
      <protection hidden="1"/>
    </xf>
    <xf numFmtId="164" fontId="1" fillId="0" borderId="0" xfId="7" applyNumberFormat="1" applyFont="1" applyFill="1" applyAlignment="1" applyProtection="1">
      <alignment vertical="center"/>
      <protection hidden="1"/>
    </xf>
    <xf numFmtId="164" fontId="15" fillId="0" borderId="15" xfId="3" applyNumberFormat="1" applyFont="1" applyFill="1" applyBorder="1" applyAlignment="1">
      <alignment horizontal="right" vertical="center"/>
    </xf>
    <xf numFmtId="164" fontId="15" fillId="0" borderId="6" xfId="3" applyNumberFormat="1" applyFont="1" applyFill="1" applyBorder="1" applyAlignment="1" applyProtection="1">
      <alignment horizontal="right" vertical="center"/>
      <protection hidden="1"/>
    </xf>
    <xf numFmtId="4" fontId="15" fillId="0" borderId="6" xfId="7" applyNumberFormat="1" applyFont="1" applyFill="1" applyBorder="1" applyAlignment="1" applyProtection="1">
      <alignment horizontal="right" vertical="center"/>
      <protection hidden="1"/>
    </xf>
    <xf numFmtId="164" fontId="42" fillId="13" borderId="6" xfId="7" applyNumberFormat="1" applyFont="1" applyFill="1" applyBorder="1" applyAlignment="1" applyProtection="1">
      <alignment horizontal="center" vertical="center" wrapText="1"/>
      <protection hidden="1"/>
    </xf>
    <xf numFmtId="0" fontId="42" fillId="13" borderId="6" xfId="7" applyFont="1" applyFill="1" applyBorder="1" applyAlignment="1" applyProtection="1">
      <alignment horizontal="center" vertical="center"/>
      <protection hidden="1"/>
    </xf>
    <xf numFmtId="0" fontId="44" fillId="0" borderId="19" xfId="7" applyFont="1" applyBorder="1" applyAlignment="1" applyProtection="1">
      <alignment horizontal="right" vertical="center"/>
      <protection hidden="1"/>
    </xf>
    <xf numFmtId="0" fontId="44" fillId="0" borderId="19" xfId="7" applyFont="1" applyBorder="1" applyAlignment="1" applyProtection="1">
      <alignment vertical="center"/>
      <protection hidden="1"/>
    </xf>
    <xf numFmtId="0" fontId="21" fillId="5" borderId="6" xfId="0" applyFont="1" applyFill="1" applyBorder="1" applyAlignment="1">
      <alignment horizontal="center" vertical="center"/>
    </xf>
    <xf numFmtId="49" fontId="21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165" fontId="30" fillId="0" borderId="0" xfId="0" applyNumberFormat="1" applyFont="1" applyFill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67" fontId="21" fillId="0" borderId="6" xfId="0" applyNumberFormat="1" applyFont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 wrapText="1"/>
    </xf>
    <xf numFmtId="164" fontId="26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164" fontId="26" fillId="0" borderId="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8" fontId="9" fillId="0" borderId="16" xfId="0" applyNumberFormat="1" applyFont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168" fontId="9" fillId="9" borderId="1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 wrapText="1"/>
    </xf>
    <xf numFmtId="0" fontId="30" fillId="2" borderId="6" xfId="3" applyFont="1" applyFill="1" applyBorder="1" applyAlignment="1">
      <alignment horizontal="left" vertical="center" wrapText="1"/>
    </xf>
    <xf numFmtId="0" fontId="30" fillId="5" borderId="6" xfId="3" applyFont="1" applyFill="1" applyBorder="1" applyAlignment="1">
      <alignment horizontal="center" vertical="center" wrapText="1"/>
    </xf>
    <xf numFmtId="0" fontId="30" fillId="5" borderId="9" xfId="3" applyFont="1" applyFill="1" applyBorder="1" applyAlignment="1">
      <alignment horizontal="center" vertical="center" wrapText="1"/>
    </xf>
    <xf numFmtId="0" fontId="30" fillId="5" borderId="10" xfId="3" applyFont="1" applyFill="1" applyBorder="1" applyAlignment="1">
      <alignment horizontal="center" vertical="center" wrapText="1"/>
    </xf>
    <xf numFmtId="0" fontId="30" fillId="5" borderId="3" xfId="3" applyFont="1" applyFill="1" applyBorder="1" applyAlignment="1">
      <alignment horizontal="center" vertical="center" wrapText="1"/>
    </xf>
    <xf numFmtId="0" fontId="30" fillId="7" borderId="9" xfId="3" applyFont="1" applyFill="1" applyBorder="1" applyAlignment="1">
      <alignment horizontal="center" vertical="center" wrapText="1"/>
    </xf>
    <xf numFmtId="0" fontId="30" fillId="7" borderId="3" xfId="3" applyFont="1" applyFill="1" applyBorder="1" applyAlignment="1">
      <alignment horizontal="center" vertical="center" wrapText="1"/>
    </xf>
    <xf numFmtId="164" fontId="30" fillId="5" borderId="6" xfId="3" applyNumberFormat="1" applyFont="1" applyFill="1" applyBorder="1" applyAlignment="1">
      <alignment horizontal="center" vertical="center" wrapText="1"/>
    </xf>
    <xf numFmtId="0" fontId="30" fillId="5" borderId="6" xfId="3" applyFont="1" applyFill="1" applyBorder="1" applyAlignment="1">
      <alignment horizontal="center" vertical="center"/>
    </xf>
    <xf numFmtId="0" fontId="42" fillId="12" borderId="6" xfId="7" applyFont="1" applyFill="1" applyBorder="1" applyAlignment="1" applyProtection="1">
      <alignment horizontal="center" vertical="center"/>
      <protection hidden="1"/>
    </xf>
    <xf numFmtId="0" fontId="42" fillId="12" borderId="15" xfId="7" applyFont="1" applyFill="1" applyBorder="1" applyAlignment="1" applyProtection="1">
      <alignment horizontal="center" vertical="center"/>
      <protection hidden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14" borderId="12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26" fillId="14" borderId="14" xfId="0" applyFont="1" applyFill="1" applyBorder="1" applyAlignment="1">
      <alignment horizontal="left" vertical="center"/>
    </xf>
    <xf numFmtId="0" fontId="26" fillId="14" borderId="12" xfId="0" applyFont="1" applyFill="1" applyBorder="1" applyAlignment="1">
      <alignment horizontal="left" vertical="center" wrapText="1"/>
    </xf>
    <xf numFmtId="0" fontId="26" fillId="14" borderId="13" xfId="0" applyFont="1" applyFill="1" applyBorder="1" applyAlignment="1">
      <alignment horizontal="left" vertical="center" wrapText="1"/>
    </xf>
    <xf numFmtId="0" fontId="26" fillId="14" borderId="14" xfId="0" applyFont="1" applyFill="1" applyBorder="1" applyAlignment="1">
      <alignment horizontal="left" vertical="center" wrapText="1"/>
    </xf>
    <xf numFmtId="0" fontId="26" fillId="14" borderId="24" xfId="0" applyFont="1" applyFill="1" applyBorder="1" applyAlignment="1">
      <alignment horizontal="left" vertical="center" wrapText="1"/>
    </xf>
    <xf numFmtId="0" fontId="26" fillId="14" borderId="25" xfId="0" applyFont="1" applyFill="1" applyBorder="1" applyAlignment="1">
      <alignment horizontal="left" vertical="center" wrapText="1"/>
    </xf>
    <xf numFmtId="0" fontId="26" fillId="14" borderId="26" xfId="0" applyFont="1" applyFill="1" applyBorder="1" applyAlignment="1">
      <alignment horizontal="left" vertical="center" wrapText="1"/>
    </xf>
    <xf numFmtId="0" fontId="26" fillId="14" borderId="27" xfId="0" applyFont="1" applyFill="1" applyBorder="1" applyAlignment="1">
      <alignment horizontal="left" vertical="center" wrapText="1"/>
    </xf>
    <xf numFmtId="0" fontId="26" fillId="14" borderId="28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164" fontId="26" fillId="0" borderId="6" xfId="0" applyNumberFormat="1" applyFont="1" applyFill="1" applyBorder="1" applyAlignment="1">
      <alignment horizontal="center" vertical="center" wrapText="1"/>
    </xf>
    <xf numFmtId="164" fontId="26" fillId="4" borderId="9" xfId="0" applyNumberFormat="1" applyFont="1" applyFill="1" applyBorder="1" applyAlignment="1">
      <alignment horizontal="center" vertical="center" wrapText="1"/>
    </xf>
    <xf numFmtId="164" fontId="26" fillId="4" borderId="10" xfId="0" applyNumberFormat="1" applyFont="1" applyFill="1" applyBorder="1" applyAlignment="1">
      <alignment horizontal="center" vertical="center" wrapText="1"/>
    </xf>
    <xf numFmtId="164" fontId="26" fillId="4" borderId="3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 vertical="center" wrapText="1"/>
    </xf>
    <xf numFmtId="0" fontId="46" fillId="15" borderId="29" xfId="8" applyFill="1" applyBorder="1" applyAlignment="1">
      <alignment horizontal="center" vertical="center"/>
    </xf>
    <xf numFmtId="0" fontId="46" fillId="0" borderId="0" xfId="8"/>
    <xf numFmtId="0" fontId="47" fillId="0" borderId="29" xfId="8" applyFont="1" applyBorder="1" applyAlignment="1">
      <alignment horizontal="right" wrapText="1"/>
    </xf>
    <xf numFmtId="0" fontId="48" fillId="0" borderId="29" xfId="8" applyFont="1" applyBorder="1" applyAlignment="1">
      <alignment horizontal="right" wrapText="1"/>
    </xf>
    <xf numFmtId="170" fontId="48" fillId="0" borderId="29" xfId="8" applyNumberFormat="1" applyFont="1" applyBorder="1" applyAlignment="1">
      <alignment horizontal="right" wrapText="1"/>
    </xf>
    <xf numFmtId="0" fontId="46" fillId="0" borderId="29" xfId="8" applyBorder="1"/>
    <xf numFmtId="0" fontId="46" fillId="16" borderId="0" xfId="8" applyFill="1" applyAlignment="1">
      <alignment horizontal="center" vertical="center"/>
    </xf>
    <xf numFmtId="0" fontId="45" fillId="0" borderId="6" xfId="8" applyFont="1" applyBorder="1"/>
    <xf numFmtId="0" fontId="45" fillId="0" borderId="6" xfId="8" applyFont="1" applyBorder="1" applyAlignment="1">
      <alignment horizontal="center"/>
    </xf>
    <xf numFmtId="0" fontId="46" fillId="0" borderId="6" xfId="8" applyBorder="1"/>
    <xf numFmtId="44" fontId="46" fillId="0" borderId="6" xfId="8" applyNumberFormat="1" applyBorder="1"/>
    <xf numFmtId="0" fontId="1" fillId="0" borderId="0" xfId="7"/>
    <xf numFmtId="44" fontId="46" fillId="0" borderId="0" xfId="8" applyNumberFormat="1"/>
  </cellXfs>
  <cellStyles count="9">
    <cellStyle name="Hiperłącze 2" xfId="1"/>
    <cellStyle name="Normalny" xfId="0" builtinId="0"/>
    <cellStyle name="Normalny 2" xfId="2"/>
    <cellStyle name="Normalny 2 2" xfId="7"/>
    <cellStyle name="Normalny 3" xfId="3"/>
    <cellStyle name="Normalny 4" xfId="4"/>
    <cellStyle name="Normalny 5" xfId="8"/>
    <cellStyle name="Walutowy 2" xfId="5"/>
    <cellStyle name="Walutowy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90" zoomScaleNormal="90" zoomScaleSheetLayoutView="100" workbookViewId="0">
      <selection activeCell="G20" sqref="G20"/>
    </sheetView>
  </sheetViews>
  <sheetFormatPr defaultRowHeight="12.75"/>
  <cols>
    <col min="1" max="1" width="5.42578125" style="2" customWidth="1"/>
    <col min="2" max="2" width="30.7109375" style="8" customWidth="1"/>
    <col min="3" max="3" width="18.42578125" style="4" customWidth="1"/>
    <col min="4" max="4" width="15.7109375" style="4" customWidth="1"/>
    <col min="5" max="5" width="14.28515625" style="4" customWidth="1"/>
    <col min="6" max="6" width="24.28515625" style="9" customWidth="1"/>
    <col min="7" max="7" width="16.140625" style="4" customWidth="1"/>
    <col min="8" max="8" width="17.5703125" style="4" customWidth="1"/>
    <col min="9" max="9" width="8.5703125" style="5" customWidth="1"/>
    <col min="10" max="16384" width="9.140625" style="5"/>
  </cols>
  <sheetData>
    <row r="1" spans="1:8" s="10" customFormat="1">
      <c r="A1" s="22" t="s">
        <v>315</v>
      </c>
      <c r="B1" s="23"/>
      <c r="C1" s="24"/>
      <c r="D1" s="24"/>
      <c r="E1" s="24"/>
      <c r="F1" s="25"/>
      <c r="G1" s="26"/>
      <c r="H1" s="24"/>
    </row>
    <row r="2" spans="1:8" ht="13.5" thickBot="1">
      <c r="A2" s="23"/>
      <c r="B2" s="27"/>
      <c r="C2" s="28"/>
      <c r="D2" s="28"/>
      <c r="E2" s="28"/>
      <c r="F2" s="29"/>
      <c r="G2" s="28"/>
      <c r="H2" s="28"/>
    </row>
    <row r="3" spans="1:8" s="10" customFormat="1" ht="57.75" customHeight="1">
      <c r="A3" s="30" t="s">
        <v>316</v>
      </c>
      <c r="B3" s="31" t="s">
        <v>317</v>
      </c>
      <c r="C3" s="31" t="s">
        <v>318</v>
      </c>
      <c r="D3" s="31" t="s">
        <v>319</v>
      </c>
      <c r="E3" s="31" t="s">
        <v>320</v>
      </c>
      <c r="F3" s="32" t="s">
        <v>321</v>
      </c>
      <c r="G3" s="32" t="s">
        <v>322</v>
      </c>
      <c r="H3" s="32" t="s">
        <v>323</v>
      </c>
    </row>
    <row r="4" spans="1:8" s="10" customFormat="1" ht="48" customHeight="1">
      <c r="A4" s="187">
        <v>1</v>
      </c>
      <c r="B4" s="33" t="s">
        <v>429</v>
      </c>
      <c r="C4" s="34" t="s">
        <v>324</v>
      </c>
      <c r="D4" s="35">
        <v>151399172</v>
      </c>
      <c r="E4" s="36">
        <v>7511</v>
      </c>
      <c r="F4" s="37" t="s">
        <v>325</v>
      </c>
      <c r="G4" s="34">
        <v>83</v>
      </c>
      <c r="H4" s="34" t="s">
        <v>49</v>
      </c>
    </row>
    <row r="5" spans="1:8" s="11" customFormat="1" ht="57.75" customHeight="1">
      <c r="A5" s="187">
        <v>2</v>
      </c>
      <c r="B5" s="33" t="s">
        <v>326</v>
      </c>
      <c r="C5" s="34" t="s">
        <v>327</v>
      </c>
      <c r="D5" s="38" t="s">
        <v>328</v>
      </c>
      <c r="E5" s="36" t="s">
        <v>329</v>
      </c>
      <c r="F5" s="37" t="s">
        <v>469</v>
      </c>
      <c r="G5" s="34">
        <v>9</v>
      </c>
      <c r="H5" s="34" t="s">
        <v>49</v>
      </c>
    </row>
    <row r="6" spans="1:8" s="11" customFormat="1" ht="97.5" customHeight="1">
      <c r="A6" s="187">
        <v>3</v>
      </c>
      <c r="B6" s="33" t="s">
        <v>433</v>
      </c>
      <c r="C6" s="39" t="s">
        <v>331</v>
      </c>
      <c r="D6" s="34">
        <v>151405955</v>
      </c>
      <c r="E6" s="39" t="s">
        <v>332</v>
      </c>
      <c r="F6" s="37" t="s">
        <v>333</v>
      </c>
      <c r="G6" s="34">
        <v>17</v>
      </c>
      <c r="H6" s="34" t="s">
        <v>49</v>
      </c>
    </row>
    <row r="7" spans="1:8" s="6" customFormat="1" ht="70.5" customHeight="1">
      <c r="A7" s="187">
        <v>4</v>
      </c>
      <c r="B7" s="33" t="s">
        <v>586</v>
      </c>
      <c r="C7" s="34" t="s">
        <v>334</v>
      </c>
      <c r="D7" s="38" t="s">
        <v>335</v>
      </c>
      <c r="E7" s="38" t="s">
        <v>336</v>
      </c>
      <c r="F7" s="37" t="s">
        <v>399</v>
      </c>
      <c r="G7" s="34">
        <v>9</v>
      </c>
      <c r="H7" s="34" t="s">
        <v>49</v>
      </c>
    </row>
    <row r="8" spans="1:8" s="6" customFormat="1" ht="51">
      <c r="A8" s="187">
        <v>5</v>
      </c>
      <c r="B8" s="33" t="s">
        <v>337</v>
      </c>
      <c r="C8" s="34" t="s">
        <v>338</v>
      </c>
      <c r="D8" s="38" t="s">
        <v>339</v>
      </c>
      <c r="E8" s="40" t="s">
        <v>336</v>
      </c>
      <c r="F8" s="40" t="s">
        <v>340</v>
      </c>
      <c r="G8" s="34">
        <v>35</v>
      </c>
      <c r="H8" s="34" t="s">
        <v>49</v>
      </c>
    </row>
    <row r="9" spans="1:8" s="11" customFormat="1" ht="51">
      <c r="A9" s="187">
        <v>6</v>
      </c>
      <c r="B9" s="33" t="s">
        <v>418</v>
      </c>
      <c r="C9" s="34" t="s">
        <v>341</v>
      </c>
      <c r="D9" s="41" t="s">
        <v>342</v>
      </c>
      <c r="E9" s="38" t="s">
        <v>343</v>
      </c>
      <c r="F9" s="40" t="s">
        <v>344</v>
      </c>
      <c r="G9" s="34">
        <v>6</v>
      </c>
      <c r="H9" s="34" t="s">
        <v>49</v>
      </c>
    </row>
    <row r="10" spans="1:8" s="1" customFormat="1" ht="38.25">
      <c r="A10" s="187">
        <v>7</v>
      </c>
      <c r="B10" s="33" t="s">
        <v>345</v>
      </c>
      <c r="C10" s="34" t="s">
        <v>346</v>
      </c>
      <c r="D10" s="41" t="s">
        <v>347</v>
      </c>
      <c r="E10" s="34" t="s">
        <v>348</v>
      </c>
      <c r="F10" s="40" t="s">
        <v>349</v>
      </c>
      <c r="G10" s="34">
        <v>71</v>
      </c>
      <c r="H10" s="34">
        <v>568</v>
      </c>
    </row>
    <row r="11" spans="1:8" ht="38.25">
      <c r="A11" s="187">
        <v>8</v>
      </c>
      <c r="B11" s="33" t="s">
        <v>423</v>
      </c>
      <c r="C11" s="34" t="s">
        <v>350</v>
      </c>
      <c r="D11" s="41" t="s">
        <v>351</v>
      </c>
      <c r="E11" s="34" t="s">
        <v>348</v>
      </c>
      <c r="F11" s="40" t="s">
        <v>422</v>
      </c>
      <c r="G11" s="34">
        <v>40</v>
      </c>
      <c r="H11" s="34">
        <v>170</v>
      </c>
    </row>
    <row r="12" spans="1:8" s="7" customFormat="1" ht="59.25" customHeight="1">
      <c r="A12" s="187">
        <v>9</v>
      </c>
      <c r="B12" s="33" t="s">
        <v>476</v>
      </c>
      <c r="C12" s="34" t="s">
        <v>352</v>
      </c>
      <c r="D12" s="38" t="s">
        <v>353</v>
      </c>
      <c r="E12" s="34" t="s">
        <v>354</v>
      </c>
      <c r="F12" s="37" t="s">
        <v>355</v>
      </c>
      <c r="G12" s="34">
        <v>67</v>
      </c>
      <c r="H12" s="34">
        <v>92</v>
      </c>
    </row>
    <row r="13" spans="1:8" s="7" customFormat="1" ht="38.25">
      <c r="A13" s="187">
        <v>10</v>
      </c>
      <c r="B13" s="33" t="s">
        <v>356</v>
      </c>
      <c r="C13" s="34" t="s">
        <v>357</v>
      </c>
      <c r="D13" s="38" t="s">
        <v>358</v>
      </c>
      <c r="E13" s="34" t="s">
        <v>354</v>
      </c>
      <c r="F13" s="37" t="s">
        <v>359</v>
      </c>
      <c r="G13" s="34">
        <v>3</v>
      </c>
      <c r="H13" s="34">
        <v>8</v>
      </c>
    </row>
    <row r="14" spans="1:8" ht="75" customHeight="1">
      <c r="A14" s="187">
        <v>11</v>
      </c>
      <c r="B14" s="33" t="s">
        <v>360</v>
      </c>
      <c r="C14" s="34" t="s">
        <v>361</v>
      </c>
      <c r="D14" s="38" t="s">
        <v>362</v>
      </c>
      <c r="E14" s="34" t="s">
        <v>363</v>
      </c>
      <c r="F14" s="39" t="s">
        <v>470</v>
      </c>
      <c r="G14" s="34">
        <v>25</v>
      </c>
      <c r="H14" s="34">
        <v>31</v>
      </c>
    </row>
    <row r="15" spans="1:8" ht="38.25">
      <c r="A15" s="187">
        <v>12</v>
      </c>
      <c r="B15" s="33" t="s">
        <v>364</v>
      </c>
      <c r="C15" s="34" t="s">
        <v>365</v>
      </c>
      <c r="D15" s="38" t="s">
        <v>366</v>
      </c>
      <c r="E15" s="34" t="s">
        <v>343</v>
      </c>
      <c r="F15" s="188" t="s">
        <v>390</v>
      </c>
      <c r="G15" s="34">
        <v>8</v>
      </c>
      <c r="H15" s="34">
        <v>20</v>
      </c>
    </row>
    <row r="16" spans="1:8" s="10" customFormat="1" ht="25.5">
      <c r="A16" s="187">
        <v>13</v>
      </c>
      <c r="B16" s="33" t="s">
        <v>367</v>
      </c>
      <c r="C16" s="34" t="s">
        <v>368</v>
      </c>
      <c r="D16" s="38" t="s">
        <v>369</v>
      </c>
      <c r="E16" s="34" t="s">
        <v>49</v>
      </c>
      <c r="F16" s="39" t="s">
        <v>412</v>
      </c>
      <c r="G16" s="34">
        <v>4</v>
      </c>
      <c r="H16" s="34" t="s">
        <v>49</v>
      </c>
    </row>
    <row r="17" spans="1:8" ht="38.25">
      <c r="A17" s="187">
        <v>14</v>
      </c>
      <c r="B17" s="33" t="s">
        <v>370</v>
      </c>
      <c r="C17" s="34" t="s">
        <v>371</v>
      </c>
      <c r="D17" s="38" t="s">
        <v>372</v>
      </c>
      <c r="E17" s="34" t="s">
        <v>348</v>
      </c>
      <c r="F17" s="188" t="s">
        <v>427</v>
      </c>
      <c r="G17" s="34">
        <v>20</v>
      </c>
      <c r="H17" s="34" t="s">
        <v>49</v>
      </c>
    </row>
    <row r="18" spans="1:8" ht="63" customHeight="1">
      <c r="A18" s="187">
        <v>15</v>
      </c>
      <c r="B18" s="33" t="s">
        <v>403</v>
      </c>
      <c r="C18" s="34" t="s">
        <v>373</v>
      </c>
      <c r="D18" s="38" t="s">
        <v>374</v>
      </c>
      <c r="E18" s="34" t="s">
        <v>375</v>
      </c>
      <c r="F18" s="188" t="s">
        <v>471</v>
      </c>
      <c r="G18" s="34">
        <v>9</v>
      </c>
      <c r="H18" s="34" t="s">
        <v>49</v>
      </c>
    </row>
    <row r="19" spans="1:8" ht="25.5" customHeight="1">
      <c r="A19" s="187">
        <v>16</v>
      </c>
      <c r="B19" s="33" t="s">
        <v>587</v>
      </c>
      <c r="C19" s="34">
        <v>5080096570</v>
      </c>
      <c r="D19" s="38" t="s">
        <v>588</v>
      </c>
      <c r="E19" s="34"/>
      <c r="F19" s="188"/>
      <c r="G19" s="34"/>
      <c r="H19" s="34"/>
    </row>
    <row r="20" spans="1:8">
      <c r="A20" s="23"/>
      <c r="B20" s="27"/>
      <c r="C20" s="28"/>
      <c r="D20" s="28"/>
      <c r="E20" s="28"/>
      <c r="F20" s="189" t="s">
        <v>479</v>
      </c>
      <c r="G20" s="42">
        <f>SUM(G4:G18)</f>
        <v>406</v>
      </c>
      <c r="H20" s="28"/>
    </row>
    <row r="23" spans="1:8">
      <c r="G23" s="3"/>
    </row>
  </sheetData>
  <pageMargins left="0.7" right="0.7" top="0.75" bottom="0.75" header="0.3" footer="0.3"/>
  <pageSetup paperSize="9" scale="61" orientation="portrait" r:id="rId1"/>
  <ignoredErrors>
    <ignoredError sqref="D5:D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zoomScale="70" zoomScaleNormal="70" zoomScaleSheetLayoutView="80" workbookViewId="0">
      <pane ySplit="4" topLeftCell="A32" activePane="bottomLeft" state="frozen"/>
      <selection pane="bottomLeft" activeCell="I34" sqref="I34:J34"/>
    </sheetView>
  </sheetViews>
  <sheetFormatPr defaultRowHeight="14.25"/>
  <cols>
    <col min="1" max="1" width="24.42578125" style="73" customWidth="1"/>
    <col min="2" max="2" width="4.28515625" style="142" customWidth="1"/>
    <col min="3" max="3" width="20.85546875" style="143" customWidth="1"/>
    <col min="4" max="4" width="26.140625" style="143" customWidth="1"/>
    <col min="5" max="5" width="14.140625" style="144" customWidth="1"/>
    <col min="6" max="6" width="11.85546875" style="145" customWidth="1"/>
    <col min="7" max="7" width="13.85546875" style="145" customWidth="1"/>
    <col min="8" max="8" width="14.42578125" style="142" customWidth="1"/>
    <col min="9" max="10" width="25.28515625" style="146" customWidth="1"/>
    <col min="11" max="11" width="63.28515625" style="147" customWidth="1"/>
    <col min="12" max="12" width="34.85546875" style="152" bestFit="1" customWidth="1"/>
    <col min="13" max="13" width="25.28515625" style="153" bestFit="1" customWidth="1"/>
    <col min="14" max="14" width="24.5703125" style="153" bestFit="1" customWidth="1"/>
    <col min="15" max="15" width="26.7109375" style="153" bestFit="1" customWidth="1"/>
    <col min="16" max="16" width="16.85546875" style="153" customWidth="1"/>
    <col min="17" max="17" width="18.140625" style="153" customWidth="1"/>
    <col min="18" max="18" width="18" style="153" customWidth="1"/>
    <col min="19" max="19" width="25.85546875" style="153" customWidth="1"/>
    <col min="20" max="20" width="18.140625" style="153" customWidth="1"/>
    <col min="21" max="21" width="14.85546875" style="153" customWidth="1"/>
    <col min="22" max="22" width="13.5703125" style="153" customWidth="1"/>
    <col min="23" max="23" width="17.5703125" style="153" customWidth="1"/>
    <col min="24" max="24" width="14.85546875" style="153" customWidth="1"/>
    <col min="25" max="25" width="15.140625" style="153" customWidth="1"/>
    <col min="26" max="26" width="16.5703125" style="153" customWidth="1"/>
    <col min="27" max="27" width="18.140625" style="153" customWidth="1"/>
    <col min="28" max="28" width="16.28515625" style="153" customWidth="1"/>
    <col min="29" max="29" width="16.140625" style="153" customWidth="1"/>
    <col min="30" max="30" width="15.28515625" style="153" customWidth="1"/>
    <col min="31" max="31" width="14.42578125" style="153" customWidth="1"/>
    <col min="32" max="32" width="15.85546875" style="153" customWidth="1"/>
    <col min="33" max="33" width="13.140625" style="73" customWidth="1"/>
    <col min="34" max="16384" width="9.140625" style="73"/>
  </cols>
  <sheetData>
    <row r="1" spans="1:32" ht="15">
      <c r="A1" s="64"/>
      <c r="B1" s="65" t="s">
        <v>273</v>
      </c>
      <c r="C1" s="66"/>
      <c r="D1" s="66"/>
      <c r="E1" s="67"/>
      <c r="F1" s="68"/>
      <c r="G1" s="68"/>
      <c r="H1" s="68"/>
      <c r="I1" s="69"/>
      <c r="J1" s="69"/>
      <c r="K1" s="70"/>
      <c r="L1" s="71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</row>
    <row r="2" spans="1:32" ht="15">
      <c r="A2" s="64"/>
      <c r="B2" s="68"/>
      <c r="C2" s="66"/>
      <c r="D2" s="66"/>
      <c r="E2" s="67"/>
      <c r="F2" s="74"/>
      <c r="G2" s="74"/>
      <c r="H2" s="75"/>
      <c r="I2" s="69"/>
      <c r="J2" s="69"/>
      <c r="K2" s="70"/>
      <c r="L2" s="7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</row>
    <row r="3" spans="1:32" s="76" customFormat="1" ht="18.75" customHeight="1">
      <c r="A3" s="224" t="s">
        <v>400</v>
      </c>
      <c r="B3" s="217" t="s">
        <v>14</v>
      </c>
      <c r="C3" s="217" t="s">
        <v>15</v>
      </c>
      <c r="D3" s="217" t="s">
        <v>16</v>
      </c>
      <c r="E3" s="217" t="s">
        <v>17</v>
      </c>
      <c r="F3" s="217" t="s">
        <v>72</v>
      </c>
      <c r="G3" s="217" t="s">
        <v>18</v>
      </c>
      <c r="H3" s="217" t="s">
        <v>19</v>
      </c>
      <c r="I3" s="223" t="s">
        <v>477</v>
      </c>
      <c r="J3" s="223" t="s">
        <v>491</v>
      </c>
      <c r="K3" s="217" t="s">
        <v>52</v>
      </c>
      <c r="L3" s="217" t="s">
        <v>0</v>
      </c>
      <c r="M3" s="217" t="s">
        <v>20</v>
      </c>
      <c r="N3" s="217"/>
      <c r="O3" s="217"/>
      <c r="P3" s="217" t="s">
        <v>91</v>
      </c>
      <c r="Q3" s="218" t="s">
        <v>396</v>
      </c>
      <c r="R3" s="221" t="s">
        <v>397</v>
      </c>
      <c r="S3" s="217" t="s">
        <v>214</v>
      </c>
      <c r="T3" s="217" t="s">
        <v>36</v>
      </c>
      <c r="U3" s="217"/>
      <c r="V3" s="217"/>
      <c r="W3" s="217"/>
      <c r="X3" s="217"/>
      <c r="Y3" s="217"/>
      <c r="Z3" s="217" t="s">
        <v>21</v>
      </c>
      <c r="AA3" s="217" t="s">
        <v>22</v>
      </c>
      <c r="AB3" s="217" t="s">
        <v>213</v>
      </c>
      <c r="AC3" s="217" t="s">
        <v>23</v>
      </c>
      <c r="AD3" s="217" t="s">
        <v>24</v>
      </c>
      <c r="AE3" s="217" t="s">
        <v>25</v>
      </c>
      <c r="AF3" s="217" t="s">
        <v>26</v>
      </c>
    </row>
    <row r="4" spans="1:32" s="76" customFormat="1" ht="77.25" customHeight="1">
      <c r="A4" s="224"/>
      <c r="B4" s="217"/>
      <c r="C4" s="217"/>
      <c r="D4" s="217"/>
      <c r="E4" s="217"/>
      <c r="F4" s="217"/>
      <c r="G4" s="217"/>
      <c r="H4" s="217"/>
      <c r="I4" s="223"/>
      <c r="J4" s="223"/>
      <c r="K4" s="217"/>
      <c r="L4" s="217"/>
      <c r="M4" s="77" t="s">
        <v>27</v>
      </c>
      <c r="N4" s="77" t="s">
        <v>28</v>
      </c>
      <c r="O4" s="77" t="s">
        <v>29</v>
      </c>
      <c r="P4" s="217"/>
      <c r="Q4" s="220"/>
      <c r="R4" s="222"/>
      <c r="S4" s="217"/>
      <c r="T4" s="77" t="s">
        <v>30</v>
      </c>
      <c r="U4" s="77" t="s">
        <v>31</v>
      </c>
      <c r="V4" s="77" t="s">
        <v>32</v>
      </c>
      <c r="W4" s="77" t="s">
        <v>33</v>
      </c>
      <c r="X4" s="77" t="s">
        <v>34</v>
      </c>
      <c r="Y4" s="77" t="s">
        <v>35</v>
      </c>
      <c r="Z4" s="217"/>
      <c r="AA4" s="217"/>
      <c r="AB4" s="217"/>
      <c r="AC4" s="217"/>
      <c r="AD4" s="217"/>
      <c r="AE4" s="217"/>
      <c r="AF4" s="217"/>
    </row>
    <row r="5" spans="1:32" s="83" customFormat="1" ht="75">
      <c r="A5" s="218" t="s">
        <v>42</v>
      </c>
      <c r="B5" s="78">
        <v>1</v>
      </c>
      <c r="C5" s="79" t="s">
        <v>53</v>
      </c>
      <c r="D5" s="79" t="s">
        <v>54</v>
      </c>
      <c r="E5" s="78" t="s">
        <v>55</v>
      </c>
      <c r="F5" s="78" t="s">
        <v>56</v>
      </c>
      <c r="G5" s="78" t="s">
        <v>56</v>
      </c>
      <c r="H5" s="78">
        <v>1956</v>
      </c>
      <c r="I5" s="80">
        <v>2164820.79</v>
      </c>
      <c r="J5" s="80"/>
      <c r="K5" s="81" t="s">
        <v>430</v>
      </c>
      <c r="L5" s="82" t="s">
        <v>57</v>
      </c>
      <c r="M5" s="78" t="s">
        <v>58</v>
      </c>
      <c r="N5" s="78" t="s">
        <v>59</v>
      </c>
      <c r="O5" s="78" t="s">
        <v>60</v>
      </c>
      <c r="P5" s="78" t="s">
        <v>61</v>
      </c>
      <c r="Q5" s="78" t="s">
        <v>56</v>
      </c>
      <c r="R5" s="78" t="s">
        <v>249</v>
      </c>
      <c r="S5" s="78" t="s">
        <v>62</v>
      </c>
      <c r="T5" s="78" t="s">
        <v>63</v>
      </c>
      <c r="U5" s="78" t="s">
        <v>63</v>
      </c>
      <c r="V5" s="78" t="s">
        <v>63</v>
      </c>
      <c r="W5" s="78" t="s">
        <v>63</v>
      </c>
      <c r="X5" s="78" t="s">
        <v>63</v>
      </c>
      <c r="Y5" s="78" t="s">
        <v>63</v>
      </c>
      <c r="Z5" s="78" t="s">
        <v>65</v>
      </c>
      <c r="AA5" s="78">
        <v>748.05</v>
      </c>
      <c r="AB5" s="78" t="s">
        <v>66</v>
      </c>
      <c r="AC5" s="78">
        <v>3</v>
      </c>
      <c r="AD5" s="78" t="s">
        <v>55</v>
      </c>
      <c r="AE5" s="78" t="s">
        <v>55</v>
      </c>
      <c r="AF5" s="78" t="s">
        <v>55</v>
      </c>
    </row>
    <row r="6" spans="1:32" s="83" customFormat="1" ht="93.75">
      <c r="A6" s="219"/>
      <c r="B6" s="78">
        <v>2</v>
      </c>
      <c r="C6" s="79" t="s">
        <v>53</v>
      </c>
      <c r="D6" s="79" t="s">
        <v>54</v>
      </c>
      <c r="E6" s="78" t="s">
        <v>55</v>
      </c>
      <c r="F6" s="78" t="s">
        <v>56</v>
      </c>
      <c r="G6" s="78" t="s">
        <v>56</v>
      </c>
      <c r="H6" s="78">
        <v>2002</v>
      </c>
      <c r="I6" s="80">
        <v>1529590.22</v>
      </c>
      <c r="J6" s="80"/>
      <c r="K6" s="81" t="s">
        <v>431</v>
      </c>
      <c r="L6" s="82" t="s">
        <v>67</v>
      </c>
      <c r="M6" s="78" t="s">
        <v>58</v>
      </c>
      <c r="N6" s="78" t="s">
        <v>68</v>
      </c>
      <c r="O6" s="78" t="s">
        <v>60</v>
      </c>
      <c r="P6" s="78" t="s">
        <v>61</v>
      </c>
      <c r="Q6" s="78" t="s">
        <v>56</v>
      </c>
      <c r="R6" s="78" t="s">
        <v>249</v>
      </c>
      <c r="S6" s="78" t="s">
        <v>219</v>
      </c>
      <c r="T6" s="78" t="s">
        <v>63</v>
      </c>
      <c r="U6" s="78" t="s">
        <v>63</v>
      </c>
      <c r="V6" s="78" t="s">
        <v>63</v>
      </c>
      <c r="W6" s="78" t="s">
        <v>63</v>
      </c>
      <c r="X6" s="78" t="s">
        <v>64</v>
      </c>
      <c r="Y6" s="78" t="s">
        <v>63</v>
      </c>
      <c r="Z6" s="78" t="s">
        <v>69</v>
      </c>
      <c r="AA6" s="78">
        <v>542</v>
      </c>
      <c r="AB6" s="78" t="s">
        <v>70</v>
      </c>
      <c r="AC6" s="78">
        <v>3</v>
      </c>
      <c r="AD6" s="78" t="s">
        <v>55</v>
      </c>
      <c r="AE6" s="78" t="s">
        <v>55</v>
      </c>
      <c r="AF6" s="78" t="s">
        <v>56</v>
      </c>
    </row>
    <row r="7" spans="1:32" s="88" customFormat="1" ht="134.25" customHeight="1">
      <c r="A7" s="219"/>
      <c r="B7" s="84">
        <v>3</v>
      </c>
      <c r="C7" s="85" t="s">
        <v>53</v>
      </c>
      <c r="D7" s="85" t="s">
        <v>54</v>
      </c>
      <c r="E7" s="84" t="s">
        <v>55</v>
      </c>
      <c r="F7" s="84" t="s">
        <v>56</v>
      </c>
      <c r="G7" s="84" t="s">
        <v>56</v>
      </c>
      <c r="H7" s="84">
        <v>1965</v>
      </c>
      <c r="I7" s="80">
        <v>1094407.81</v>
      </c>
      <c r="J7" s="80"/>
      <c r="K7" s="86" t="s">
        <v>241</v>
      </c>
      <c r="L7" s="87" t="s">
        <v>242</v>
      </c>
      <c r="M7" s="84" t="s">
        <v>243</v>
      </c>
      <c r="N7" s="84" t="s">
        <v>244</v>
      </c>
      <c r="O7" s="84" t="s">
        <v>245</v>
      </c>
      <c r="P7" s="84" t="s">
        <v>61</v>
      </c>
      <c r="Q7" s="84" t="s">
        <v>56</v>
      </c>
      <c r="R7" s="84" t="s">
        <v>432</v>
      </c>
      <c r="S7" s="84" t="s">
        <v>246</v>
      </c>
      <c r="T7" s="84" t="s">
        <v>63</v>
      </c>
      <c r="U7" s="84" t="s">
        <v>63</v>
      </c>
      <c r="V7" s="84" t="s">
        <v>63</v>
      </c>
      <c r="W7" s="84" t="s">
        <v>63</v>
      </c>
      <c r="X7" s="84" t="s">
        <v>63</v>
      </c>
      <c r="Y7" s="84" t="s">
        <v>63</v>
      </c>
      <c r="Z7" s="84" t="s">
        <v>247</v>
      </c>
      <c r="AA7" s="84">
        <v>586</v>
      </c>
      <c r="AB7" s="84" t="s">
        <v>248</v>
      </c>
      <c r="AC7" s="84">
        <v>2</v>
      </c>
      <c r="AD7" s="84" t="s">
        <v>56</v>
      </c>
      <c r="AE7" s="84" t="s">
        <v>55</v>
      </c>
      <c r="AF7" s="84" t="s">
        <v>56</v>
      </c>
    </row>
    <row r="8" spans="1:32" s="88" customFormat="1" ht="134.25" customHeight="1">
      <c r="A8" s="220"/>
      <c r="B8" s="84">
        <v>4</v>
      </c>
      <c r="C8" s="79" t="s">
        <v>220</v>
      </c>
      <c r="D8" s="85" t="s">
        <v>221</v>
      </c>
      <c r="E8" s="84" t="s">
        <v>55</v>
      </c>
      <c r="F8" s="84" t="s">
        <v>56</v>
      </c>
      <c r="G8" s="84"/>
      <c r="H8" s="84">
        <v>2007</v>
      </c>
      <c r="I8" s="80">
        <v>33858.17</v>
      </c>
      <c r="J8" s="80"/>
      <c r="K8" s="86"/>
      <c r="L8" s="87" t="s">
        <v>492</v>
      </c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</row>
    <row r="9" spans="1:32" s="88" customFormat="1" ht="93.75">
      <c r="A9" s="77" t="s">
        <v>50</v>
      </c>
      <c r="B9" s="84">
        <v>5</v>
      </c>
      <c r="C9" s="85" t="s">
        <v>179</v>
      </c>
      <c r="D9" s="85" t="s">
        <v>180</v>
      </c>
      <c r="E9" s="84" t="s">
        <v>55</v>
      </c>
      <c r="F9" s="84" t="s">
        <v>56</v>
      </c>
      <c r="G9" s="84" t="s">
        <v>55</v>
      </c>
      <c r="H9" s="84" t="s">
        <v>181</v>
      </c>
      <c r="I9" s="80"/>
      <c r="J9" s="80">
        <v>4810986</v>
      </c>
      <c r="K9" s="89" t="s">
        <v>182</v>
      </c>
      <c r="L9" s="87" t="s">
        <v>183</v>
      </c>
      <c r="M9" s="84" t="s">
        <v>184</v>
      </c>
      <c r="N9" s="84"/>
      <c r="O9" s="84" t="s">
        <v>185</v>
      </c>
      <c r="P9" s="84" t="s">
        <v>249</v>
      </c>
      <c r="Q9" s="84"/>
      <c r="R9" s="84"/>
      <c r="S9" s="84"/>
      <c r="T9" s="84" t="s">
        <v>63</v>
      </c>
      <c r="U9" s="84" t="s">
        <v>63</v>
      </c>
      <c r="V9" s="84" t="s">
        <v>63</v>
      </c>
      <c r="W9" s="84" t="s">
        <v>63</v>
      </c>
      <c r="X9" s="84" t="s">
        <v>163</v>
      </c>
      <c r="Y9" s="84" t="s">
        <v>63</v>
      </c>
      <c r="Z9" s="84">
        <v>350</v>
      </c>
      <c r="AA9" s="84">
        <v>608</v>
      </c>
      <c r="AB9" s="84">
        <v>5880</v>
      </c>
      <c r="AC9" s="84"/>
      <c r="AD9" s="84" t="s">
        <v>55</v>
      </c>
      <c r="AE9" s="84" t="s">
        <v>55</v>
      </c>
      <c r="AF9" s="84" t="s">
        <v>56</v>
      </c>
    </row>
    <row r="10" spans="1:32" s="88" customFormat="1" ht="39" customHeight="1">
      <c r="A10" s="217" t="s">
        <v>43</v>
      </c>
      <c r="B10" s="84">
        <v>6</v>
      </c>
      <c r="C10" s="85" t="s">
        <v>83</v>
      </c>
      <c r="D10" s="85" t="s">
        <v>90</v>
      </c>
      <c r="E10" s="84" t="s">
        <v>56</v>
      </c>
      <c r="F10" s="84" t="s">
        <v>56</v>
      </c>
      <c r="G10" s="84" t="s">
        <v>56</v>
      </c>
      <c r="H10" s="84" t="s">
        <v>456</v>
      </c>
      <c r="I10" s="80"/>
      <c r="J10" s="80">
        <v>100000</v>
      </c>
      <c r="K10" s="90" t="s">
        <v>250</v>
      </c>
      <c r="L10" s="85" t="s">
        <v>383</v>
      </c>
      <c r="M10" s="84" t="s">
        <v>251</v>
      </c>
      <c r="N10" s="84" t="s">
        <v>120</v>
      </c>
      <c r="O10" s="84" t="s">
        <v>252</v>
      </c>
      <c r="P10" s="84" t="s">
        <v>493</v>
      </c>
      <c r="Q10" s="84" t="s">
        <v>56</v>
      </c>
      <c r="R10" s="84" t="s">
        <v>457</v>
      </c>
      <c r="S10" s="84"/>
      <c r="T10" s="84" t="s">
        <v>494</v>
      </c>
      <c r="U10" s="84" t="s">
        <v>494</v>
      </c>
      <c r="V10" s="84" t="s">
        <v>494</v>
      </c>
      <c r="W10" s="84" t="s">
        <v>495</v>
      </c>
      <c r="X10" s="84" t="s">
        <v>51</v>
      </c>
      <c r="Y10" s="84" t="s">
        <v>494</v>
      </c>
      <c r="Z10" s="84" t="s">
        <v>254</v>
      </c>
      <c r="AA10" s="84">
        <v>200</v>
      </c>
      <c r="AB10" s="84" t="s">
        <v>253</v>
      </c>
      <c r="AC10" s="84">
        <v>2</v>
      </c>
      <c r="AD10" s="84" t="s">
        <v>55</v>
      </c>
      <c r="AE10" s="84" t="s">
        <v>55</v>
      </c>
      <c r="AF10" s="84" t="s">
        <v>56</v>
      </c>
    </row>
    <row r="11" spans="1:32" s="88" customFormat="1" ht="42" customHeight="1">
      <c r="A11" s="217"/>
      <c r="B11" s="84">
        <v>7</v>
      </c>
      <c r="C11" s="85" t="s">
        <v>83</v>
      </c>
      <c r="D11" s="85" t="s">
        <v>84</v>
      </c>
      <c r="E11" s="84" t="s">
        <v>55</v>
      </c>
      <c r="F11" s="84" t="s">
        <v>56</v>
      </c>
      <c r="G11" s="84" t="s">
        <v>56</v>
      </c>
      <c r="H11" s="84" t="s">
        <v>456</v>
      </c>
      <c r="I11" s="80"/>
      <c r="J11" s="80">
        <v>200000</v>
      </c>
      <c r="K11" s="86" t="s">
        <v>458</v>
      </c>
      <c r="L11" s="87" t="s">
        <v>384</v>
      </c>
      <c r="M11" s="84" t="s">
        <v>251</v>
      </c>
      <c r="N11" s="84" t="s">
        <v>255</v>
      </c>
      <c r="O11" s="84" t="s">
        <v>252</v>
      </c>
      <c r="P11" s="84" t="s">
        <v>249</v>
      </c>
      <c r="Q11" s="84" t="s">
        <v>56</v>
      </c>
      <c r="R11" s="84" t="s">
        <v>457</v>
      </c>
      <c r="S11" s="84"/>
      <c r="T11" s="84" t="s">
        <v>85</v>
      </c>
      <c r="U11" s="84" t="s">
        <v>85</v>
      </c>
      <c r="V11" s="84" t="s">
        <v>86</v>
      </c>
      <c r="W11" s="84" t="s">
        <v>86</v>
      </c>
      <c r="X11" s="84" t="s">
        <v>51</v>
      </c>
      <c r="Y11" s="84" t="s">
        <v>85</v>
      </c>
      <c r="Z11" s="84" t="s">
        <v>496</v>
      </c>
      <c r="AA11" s="84">
        <v>89.08</v>
      </c>
      <c r="AB11" s="84" t="s">
        <v>497</v>
      </c>
      <c r="AC11" s="84">
        <v>1</v>
      </c>
      <c r="AD11" s="84" t="s">
        <v>56</v>
      </c>
      <c r="AE11" s="84" t="s">
        <v>55</v>
      </c>
      <c r="AF11" s="84" t="s">
        <v>56</v>
      </c>
    </row>
    <row r="12" spans="1:32" s="88" customFormat="1" ht="48" customHeight="1">
      <c r="A12" s="217"/>
      <c r="B12" s="84">
        <v>8</v>
      </c>
      <c r="C12" s="85" t="s">
        <v>87</v>
      </c>
      <c r="D12" s="85" t="s">
        <v>88</v>
      </c>
      <c r="E12" s="84" t="s">
        <v>55</v>
      </c>
      <c r="F12" s="84" t="s">
        <v>56</v>
      </c>
      <c r="G12" s="84" t="s">
        <v>56</v>
      </c>
      <c r="H12" s="84"/>
      <c r="I12" s="80"/>
      <c r="J12" s="80">
        <v>30000</v>
      </c>
      <c r="K12" s="86" t="s">
        <v>459</v>
      </c>
      <c r="L12" s="87" t="s">
        <v>384</v>
      </c>
      <c r="M12" s="84" t="s">
        <v>251</v>
      </c>
      <c r="N12" s="84" t="s">
        <v>255</v>
      </c>
      <c r="O12" s="84" t="s">
        <v>252</v>
      </c>
      <c r="P12" s="84" t="s">
        <v>249</v>
      </c>
      <c r="Q12" s="84" t="s">
        <v>56</v>
      </c>
      <c r="R12" s="84" t="s">
        <v>457</v>
      </c>
      <c r="S12" s="84"/>
      <c r="T12" s="84" t="s">
        <v>494</v>
      </c>
      <c r="U12" s="84" t="s">
        <v>498</v>
      </c>
      <c r="V12" s="84" t="s">
        <v>85</v>
      </c>
      <c r="W12" s="84" t="s">
        <v>495</v>
      </c>
      <c r="X12" s="84" t="s">
        <v>51</v>
      </c>
      <c r="Y12" s="84" t="s">
        <v>494</v>
      </c>
      <c r="Z12" s="84" t="s">
        <v>499</v>
      </c>
      <c r="AA12" s="84">
        <v>31.82</v>
      </c>
      <c r="AB12" s="84" t="s">
        <v>500</v>
      </c>
      <c r="AC12" s="84">
        <v>1</v>
      </c>
      <c r="AD12" s="84" t="s">
        <v>56</v>
      </c>
      <c r="AE12" s="84" t="s">
        <v>55</v>
      </c>
      <c r="AF12" s="84" t="s">
        <v>56</v>
      </c>
    </row>
    <row r="13" spans="1:32" s="88" customFormat="1" ht="75">
      <c r="A13" s="217"/>
      <c r="B13" s="84">
        <v>9</v>
      </c>
      <c r="C13" s="85" t="s">
        <v>257</v>
      </c>
      <c r="D13" s="85" t="s">
        <v>89</v>
      </c>
      <c r="E13" s="84" t="s">
        <v>55</v>
      </c>
      <c r="F13" s="84" t="s">
        <v>56</v>
      </c>
      <c r="G13" s="84" t="s">
        <v>56</v>
      </c>
      <c r="H13" s="84"/>
      <c r="I13" s="80"/>
      <c r="J13" s="80">
        <v>15000</v>
      </c>
      <c r="K13" s="86" t="s">
        <v>501</v>
      </c>
      <c r="L13" s="87" t="s">
        <v>384</v>
      </c>
      <c r="M13" s="84" t="s">
        <v>251</v>
      </c>
      <c r="N13" s="84" t="s">
        <v>163</v>
      </c>
      <c r="O13" s="84" t="s">
        <v>258</v>
      </c>
      <c r="P13" s="84" t="s">
        <v>249</v>
      </c>
      <c r="Q13" s="84" t="s">
        <v>56</v>
      </c>
      <c r="R13" s="84" t="s">
        <v>457</v>
      </c>
      <c r="S13" s="84"/>
      <c r="T13" s="84" t="s">
        <v>85</v>
      </c>
      <c r="U13" s="84" t="s">
        <v>495</v>
      </c>
      <c r="V13" s="84" t="s">
        <v>51</v>
      </c>
      <c r="W13" s="84" t="s">
        <v>51</v>
      </c>
      <c r="X13" s="84" t="s">
        <v>51</v>
      </c>
      <c r="Y13" s="84" t="s">
        <v>51</v>
      </c>
      <c r="Z13" s="84" t="s">
        <v>259</v>
      </c>
      <c r="AA13" s="84">
        <v>154.19999999999999</v>
      </c>
      <c r="AB13" s="84" t="s">
        <v>260</v>
      </c>
      <c r="AC13" s="84" t="s">
        <v>49</v>
      </c>
      <c r="AD13" s="84" t="s">
        <v>56</v>
      </c>
      <c r="AE13" s="84" t="s">
        <v>56</v>
      </c>
      <c r="AF13" s="84" t="s">
        <v>56</v>
      </c>
    </row>
    <row r="14" spans="1:32" s="88" customFormat="1" ht="75">
      <c r="A14" s="217"/>
      <c r="B14" s="84">
        <v>10</v>
      </c>
      <c r="C14" s="85" t="s">
        <v>261</v>
      </c>
      <c r="D14" s="85" t="s">
        <v>89</v>
      </c>
      <c r="E14" s="84" t="s">
        <v>55</v>
      </c>
      <c r="F14" s="84" t="s">
        <v>56</v>
      </c>
      <c r="G14" s="84" t="s">
        <v>56</v>
      </c>
      <c r="H14" s="84"/>
      <c r="I14" s="80"/>
      <c r="J14" s="80">
        <v>9276.81</v>
      </c>
      <c r="K14" s="86" t="s">
        <v>502</v>
      </c>
      <c r="L14" s="87" t="s">
        <v>384</v>
      </c>
      <c r="M14" s="84" t="s">
        <v>263</v>
      </c>
      <c r="N14" s="84" t="s">
        <v>163</v>
      </c>
      <c r="O14" s="84" t="s">
        <v>258</v>
      </c>
      <c r="P14" s="84" t="s">
        <v>249</v>
      </c>
      <c r="Q14" s="84" t="s">
        <v>56</v>
      </c>
      <c r="R14" s="84" t="s">
        <v>457</v>
      </c>
      <c r="S14" s="84"/>
      <c r="T14" s="84" t="s">
        <v>85</v>
      </c>
      <c r="U14" s="84" t="s">
        <v>495</v>
      </c>
      <c r="V14" s="84" t="s">
        <v>51</v>
      </c>
      <c r="W14" s="84" t="s">
        <v>51</v>
      </c>
      <c r="X14" s="84" t="s">
        <v>51</v>
      </c>
      <c r="Y14" s="84" t="s">
        <v>51</v>
      </c>
      <c r="Z14" s="84" t="s">
        <v>256</v>
      </c>
      <c r="AA14" s="84">
        <v>111.45</v>
      </c>
      <c r="AB14" s="84" t="s">
        <v>265</v>
      </c>
      <c r="AC14" s="84" t="s">
        <v>49</v>
      </c>
      <c r="AD14" s="84" t="s">
        <v>56</v>
      </c>
      <c r="AE14" s="84" t="s">
        <v>56</v>
      </c>
      <c r="AF14" s="84" t="s">
        <v>56</v>
      </c>
    </row>
    <row r="15" spans="1:32" s="88" customFormat="1" ht="75">
      <c r="A15" s="217"/>
      <c r="B15" s="84">
        <v>11</v>
      </c>
      <c r="C15" s="85" t="s">
        <v>262</v>
      </c>
      <c r="D15" s="85" t="s">
        <v>89</v>
      </c>
      <c r="E15" s="84" t="s">
        <v>55</v>
      </c>
      <c r="F15" s="84" t="s">
        <v>56</v>
      </c>
      <c r="G15" s="84" t="s">
        <v>56</v>
      </c>
      <c r="H15" s="84"/>
      <c r="I15" s="80"/>
      <c r="J15" s="80">
        <v>8081</v>
      </c>
      <c r="K15" s="86" t="s">
        <v>460</v>
      </c>
      <c r="L15" s="87" t="s">
        <v>384</v>
      </c>
      <c r="M15" s="84" t="s">
        <v>263</v>
      </c>
      <c r="N15" s="84" t="s">
        <v>163</v>
      </c>
      <c r="O15" s="84" t="s">
        <v>258</v>
      </c>
      <c r="P15" s="84" t="s">
        <v>249</v>
      </c>
      <c r="Q15" s="84" t="s">
        <v>56</v>
      </c>
      <c r="R15" s="84" t="s">
        <v>457</v>
      </c>
      <c r="S15" s="84"/>
      <c r="T15" s="84" t="s">
        <v>85</v>
      </c>
      <c r="U15" s="84" t="s">
        <v>495</v>
      </c>
      <c r="V15" s="84" t="s">
        <v>51</v>
      </c>
      <c r="W15" s="84" t="s">
        <v>51</v>
      </c>
      <c r="X15" s="84" t="s">
        <v>51</v>
      </c>
      <c r="Y15" s="84" t="s">
        <v>51</v>
      </c>
      <c r="Z15" s="84" t="s">
        <v>264</v>
      </c>
      <c r="AA15" s="84">
        <v>171</v>
      </c>
      <c r="AB15" s="84" t="s">
        <v>266</v>
      </c>
      <c r="AC15" s="84" t="s">
        <v>49</v>
      </c>
      <c r="AD15" s="84" t="s">
        <v>56</v>
      </c>
      <c r="AE15" s="84" t="s">
        <v>56</v>
      </c>
      <c r="AF15" s="84" t="s">
        <v>56</v>
      </c>
    </row>
    <row r="16" spans="1:32" s="88" customFormat="1" ht="37.5">
      <c r="A16" s="217"/>
      <c r="B16" s="84">
        <v>12</v>
      </c>
      <c r="C16" s="85" t="s">
        <v>503</v>
      </c>
      <c r="D16" s="85" t="s">
        <v>504</v>
      </c>
      <c r="E16" s="84"/>
      <c r="F16" s="84"/>
      <c r="G16" s="84"/>
      <c r="H16" s="84"/>
      <c r="I16" s="80"/>
      <c r="J16" s="80" t="s">
        <v>505</v>
      </c>
      <c r="K16" s="86" t="s">
        <v>51</v>
      </c>
      <c r="L16" s="87" t="s">
        <v>506</v>
      </c>
      <c r="M16" s="84" t="s">
        <v>507</v>
      </c>
      <c r="N16" s="84" t="s">
        <v>163</v>
      </c>
      <c r="O16" s="84" t="s">
        <v>145</v>
      </c>
      <c r="P16" s="84"/>
      <c r="Q16" s="84" t="s">
        <v>508</v>
      </c>
      <c r="R16" s="84"/>
      <c r="S16" s="84"/>
      <c r="T16" s="84" t="s">
        <v>63</v>
      </c>
      <c r="U16" s="84" t="s">
        <v>51</v>
      </c>
      <c r="V16" s="84" t="s">
        <v>51</v>
      </c>
      <c r="W16" s="84" t="s">
        <v>51</v>
      </c>
      <c r="X16" s="84" t="s">
        <v>51</v>
      </c>
      <c r="Y16" s="84" t="s">
        <v>51</v>
      </c>
      <c r="Z16" s="84" t="s">
        <v>509</v>
      </c>
      <c r="AA16" s="84">
        <v>8.64</v>
      </c>
      <c r="AB16" s="84" t="s">
        <v>510</v>
      </c>
      <c r="AC16" s="84"/>
      <c r="AD16" s="84" t="s">
        <v>508</v>
      </c>
      <c r="AE16" s="84" t="s">
        <v>508</v>
      </c>
      <c r="AF16" s="84" t="s">
        <v>130</v>
      </c>
    </row>
    <row r="17" spans="1:32" s="88" customFormat="1" ht="37.5">
      <c r="A17" s="217"/>
      <c r="B17" s="84">
        <v>13</v>
      </c>
      <c r="C17" s="85" t="s">
        <v>511</v>
      </c>
      <c r="D17" s="85" t="s">
        <v>511</v>
      </c>
      <c r="E17" s="84"/>
      <c r="F17" s="84"/>
      <c r="G17" s="84"/>
      <c r="H17" s="84"/>
      <c r="I17" s="80"/>
      <c r="J17" s="80">
        <v>5843.35</v>
      </c>
      <c r="K17" s="86" t="s">
        <v>51</v>
      </c>
      <c r="L17" s="87" t="s">
        <v>512</v>
      </c>
      <c r="M17" s="84" t="s">
        <v>513</v>
      </c>
      <c r="N17" s="84" t="s">
        <v>163</v>
      </c>
      <c r="O17" s="84" t="s">
        <v>514</v>
      </c>
      <c r="P17" s="84" t="s">
        <v>249</v>
      </c>
      <c r="Q17" s="84" t="s">
        <v>508</v>
      </c>
      <c r="R17" s="84"/>
      <c r="S17" s="84"/>
      <c r="T17" s="84" t="s">
        <v>51</v>
      </c>
      <c r="U17" s="84" t="s">
        <v>51</v>
      </c>
      <c r="V17" s="84" t="s">
        <v>51</v>
      </c>
      <c r="W17" s="84" t="s">
        <v>515</v>
      </c>
      <c r="X17" s="84" t="s">
        <v>515</v>
      </c>
      <c r="Y17" s="84" t="s">
        <v>515</v>
      </c>
      <c r="Z17" s="84" t="s">
        <v>516</v>
      </c>
      <c r="AA17" s="84"/>
      <c r="AB17" s="84"/>
      <c r="AC17" s="84"/>
      <c r="AD17" s="84" t="s">
        <v>508</v>
      </c>
      <c r="AE17" s="84" t="s">
        <v>130</v>
      </c>
      <c r="AF17" s="84" t="s">
        <v>508</v>
      </c>
    </row>
    <row r="18" spans="1:32" s="95" customFormat="1" ht="187.5">
      <c r="A18" s="77" t="s">
        <v>517</v>
      </c>
      <c r="B18" s="84">
        <v>14</v>
      </c>
      <c r="C18" s="91" t="s">
        <v>115</v>
      </c>
      <c r="D18" s="91" t="s">
        <v>116</v>
      </c>
      <c r="E18" s="92" t="s">
        <v>55</v>
      </c>
      <c r="F18" s="92" t="s">
        <v>56</v>
      </c>
      <c r="G18" s="92" t="s">
        <v>56</v>
      </c>
      <c r="H18" s="92">
        <v>1975</v>
      </c>
      <c r="I18" s="80">
        <v>631827.87</v>
      </c>
      <c r="J18" s="80"/>
      <c r="K18" s="93" t="s">
        <v>518</v>
      </c>
      <c r="L18" s="94" t="s">
        <v>117</v>
      </c>
      <c r="M18" s="92" t="s">
        <v>118</v>
      </c>
      <c r="N18" s="92" t="s">
        <v>119</v>
      </c>
      <c r="O18" s="92" t="s">
        <v>120</v>
      </c>
      <c r="P18" s="92" t="s">
        <v>419</v>
      </c>
      <c r="Q18" s="92" t="s">
        <v>56</v>
      </c>
      <c r="R18" s="92" t="s">
        <v>420</v>
      </c>
      <c r="S18" s="92" t="s">
        <v>64</v>
      </c>
      <c r="T18" s="92" t="s">
        <v>215</v>
      </c>
      <c r="U18" s="92" t="s">
        <v>519</v>
      </c>
      <c r="V18" s="92" t="s">
        <v>520</v>
      </c>
      <c r="W18" s="92" t="s">
        <v>521</v>
      </c>
      <c r="X18" s="92" t="s">
        <v>64</v>
      </c>
      <c r="Y18" s="92" t="s">
        <v>522</v>
      </c>
      <c r="Z18" s="92">
        <v>230.7</v>
      </c>
      <c r="AA18" s="92">
        <v>259</v>
      </c>
      <c r="AB18" s="92" t="s">
        <v>216</v>
      </c>
      <c r="AC18" s="92">
        <v>2</v>
      </c>
      <c r="AD18" s="92" t="s">
        <v>129</v>
      </c>
      <c r="AE18" s="92" t="s">
        <v>129</v>
      </c>
      <c r="AF18" s="92" t="s">
        <v>130</v>
      </c>
    </row>
    <row r="19" spans="1:32" s="97" customFormat="1" ht="75">
      <c r="A19" s="217" t="s">
        <v>45</v>
      </c>
      <c r="B19" s="84">
        <v>15</v>
      </c>
      <c r="C19" s="85" t="s">
        <v>127</v>
      </c>
      <c r="D19" s="85" t="s">
        <v>128</v>
      </c>
      <c r="E19" s="84" t="s">
        <v>55</v>
      </c>
      <c r="F19" s="84" t="s">
        <v>56</v>
      </c>
      <c r="G19" s="84" t="s">
        <v>56</v>
      </c>
      <c r="H19" s="84">
        <v>1938</v>
      </c>
      <c r="I19" s="80"/>
      <c r="J19" s="80">
        <v>6000000</v>
      </c>
      <c r="K19" s="96" t="s">
        <v>523</v>
      </c>
      <c r="L19" s="87" t="s">
        <v>229</v>
      </c>
      <c r="M19" s="84" t="s">
        <v>131</v>
      </c>
      <c r="N19" s="84" t="s">
        <v>132</v>
      </c>
      <c r="O19" s="84" t="s">
        <v>133</v>
      </c>
      <c r="P19" s="84" t="s">
        <v>249</v>
      </c>
      <c r="Q19" s="84" t="s">
        <v>56</v>
      </c>
      <c r="R19" s="84" t="s">
        <v>249</v>
      </c>
      <c r="S19" s="84" t="s">
        <v>524</v>
      </c>
      <c r="T19" s="84" t="s">
        <v>86</v>
      </c>
      <c r="U19" s="84" t="s">
        <v>86</v>
      </c>
      <c r="V19" s="84" t="s">
        <v>86</v>
      </c>
      <c r="W19" s="84" t="s">
        <v>63</v>
      </c>
      <c r="X19" s="84" t="s">
        <v>64</v>
      </c>
      <c r="Y19" s="84" t="s">
        <v>121</v>
      </c>
      <c r="Z19" s="84"/>
      <c r="AA19" s="84">
        <v>4310.8</v>
      </c>
      <c r="AB19" s="84">
        <v>22287</v>
      </c>
      <c r="AC19" s="84">
        <v>3</v>
      </c>
      <c r="AD19" s="84" t="s">
        <v>525</v>
      </c>
      <c r="AE19" s="84" t="s">
        <v>129</v>
      </c>
      <c r="AF19" s="84" t="s">
        <v>130</v>
      </c>
    </row>
    <row r="20" spans="1:32" s="97" customFormat="1" ht="56.25">
      <c r="A20" s="217"/>
      <c r="B20" s="84">
        <v>16</v>
      </c>
      <c r="C20" s="85" t="s">
        <v>134</v>
      </c>
      <c r="D20" s="85" t="s">
        <v>228</v>
      </c>
      <c r="E20" s="84" t="s">
        <v>55</v>
      </c>
      <c r="F20" s="84" t="s">
        <v>56</v>
      </c>
      <c r="G20" s="84" t="s">
        <v>56</v>
      </c>
      <c r="H20" s="84">
        <v>1990</v>
      </c>
      <c r="I20" s="80">
        <v>11521.62</v>
      </c>
      <c r="J20" s="80"/>
      <c r="K20" s="96"/>
      <c r="L20" s="87" t="s">
        <v>229</v>
      </c>
      <c r="M20" s="98" t="s">
        <v>131</v>
      </c>
      <c r="N20" s="98" t="s">
        <v>64</v>
      </c>
      <c r="O20" s="98" t="s">
        <v>145</v>
      </c>
      <c r="P20" s="98" t="s">
        <v>249</v>
      </c>
      <c r="Q20" s="98" t="s">
        <v>56</v>
      </c>
      <c r="R20" s="98" t="s">
        <v>249</v>
      </c>
      <c r="S20" s="98" t="s">
        <v>64</v>
      </c>
      <c r="T20" s="98" t="s">
        <v>86</v>
      </c>
      <c r="U20" s="98" t="s">
        <v>86</v>
      </c>
      <c r="V20" s="98" t="s">
        <v>64</v>
      </c>
      <c r="W20" s="98" t="s">
        <v>64</v>
      </c>
      <c r="X20" s="98" t="s">
        <v>64</v>
      </c>
      <c r="Y20" s="98" t="s">
        <v>64</v>
      </c>
      <c r="Z20" s="98"/>
      <c r="AA20" s="98"/>
      <c r="AB20" s="98"/>
      <c r="AC20" s="98"/>
      <c r="AD20" s="98" t="s">
        <v>64</v>
      </c>
      <c r="AE20" s="98" t="s">
        <v>130</v>
      </c>
      <c r="AF20" s="98" t="s">
        <v>130</v>
      </c>
    </row>
    <row r="21" spans="1:32" s="97" customFormat="1" ht="51" customHeight="1">
      <c r="A21" s="217"/>
      <c r="B21" s="84">
        <v>17</v>
      </c>
      <c r="C21" s="85" t="s">
        <v>240</v>
      </c>
      <c r="D21" s="85"/>
      <c r="E21" s="84" t="s">
        <v>55</v>
      </c>
      <c r="F21" s="84" t="s">
        <v>56</v>
      </c>
      <c r="G21" s="84" t="s">
        <v>56</v>
      </c>
      <c r="H21" s="84">
        <v>2012</v>
      </c>
      <c r="I21" s="80">
        <v>1154566.98</v>
      </c>
      <c r="J21" s="80"/>
      <c r="K21" s="96"/>
      <c r="L21" s="87" t="s">
        <v>229</v>
      </c>
      <c r="M21" s="98" t="s">
        <v>64</v>
      </c>
      <c r="N21" s="98" t="s">
        <v>526</v>
      </c>
      <c r="O21" s="98" t="s">
        <v>64</v>
      </c>
      <c r="P21" s="98" t="s">
        <v>249</v>
      </c>
      <c r="Q21" s="98" t="s">
        <v>56</v>
      </c>
      <c r="R21" s="98" t="s">
        <v>527</v>
      </c>
      <c r="S21" s="98" t="s">
        <v>64</v>
      </c>
      <c r="T21" s="98" t="s">
        <v>64</v>
      </c>
      <c r="U21" s="98" t="s">
        <v>64</v>
      </c>
      <c r="V21" s="98" t="s">
        <v>64</v>
      </c>
      <c r="W21" s="98" t="s">
        <v>64</v>
      </c>
      <c r="X21" s="98" t="s">
        <v>64</v>
      </c>
      <c r="Y21" s="98" t="s">
        <v>64</v>
      </c>
      <c r="Z21" s="98"/>
      <c r="AA21" s="98"/>
      <c r="AB21" s="98"/>
      <c r="AC21" s="98"/>
      <c r="AD21" s="98" t="s">
        <v>64</v>
      </c>
      <c r="AE21" s="98" t="s">
        <v>130</v>
      </c>
      <c r="AF21" s="98" t="s">
        <v>130</v>
      </c>
    </row>
    <row r="22" spans="1:32" s="95" customFormat="1" ht="99.75">
      <c r="A22" s="77" t="s">
        <v>472</v>
      </c>
      <c r="B22" s="84">
        <v>18</v>
      </c>
      <c r="C22" s="91" t="s">
        <v>139</v>
      </c>
      <c r="D22" s="91" t="s">
        <v>138</v>
      </c>
      <c r="E22" s="92" t="s">
        <v>55</v>
      </c>
      <c r="F22" s="92" t="s">
        <v>56</v>
      </c>
      <c r="G22" s="92" t="s">
        <v>56</v>
      </c>
      <c r="H22" s="92" t="s">
        <v>424</v>
      </c>
      <c r="I22" s="80">
        <v>1792158.45</v>
      </c>
      <c r="J22" s="99"/>
      <c r="K22" s="100" t="s">
        <v>528</v>
      </c>
      <c r="L22" s="94" t="s">
        <v>140</v>
      </c>
      <c r="M22" s="92" t="s">
        <v>71</v>
      </c>
      <c r="N22" s="92" t="s">
        <v>141</v>
      </c>
      <c r="O22" s="92" t="s">
        <v>120</v>
      </c>
      <c r="P22" s="92" t="s">
        <v>425</v>
      </c>
      <c r="Q22" s="92" t="s">
        <v>56</v>
      </c>
      <c r="R22" s="92" t="s">
        <v>249</v>
      </c>
      <c r="S22" s="92"/>
      <c r="T22" s="92" t="s">
        <v>121</v>
      </c>
      <c r="U22" s="92" t="s">
        <v>121</v>
      </c>
      <c r="V22" s="92" t="s">
        <v>529</v>
      </c>
      <c r="W22" s="92" t="s">
        <v>529</v>
      </c>
      <c r="X22" s="92" t="s">
        <v>51</v>
      </c>
      <c r="Y22" s="92" t="s">
        <v>121</v>
      </c>
      <c r="Z22" s="92">
        <v>828.5</v>
      </c>
      <c r="AA22" s="92">
        <v>2241</v>
      </c>
      <c r="AB22" s="92">
        <v>8953.2999999999993</v>
      </c>
      <c r="AC22" s="92">
        <v>3</v>
      </c>
      <c r="AD22" s="101" t="s">
        <v>55</v>
      </c>
      <c r="AE22" s="101" t="s">
        <v>55</v>
      </c>
      <c r="AF22" s="101" t="s">
        <v>56</v>
      </c>
    </row>
    <row r="23" spans="1:32" s="95" customFormat="1" ht="75">
      <c r="A23" s="77" t="s">
        <v>472</v>
      </c>
      <c r="B23" s="84">
        <v>19</v>
      </c>
      <c r="C23" s="102" t="s">
        <v>530</v>
      </c>
      <c r="D23" s="102" t="s">
        <v>531</v>
      </c>
      <c r="E23" s="101" t="s">
        <v>56</v>
      </c>
      <c r="F23" s="101" t="s">
        <v>56</v>
      </c>
      <c r="G23" s="101" t="s">
        <v>56</v>
      </c>
      <c r="H23" s="101" t="s">
        <v>532</v>
      </c>
      <c r="I23" s="103"/>
      <c r="J23" s="80">
        <v>50000</v>
      </c>
      <c r="K23" s="104" t="s">
        <v>533</v>
      </c>
      <c r="L23" s="94" t="s">
        <v>534</v>
      </c>
      <c r="M23" s="101" t="s">
        <v>71</v>
      </c>
      <c r="N23" s="101" t="s">
        <v>141</v>
      </c>
      <c r="O23" s="101" t="s">
        <v>535</v>
      </c>
      <c r="P23" s="92" t="s">
        <v>425</v>
      </c>
      <c r="Q23" s="92" t="s">
        <v>56</v>
      </c>
      <c r="R23" s="92" t="s">
        <v>249</v>
      </c>
      <c r="S23" s="101"/>
      <c r="T23" s="101" t="s">
        <v>121</v>
      </c>
      <c r="U23" s="101" t="s">
        <v>536</v>
      </c>
      <c r="V23" s="101" t="s">
        <v>536</v>
      </c>
      <c r="W23" s="101" t="s">
        <v>536</v>
      </c>
      <c r="X23" s="101" t="s">
        <v>51</v>
      </c>
      <c r="Y23" s="101" t="s">
        <v>536</v>
      </c>
      <c r="Z23" s="101">
        <v>84</v>
      </c>
      <c r="AA23" s="101">
        <v>69.040000000000006</v>
      </c>
      <c r="AB23" s="101">
        <v>700</v>
      </c>
      <c r="AC23" s="101">
        <v>2</v>
      </c>
      <c r="AD23" s="101" t="s">
        <v>55</v>
      </c>
      <c r="AE23" s="101" t="s">
        <v>55</v>
      </c>
      <c r="AF23" s="101" t="s">
        <v>56</v>
      </c>
    </row>
    <row r="24" spans="1:32" s="95" customFormat="1" ht="238.5" customHeight="1">
      <c r="A24" s="105" t="s">
        <v>46</v>
      </c>
      <c r="B24" s="84">
        <v>20</v>
      </c>
      <c r="C24" s="106" t="s">
        <v>203</v>
      </c>
      <c r="D24" s="107" t="s">
        <v>204</v>
      </c>
      <c r="E24" s="107" t="s">
        <v>55</v>
      </c>
      <c r="F24" s="107" t="s">
        <v>56</v>
      </c>
      <c r="G24" s="107" t="s">
        <v>56</v>
      </c>
      <c r="H24" s="107">
        <v>1972</v>
      </c>
      <c r="I24" s="108"/>
      <c r="J24" s="108">
        <v>5207792.26</v>
      </c>
      <c r="K24" s="109" t="s">
        <v>217</v>
      </c>
      <c r="L24" s="110" t="s">
        <v>205</v>
      </c>
      <c r="M24" s="107" t="s">
        <v>206</v>
      </c>
      <c r="N24" s="107" t="s">
        <v>207</v>
      </c>
      <c r="O24" s="107" t="s">
        <v>208</v>
      </c>
      <c r="P24" s="107" t="s">
        <v>475</v>
      </c>
      <c r="Q24" s="107" t="s">
        <v>56</v>
      </c>
      <c r="R24" s="107" t="s">
        <v>249</v>
      </c>
      <c r="S24" s="111" t="s">
        <v>537</v>
      </c>
      <c r="T24" s="107" t="s">
        <v>63</v>
      </c>
      <c r="U24" s="107" t="s">
        <v>154</v>
      </c>
      <c r="V24" s="107" t="s">
        <v>63</v>
      </c>
      <c r="W24" s="107" t="s">
        <v>63</v>
      </c>
      <c r="X24" s="107" t="s">
        <v>63</v>
      </c>
      <c r="Y24" s="107" t="s">
        <v>63</v>
      </c>
      <c r="Z24" s="112">
        <v>854.82</v>
      </c>
      <c r="AA24" s="112">
        <v>2440.39</v>
      </c>
      <c r="AB24" s="112" t="s">
        <v>218</v>
      </c>
      <c r="AC24" s="112">
        <v>5</v>
      </c>
      <c r="AD24" s="107" t="s">
        <v>233</v>
      </c>
      <c r="AE24" s="112" t="s">
        <v>233</v>
      </c>
      <c r="AF24" s="112" t="s">
        <v>233</v>
      </c>
    </row>
    <row r="25" spans="1:32" s="97" customFormat="1" ht="206.25">
      <c r="A25" s="217" t="s">
        <v>473</v>
      </c>
      <c r="B25" s="84">
        <v>21</v>
      </c>
      <c r="C25" s="85" t="s">
        <v>142</v>
      </c>
      <c r="D25" s="85" t="s">
        <v>143</v>
      </c>
      <c r="E25" s="84" t="s">
        <v>55</v>
      </c>
      <c r="F25" s="84" t="s">
        <v>56</v>
      </c>
      <c r="G25" s="84" t="s">
        <v>56</v>
      </c>
      <c r="H25" s="84">
        <v>1963</v>
      </c>
      <c r="I25" s="80"/>
      <c r="J25" s="113">
        <v>400000</v>
      </c>
      <c r="K25" s="89" t="s">
        <v>416</v>
      </c>
      <c r="L25" s="87" t="s">
        <v>144</v>
      </c>
      <c r="M25" s="84" t="s">
        <v>71</v>
      </c>
      <c r="N25" s="84" t="s">
        <v>119</v>
      </c>
      <c r="O25" s="84" t="s">
        <v>145</v>
      </c>
      <c r="P25" s="84" t="s">
        <v>270</v>
      </c>
      <c r="Q25" s="84" t="s">
        <v>56</v>
      </c>
      <c r="R25" s="84" t="s">
        <v>413</v>
      </c>
      <c r="S25" s="114" t="s">
        <v>414</v>
      </c>
      <c r="T25" s="84" t="s">
        <v>147</v>
      </c>
      <c r="U25" s="84" t="s">
        <v>147</v>
      </c>
      <c r="V25" s="84" t="s">
        <v>147</v>
      </c>
      <c r="W25" s="84" t="s">
        <v>147</v>
      </c>
      <c r="X25" s="84" t="s">
        <v>146</v>
      </c>
      <c r="Y25" s="84" t="s">
        <v>147</v>
      </c>
      <c r="Z25" s="84" t="s">
        <v>230</v>
      </c>
      <c r="AA25" s="84">
        <v>395</v>
      </c>
      <c r="AB25" s="84" t="s">
        <v>231</v>
      </c>
      <c r="AC25" s="84">
        <v>2</v>
      </c>
      <c r="AD25" s="84" t="s">
        <v>55</v>
      </c>
      <c r="AE25" s="84" t="s">
        <v>55</v>
      </c>
      <c r="AF25" s="84" t="s">
        <v>56</v>
      </c>
    </row>
    <row r="26" spans="1:32" s="97" customFormat="1" ht="75">
      <c r="A26" s="217"/>
      <c r="B26" s="84">
        <v>22</v>
      </c>
      <c r="C26" s="85" t="s">
        <v>142</v>
      </c>
      <c r="D26" s="85" t="s">
        <v>148</v>
      </c>
      <c r="E26" s="84" t="s">
        <v>55</v>
      </c>
      <c r="F26" s="84" t="s">
        <v>56</v>
      </c>
      <c r="G26" s="84" t="s">
        <v>56</v>
      </c>
      <c r="H26" s="84"/>
      <c r="I26" s="80"/>
      <c r="J26" s="113">
        <v>68000</v>
      </c>
      <c r="K26" s="90"/>
      <c r="L26" s="87" t="s">
        <v>144</v>
      </c>
      <c r="M26" s="84" t="s">
        <v>71</v>
      </c>
      <c r="N26" s="84" t="s">
        <v>119</v>
      </c>
      <c r="O26" s="84" t="s">
        <v>120</v>
      </c>
      <c r="P26" s="84" t="s">
        <v>270</v>
      </c>
      <c r="Q26" s="84" t="s">
        <v>56</v>
      </c>
      <c r="R26" s="84" t="s">
        <v>417</v>
      </c>
      <c r="S26" s="84" t="s">
        <v>415</v>
      </c>
      <c r="T26" s="84" t="s">
        <v>147</v>
      </c>
      <c r="U26" s="84" t="s">
        <v>147</v>
      </c>
      <c r="V26" s="84" t="s">
        <v>146</v>
      </c>
      <c r="W26" s="84" t="s">
        <v>147</v>
      </c>
      <c r="X26" s="84" t="s">
        <v>146</v>
      </c>
      <c r="Y26" s="84" t="s">
        <v>147</v>
      </c>
      <c r="Z26" s="84" t="s">
        <v>232</v>
      </c>
      <c r="AA26" s="84">
        <v>69.900000000000006</v>
      </c>
      <c r="AB26" s="84" t="s">
        <v>271</v>
      </c>
      <c r="AC26" s="84"/>
      <c r="AD26" s="84" t="s">
        <v>56</v>
      </c>
      <c r="AE26" s="84" t="s">
        <v>56</v>
      </c>
      <c r="AF26" s="84" t="s">
        <v>56</v>
      </c>
    </row>
    <row r="27" spans="1:32" s="97" customFormat="1" ht="37.5" customHeight="1">
      <c r="A27" s="215" t="s">
        <v>47</v>
      </c>
      <c r="B27" s="84">
        <v>23</v>
      </c>
      <c r="C27" s="115" t="s">
        <v>149</v>
      </c>
      <c r="D27" s="115" t="s">
        <v>150</v>
      </c>
      <c r="E27" s="116" t="s">
        <v>55</v>
      </c>
      <c r="F27" s="116" t="s">
        <v>56</v>
      </c>
      <c r="G27" s="116" t="s">
        <v>56</v>
      </c>
      <c r="H27" s="116">
        <v>2001</v>
      </c>
      <c r="I27" s="117">
        <v>104363.72</v>
      </c>
      <c r="J27" s="118"/>
      <c r="K27" s="119" t="s">
        <v>538</v>
      </c>
      <c r="L27" s="116" t="s">
        <v>151</v>
      </c>
      <c r="M27" s="116" t="s">
        <v>118</v>
      </c>
      <c r="N27" s="116" t="s">
        <v>152</v>
      </c>
      <c r="O27" s="116" t="s">
        <v>153</v>
      </c>
      <c r="P27" s="116" t="s">
        <v>272</v>
      </c>
      <c r="Q27" s="116" t="s">
        <v>56</v>
      </c>
      <c r="R27" s="116" t="s">
        <v>395</v>
      </c>
      <c r="S27" s="120"/>
      <c r="T27" s="116" t="s">
        <v>147</v>
      </c>
      <c r="U27" s="116" t="s">
        <v>539</v>
      </c>
      <c r="V27" s="116" t="s">
        <v>539</v>
      </c>
      <c r="W27" s="116" t="s">
        <v>539</v>
      </c>
      <c r="X27" s="116" t="s">
        <v>540</v>
      </c>
      <c r="Y27" s="116" t="s">
        <v>539</v>
      </c>
      <c r="Z27" s="116">
        <v>61.05</v>
      </c>
      <c r="AA27" s="116">
        <v>50.07</v>
      </c>
      <c r="AB27" s="116">
        <v>142</v>
      </c>
      <c r="AC27" s="116">
        <v>0</v>
      </c>
      <c r="AD27" s="116" t="s">
        <v>56</v>
      </c>
      <c r="AE27" s="116" t="s">
        <v>55</v>
      </c>
      <c r="AF27" s="116" t="s">
        <v>56</v>
      </c>
    </row>
    <row r="28" spans="1:32" s="97" customFormat="1" ht="75">
      <c r="A28" s="215"/>
      <c r="B28" s="84">
        <v>24</v>
      </c>
      <c r="C28" s="115" t="s">
        <v>155</v>
      </c>
      <c r="D28" s="115" t="s">
        <v>156</v>
      </c>
      <c r="E28" s="116" t="s">
        <v>55</v>
      </c>
      <c r="F28" s="116" t="s">
        <v>56</v>
      </c>
      <c r="G28" s="116" t="s">
        <v>56</v>
      </c>
      <c r="H28" s="116">
        <v>2001</v>
      </c>
      <c r="I28" s="117">
        <v>82829.429999999993</v>
      </c>
      <c r="J28" s="118"/>
      <c r="K28" s="121" t="s">
        <v>541</v>
      </c>
      <c r="L28" s="116" t="s">
        <v>151</v>
      </c>
      <c r="M28" s="116" t="s">
        <v>157</v>
      </c>
      <c r="N28" s="116" t="s">
        <v>51</v>
      </c>
      <c r="O28" s="116" t="s">
        <v>158</v>
      </c>
      <c r="P28" s="116" t="s">
        <v>272</v>
      </c>
      <c r="Q28" s="116" t="s">
        <v>56</v>
      </c>
      <c r="R28" s="116" t="s">
        <v>395</v>
      </c>
      <c r="S28" s="120"/>
      <c r="T28" s="116" t="s">
        <v>147</v>
      </c>
      <c r="U28" s="116" t="s">
        <v>539</v>
      </c>
      <c r="V28" s="116" t="s">
        <v>539</v>
      </c>
      <c r="W28" s="116" t="s">
        <v>539</v>
      </c>
      <c r="X28" s="116" t="s">
        <v>540</v>
      </c>
      <c r="Y28" s="116" t="s">
        <v>539</v>
      </c>
      <c r="Z28" s="116">
        <v>89.05</v>
      </c>
      <c r="AA28" s="116">
        <v>79.3</v>
      </c>
      <c r="AB28" s="116">
        <v>461</v>
      </c>
      <c r="AC28" s="116">
        <v>0</v>
      </c>
      <c r="AD28" s="116" t="s">
        <v>56</v>
      </c>
      <c r="AE28" s="116" t="s">
        <v>56</v>
      </c>
      <c r="AF28" s="116" t="s">
        <v>56</v>
      </c>
    </row>
    <row r="29" spans="1:32" s="97" customFormat="1" ht="125.25" customHeight="1">
      <c r="A29" s="215"/>
      <c r="B29" s="84">
        <v>25</v>
      </c>
      <c r="C29" s="115" t="s">
        <v>159</v>
      </c>
      <c r="D29" s="115" t="s">
        <v>160</v>
      </c>
      <c r="E29" s="116" t="s">
        <v>55</v>
      </c>
      <c r="F29" s="116" t="s">
        <v>56</v>
      </c>
      <c r="G29" s="116" t="s">
        <v>56</v>
      </c>
      <c r="H29" s="116">
        <v>2001</v>
      </c>
      <c r="I29" s="117">
        <v>2020416.74</v>
      </c>
      <c r="J29" s="118"/>
      <c r="K29" s="122" t="s">
        <v>542</v>
      </c>
      <c r="L29" s="116" t="s">
        <v>151</v>
      </c>
      <c r="M29" s="116" t="s">
        <v>118</v>
      </c>
      <c r="N29" s="116" t="s">
        <v>161</v>
      </c>
      <c r="O29" s="116" t="s">
        <v>162</v>
      </c>
      <c r="P29" s="116" t="s">
        <v>272</v>
      </c>
      <c r="Q29" s="116" t="s">
        <v>56</v>
      </c>
      <c r="R29" s="116" t="s">
        <v>395</v>
      </c>
      <c r="S29" s="120"/>
      <c r="T29" s="116" t="s">
        <v>147</v>
      </c>
      <c r="U29" s="116" t="s">
        <v>539</v>
      </c>
      <c r="V29" s="116" t="s">
        <v>539</v>
      </c>
      <c r="W29" s="116" t="s">
        <v>539</v>
      </c>
      <c r="X29" s="116" t="s">
        <v>540</v>
      </c>
      <c r="Y29" s="116" t="s">
        <v>539</v>
      </c>
      <c r="Z29" s="116">
        <v>855.5</v>
      </c>
      <c r="AA29" s="116">
        <v>997.62</v>
      </c>
      <c r="AB29" s="116">
        <v>5792</v>
      </c>
      <c r="AC29" s="116">
        <v>2</v>
      </c>
      <c r="AD29" s="116" t="s">
        <v>55</v>
      </c>
      <c r="AE29" s="116" t="s">
        <v>55</v>
      </c>
      <c r="AF29" s="116" t="s">
        <v>55</v>
      </c>
    </row>
    <row r="30" spans="1:32" s="97" customFormat="1" ht="56.25">
      <c r="A30" s="215"/>
      <c r="B30" s="84">
        <v>26</v>
      </c>
      <c r="C30" s="115" t="s">
        <v>164</v>
      </c>
      <c r="D30" s="115" t="s">
        <v>165</v>
      </c>
      <c r="E30" s="116" t="s">
        <v>55</v>
      </c>
      <c r="F30" s="116" t="s">
        <v>56</v>
      </c>
      <c r="G30" s="116" t="s">
        <v>56</v>
      </c>
      <c r="H30" s="116">
        <v>2001</v>
      </c>
      <c r="I30" s="117">
        <v>450432.44</v>
      </c>
      <c r="J30" s="118"/>
      <c r="K30" s="121" t="s">
        <v>543</v>
      </c>
      <c r="L30" s="116" t="s">
        <v>151</v>
      </c>
      <c r="M30" s="116" t="s">
        <v>166</v>
      </c>
      <c r="N30" s="116" t="s">
        <v>51</v>
      </c>
      <c r="O30" s="116" t="s">
        <v>234</v>
      </c>
      <c r="P30" s="116" t="s">
        <v>272</v>
      </c>
      <c r="Q30" s="116" t="s">
        <v>56</v>
      </c>
      <c r="R30" s="116" t="s">
        <v>395</v>
      </c>
      <c r="S30" s="120"/>
      <c r="T30" s="116" t="s">
        <v>147</v>
      </c>
      <c r="U30" s="116" t="s">
        <v>539</v>
      </c>
      <c r="V30" s="116" t="s">
        <v>544</v>
      </c>
      <c r="W30" s="116" t="s">
        <v>545</v>
      </c>
      <c r="X30" s="116" t="s">
        <v>540</v>
      </c>
      <c r="Y30" s="116" t="s">
        <v>539</v>
      </c>
      <c r="Z30" s="116">
        <v>4.5</v>
      </c>
      <c r="AA30" s="116">
        <v>4</v>
      </c>
      <c r="AB30" s="116">
        <v>47</v>
      </c>
      <c r="AC30" s="116">
        <v>0</v>
      </c>
      <c r="AD30" s="116" t="s">
        <v>56</v>
      </c>
      <c r="AE30" s="116" t="s">
        <v>56</v>
      </c>
      <c r="AF30" s="116" t="s">
        <v>56</v>
      </c>
    </row>
    <row r="31" spans="1:32" s="97" customFormat="1" ht="112.5">
      <c r="A31" s="77" t="s">
        <v>48</v>
      </c>
      <c r="B31" s="84">
        <v>27</v>
      </c>
      <c r="C31" s="85" t="s">
        <v>235</v>
      </c>
      <c r="D31" s="85" t="s">
        <v>54</v>
      </c>
      <c r="E31" s="84" t="s">
        <v>55</v>
      </c>
      <c r="F31" s="84" t="s">
        <v>56</v>
      </c>
      <c r="G31" s="84" t="s">
        <v>56</v>
      </c>
      <c r="H31" s="84">
        <v>1969</v>
      </c>
      <c r="I31" s="80">
        <v>443809</v>
      </c>
      <c r="J31" s="80"/>
      <c r="K31" s="93" t="s">
        <v>546</v>
      </c>
      <c r="L31" s="123" t="s">
        <v>236</v>
      </c>
      <c r="M31" s="87" t="s">
        <v>71</v>
      </c>
      <c r="N31" s="84" t="s">
        <v>237</v>
      </c>
      <c r="O31" s="84" t="s">
        <v>238</v>
      </c>
      <c r="P31" s="84" t="s">
        <v>61</v>
      </c>
      <c r="Q31" s="84" t="s">
        <v>56</v>
      </c>
      <c r="R31" s="84" t="s">
        <v>428</v>
      </c>
      <c r="S31" s="92" t="s">
        <v>239</v>
      </c>
      <c r="T31" s="84" t="s">
        <v>547</v>
      </c>
      <c r="U31" s="84" t="s">
        <v>548</v>
      </c>
      <c r="V31" s="84" t="s">
        <v>548</v>
      </c>
      <c r="W31" s="84" t="s">
        <v>548</v>
      </c>
      <c r="X31" s="84" t="s">
        <v>548</v>
      </c>
      <c r="Y31" s="84" t="s">
        <v>548</v>
      </c>
      <c r="Z31" s="84">
        <v>216</v>
      </c>
      <c r="AA31" s="84">
        <v>131</v>
      </c>
      <c r="AB31" s="84">
        <v>920</v>
      </c>
      <c r="AC31" s="84">
        <v>2</v>
      </c>
      <c r="AD31" s="84" t="s">
        <v>55</v>
      </c>
      <c r="AE31" s="84" t="s">
        <v>55</v>
      </c>
      <c r="AF31" s="84" t="s">
        <v>56</v>
      </c>
    </row>
    <row r="32" spans="1:32" s="97" customFormat="1" ht="52.5" customHeight="1">
      <c r="A32" s="215" t="s">
        <v>474</v>
      </c>
      <c r="B32" s="84">
        <v>28</v>
      </c>
      <c r="C32" s="115" t="s">
        <v>172</v>
      </c>
      <c r="D32" s="116" t="s">
        <v>406</v>
      </c>
      <c r="E32" s="116" t="s">
        <v>55</v>
      </c>
      <c r="F32" s="116" t="s">
        <v>56</v>
      </c>
      <c r="G32" s="116" t="s">
        <v>56</v>
      </c>
      <c r="H32" s="124" t="s">
        <v>404</v>
      </c>
      <c r="I32" s="117">
        <v>2699268.36</v>
      </c>
      <c r="J32" s="118"/>
      <c r="K32" s="119" t="s">
        <v>549</v>
      </c>
      <c r="L32" s="116" t="s">
        <v>173</v>
      </c>
      <c r="M32" s="116" t="s">
        <v>405</v>
      </c>
      <c r="N32" s="116" t="s">
        <v>174</v>
      </c>
      <c r="O32" s="116" t="s">
        <v>550</v>
      </c>
      <c r="P32" s="116" t="s">
        <v>61</v>
      </c>
      <c r="Q32" s="116" t="s">
        <v>130</v>
      </c>
      <c r="R32" s="116" t="s">
        <v>407</v>
      </c>
      <c r="S32" s="116" t="s">
        <v>51</v>
      </c>
      <c r="T32" s="116" t="s">
        <v>121</v>
      </c>
      <c r="U32" s="116" t="s">
        <v>121</v>
      </c>
      <c r="V32" s="116" t="s">
        <v>121</v>
      </c>
      <c r="W32" s="116" t="s">
        <v>86</v>
      </c>
      <c r="X32" s="116" t="s">
        <v>51</v>
      </c>
      <c r="Y32" s="116" t="s">
        <v>86</v>
      </c>
      <c r="Z32" s="116" t="s">
        <v>222</v>
      </c>
      <c r="AA32" s="116">
        <v>653.92999999999995</v>
      </c>
      <c r="AB32" s="116" t="s">
        <v>223</v>
      </c>
      <c r="AC32" s="116">
        <v>1</v>
      </c>
      <c r="AD32" s="116" t="s">
        <v>130</v>
      </c>
      <c r="AE32" s="116" t="s">
        <v>55</v>
      </c>
      <c r="AF32" s="116" t="s">
        <v>56</v>
      </c>
    </row>
    <row r="33" spans="1:32" s="97" customFormat="1" ht="56.25">
      <c r="A33" s="215"/>
      <c r="B33" s="84">
        <v>29</v>
      </c>
      <c r="C33" s="115" t="s">
        <v>380</v>
      </c>
      <c r="D33" s="116" t="s">
        <v>381</v>
      </c>
      <c r="E33" s="116" t="s">
        <v>55</v>
      </c>
      <c r="F33" s="116" t="s">
        <v>56</v>
      </c>
      <c r="G33" s="116" t="s">
        <v>56</v>
      </c>
      <c r="H33" s="116" t="s">
        <v>551</v>
      </c>
      <c r="I33" s="117">
        <v>54698</v>
      </c>
      <c r="J33" s="118"/>
      <c r="K33" s="125" t="s">
        <v>552</v>
      </c>
      <c r="L33" s="116" t="s">
        <v>385</v>
      </c>
      <c r="M33" s="126" t="s">
        <v>553</v>
      </c>
      <c r="N33" s="126" t="s">
        <v>554</v>
      </c>
      <c r="O33" s="126" t="s">
        <v>555</v>
      </c>
      <c r="P33" s="126" t="s">
        <v>61</v>
      </c>
      <c r="Q33" s="126" t="s">
        <v>130</v>
      </c>
      <c r="R33" s="126">
        <v>3.5</v>
      </c>
      <c r="S33" s="116" t="s">
        <v>51</v>
      </c>
      <c r="T33" s="126" t="s">
        <v>121</v>
      </c>
      <c r="U33" s="126" t="s">
        <v>121</v>
      </c>
      <c r="V33" s="126" t="s">
        <v>121</v>
      </c>
      <c r="W33" s="126" t="s">
        <v>86</v>
      </c>
      <c r="X33" s="126" t="s">
        <v>51</v>
      </c>
      <c r="Y33" s="126" t="s">
        <v>86</v>
      </c>
      <c r="Z33" s="120"/>
      <c r="AA33" s="120"/>
      <c r="AB33" s="120"/>
      <c r="AC33" s="126">
        <v>1</v>
      </c>
      <c r="AD33" s="126" t="s">
        <v>130</v>
      </c>
      <c r="AE33" s="126" t="s">
        <v>56</v>
      </c>
      <c r="AF33" s="126" t="s">
        <v>56</v>
      </c>
    </row>
    <row r="34" spans="1:32" s="83" customFormat="1" ht="45" customHeight="1">
      <c r="A34" s="127"/>
      <c r="B34" s="216" t="s">
        <v>41</v>
      </c>
      <c r="C34" s="216"/>
      <c r="D34" s="216"/>
      <c r="E34" s="128"/>
      <c r="F34" s="128"/>
      <c r="G34" s="128"/>
      <c r="H34" s="129"/>
      <c r="I34" s="130">
        <f>SUM(I5:I33)</f>
        <v>14268569.6</v>
      </c>
      <c r="J34" s="130">
        <f>SUM(J5:J33)</f>
        <v>16904979.420000002</v>
      </c>
      <c r="K34" s="129"/>
      <c r="L34" s="131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</row>
    <row r="35" spans="1:32" s="133" customFormat="1">
      <c r="B35" s="134"/>
      <c r="C35" s="135"/>
      <c r="D35" s="135"/>
      <c r="E35" s="136"/>
      <c r="F35" s="137"/>
      <c r="G35" s="137"/>
      <c r="H35" s="138"/>
      <c r="I35" s="139"/>
      <c r="J35" s="139"/>
      <c r="K35" s="140"/>
      <c r="L35" s="141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</row>
    <row r="36" spans="1:32" s="133" customFormat="1">
      <c r="B36" s="142"/>
      <c r="C36" s="143"/>
      <c r="D36" s="143"/>
      <c r="E36" s="144"/>
      <c r="F36" s="145"/>
      <c r="G36" s="145"/>
      <c r="H36" s="142"/>
      <c r="I36" s="146"/>
      <c r="J36" s="146"/>
      <c r="K36" s="147"/>
      <c r="L36" s="148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</row>
    <row r="37" spans="1:32">
      <c r="G37" s="150"/>
      <c r="H37" s="151"/>
    </row>
    <row r="38" spans="1:32">
      <c r="G38" s="150"/>
      <c r="H38" s="151"/>
    </row>
  </sheetData>
  <autoFilter ref="A4:AF34"/>
  <mergeCells count="32">
    <mergeCell ref="F3:F4"/>
    <mergeCell ref="A3:A4"/>
    <mergeCell ref="B3:B4"/>
    <mergeCell ref="C3:C4"/>
    <mergeCell ref="D3:D4"/>
    <mergeCell ref="E3:E4"/>
    <mergeCell ref="Q3:Q4"/>
    <mergeCell ref="R3:R4"/>
    <mergeCell ref="S3:S4"/>
    <mergeCell ref="T3:Y3"/>
    <mergeCell ref="G3:G4"/>
    <mergeCell ref="H3:H4"/>
    <mergeCell ref="I3:I4"/>
    <mergeCell ref="J3:J4"/>
    <mergeCell ref="K3:K4"/>
    <mergeCell ref="L3:L4"/>
    <mergeCell ref="A32:A33"/>
    <mergeCell ref="B34:D34"/>
    <mergeCell ref="AF3:AF4"/>
    <mergeCell ref="A5:A8"/>
    <mergeCell ref="A10:A17"/>
    <mergeCell ref="A19:A21"/>
    <mergeCell ref="A25:A26"/>
    <mergeCell ref="A27:A30"/>
    <mergeCell ref="Z3:Z4"/>
    <mergeCell ref="AA3:AA4"/>
    <mergeCell ref="AB3:AB4"/>
    <mergeCell ref="AC3:AC4"/>
    <mergeCell ref="AD3:AD4"/>
    <mergeCell ref="AE3:AE4"/>
    <mergeCell ref="M3:O3"/>
    <mergeCell ref="P3:P4"/>
  </mergeCells>
  <dataValidations count="2">
    <dataValidation type="list" allowBlank="1" showInputMessage="1" showErrorMessage="1" sqref="E22:G22">
      <formula1>$AM$4:$AM$4</formula1>
    </dataValidation>
    <dataValidation type="list" allowBlank="1" showErrorMessage="1" sqref="E33:F33">
      <formula1>$U$32:$U$32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8" scale="29" orientation="landscape" r:id="rId1"/>
  <headerFooter alignWithMargins="0"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="80" zoomScaleNormal="80" zoomScaleSheetLayoutView="130" workbookViewId="0">
      <selection activeCell="C18" sqref="C18:H18"/>
    </sheetView>
  </sheetViews>
  <sheetFormatPr defaultRowHeight="12.75"/>
  <cols>
    <col min="1" max="1" width="4.85546875" style="158" customWidth="1"/>
    <col min="2" max="2" width="42.140625" style="157" customWidth="1"/>
    <col min="3" max="3" width="17" style="156" customWidth="1"/>
    <col min="4" max="4" width="17.7109375" style="155" customWidth="1"/>
    <col min="5" max="5" width="18" style="155" customWidth="1"/>
    <col min="6" max="6" width="17.28515625" style="156" bestFit="1" customWidth="1"/>
    <col min="7" max="7" width="18.140625" style="155" bestFit="1" customWidth="1"/>
    <col min="8" max="8" width="19.42578125" style="155" bestFit="1" customWidth="1"/>
    <col min="9" max="9" width="13.85546875" style="154" bestFit="1" customWidth="1"/>
    <col min="10" max="10" width="15.5703125" style="154" bestFit="1" customWidth="1"/>
    <col min="11" max="12" width="13.85546875" style="154" bestFit="1" customWidth="1"/>
    <col min="13" max="16384" width="9.140625" style="154"/>
  </cols>
  <sheetData>
    <row r="1" spans="1:13" ht="21" customHeight="1">
      <c r="A1" s="186" t="s">
        <v>566</v>
      </c>
      <c r="B1" s="186"/>
      <c r="C1" s="186"/>
      <c r="D1" s="186"/>
      <c r="E1" s="186"/>
      <c r="F1" s="186"/>
      <c r="G1" s="185"/>
      <c r="H1" s="185"/>
    </row>
    <row r="2" spans="1:13" ht="42" customHeight="1">
      <c r="A2" s="184" t="s">
        <v>6</v>
      </c>
      <c r="B2" s="184" t="s">
        <v>565</v>
      </c>
      <c r="C2" s="183" t="s">
        <v>564</v>
      </c>
      <c r="D2" s="183" t="s">
        <v>563</v>
      </c>
      <c r="E2" s="183" t="s">
        <v>562</v>
      </c>
      <c r="F2" s="183" t="s">
        <v>561</v>
      </c>
      <c r="G2" s="183" t="s">
        <v>560</v>
      </c>
      <c r="H2" s="183" t="s">
        <v>559</v>
      </c>
    </row>
    <row r="3" spans="1:13" ht="21" customHeight="1">
      <c r="A3" s="174">
        <v>1</v>
      </c>
      <c r="B3" s="173" t="s">
        <v>42</v>
      </c>
      <c r="C3" s="172">
        <v>961527.78</v>
      </c>
      <c r="D3" s="172">
        <v>385572.72</v>
      </c>
      <c r="E3" s="172">
        <v>46721.95</v>
      </c>
      <c r="F3" s="171">
        <v>0</v>
      </c>
      <c r="G3" s="176">
        <v>0</v>
      </c>
      <c r="H3" s="169">
        <f>75*500</f>
        <v>37500</v>
      </c>
    </row>
    <row r="4" spans="1:13" s="177" customFormat="1" ht="30.75" customHeight="1">
      <c r="A4" s="174">
        <v>2</v>
      </c>
      <c r="B4" s="173" t="s">
        <v>50</v>
      </c>
      <c r="C4" s="172">
        <v>465244.69</v>
      </c>
      <c r="D4" s="172">
        <v>4239</v>
      </c>
      <c r="E4" s="172">
        <v>11981.72</v>
      </c>
      <c r="F4" s="182">
        <v>0</v>
      </c>
      <c r="G4" s="176">
        <v>0</v>
      </c>
      <c r="H4" s="169">
        <f>9*500</f>
        <v>4500</v>
      </c>
    </row>
    <row r="5" spans="1:13" s="177" customFormat="1" ht="21" customHeight="1">
      <c r="A5" s="174">
        <v>3</v>
      </c>
      <c r="B5" s="173" t="s">
        <v>43</v>
      </c>
      <c r="C5" s="172">
        <v>130370.45</v>
      </c>
      <c r="D5" s="172">
        <v>34042.32</v>
      </c>
      <c r="E5" s="172">
        <v>7056.98</v>
      </c>
      <c r="F5" s="171">
        <v>471511.3</v>
      </c>
      <c r="G5" s="176">
        <v>0</v>
      </c>
      <c r="H5" s="169">
        <f>16*500</f>
        <v>8000</v>
      </c>
    </row>
    <row r="6" spans="1:13" s="177" customFormat="1" ht="21" customHeight="1">
      <c r="A6" s="174">
        <v>4</v>
      </c>
      <c r="B6" s="173" t="s">
        <v>484</v>
      </c>
      <c r="C6" s="172">
        <v>33012.11</v>
      </c>
      <c r="D6" s="172">
        <v>10920.72</v>
      </c>
      <c r="E6" s="172">
        <v>32354.89</v>
      </c>
      <c r="F6" s="171">
        <v>0</v>
      </c>
      <c r="G6" s="176">
        <v>0</v>
      </c>
      <c r="H6" s="169">
        <f>8*500</f>
        <v>4000</v>
      </c>
    </row>
    <row r="7" spans="1:13" s="177" customFormat="1" ht="21" customHeight="1">
      <c r="A7" s="174">
        <v>5</v>
      </c>
      <c r="B7" s="173" t="s">
        <v>44</v>
      </c>
      <c r="C7" s="172">
        <v>786691.97</v>
      </c>
      <c r="D7" s="172">
        <v>430517.43</v>
      </c>
      <c r="E7" s="172">
        <v>15996</v>
      </c>
      <c r="F7" s="169">
        <v>0</v>
      </c>
      <c r="G7" s="176">
        <v>0</v>
      </c>
      <c r="H7" s="169">
        <f>34*500</f>
        <v>17000</v>
      </c>
    </row>
    <row r="8" spans="1:13" s="177" customFormat="1" ht="21" customHeight="1">
      <c r="A8" s="174">
        <v>6</v>
      </c>
      <c r="B8" s="173" t="s">
        <v>483</v>
      </c>
      <c r="C8" s="172">
        <v>20444.32</v>
      </c>
      <c r="D8" s="172">
        <v>32542.339999999997</v>
      </c>
      <c r="E8" s="172">
        <v>9099.98</v>
      </c>
      <c r="F8" s="171">
        <v>0</v>
      </c>
      <c r="G8" s="176">
        <v>0</v>
      </c>
      <c r="H8" s="169">
        <f>9*500</f>
        <v>4500</v>
      </c>
    </row>
    <row r="9" spans="1:13" s="177" customFormat="1" ht="21" customHeight="1">
      <c r="A9" s="174">
        <v>7</v>
      </c>
      <c r="B9" s="173" t="s">
        <v>45</v>
      </c>
      <c r="C9" s="172">
        <v>681493.15</v>
      </c>
      <c r="D9" s="172">
        <v>148727.37</v>
      </c>
      <c r="E9" s="172">
        <v>172122.84</v>
      </c>
      <c r="F9" s="181">
        <v>0</v>
      </c>
      <c r="G9" s="180">
        <v>58129.61</v>
      </c>
      <c r="H9" s="169">
        <f>64*500</f>
        <v>32000</v>
      </c>
    </row>
    <row r="10" spans="1:13" ht="21" customHeight="1">
      <c r="A10" s="174">
        <v>8</v>
      </c>
      <c r="B10" s="173" t="s">
        <v>482</v>
      </c>
      <c r="C10" s="172">
        <v>546749.97</v>
      </c>
      <c r="D10" s="172">
        <v>113580.19</v>
      </c>
      <c r="E10" s="172">
        <v>41066.639999999999</v>
      </c>
      <c r="F10" s="169">
        <v>0</v>
      </c>
      <c r="G10" s="170">
        <v>44154.34</v>
      </c>
      <c r="H10" s="169">
        <f>42*500</f>
        <v>21000</v>
      </c>
    </row>
    <row r="11" spans="1:13" s="177" customFormat="1" ht="21" customHeight="1">
      <c r="A11" s="174">
        <v>9</v>
      </c>
      <c r="B11" s="173" t="s">
        <v>46</v>
      </c>
      <c r="C11" s="172">
        <v>904506.64</v>
      </c>
      <c r="D11" s="172">
        <v>77815.33</v>
      </c>
      <c r="E11" s="172">
        <v>20168.02</v>
      </c>
      <c r="F11" s="171">
        <v>0</v>
      </c>
      <c r="G11" s="172">
        <v>45460.63</v>
      </c>
      <c r="H11" s="169">
        <f>66*500</f>
        <v>33000</v>
      </c>
    </row>
    <row r="12" spans="1:13" s="177" customFormat="1" ht="30.75" customHeight="1">
      <c r="A12" s="174">
        <v>10</v>
      </c>
      <c r="B12" s="173" t="s">
        <v>558</v>
      </c>
      <c r="C12" s="172">
        <v>44476</v>
      </c>
      <c r="D12" s="172">
        <v>8750</v>
      </c>
      <c r="E12" s="172">
        <v>2478</v>
      </c>
      <c r="F12" s="169">
        <v>0</v>
      </c>
      <c r="G12" s="176">
        <v>0</v>
      </c>
      <c r="H12" s="169">
        <f>3*500</f>
        <v>1500</v>
      </c>
      <c r="I12" s="179"/>
      <c r="K12" s="178"/>
    </row>
    <row r="13" spans="1:13" ht="21" customHeight="1">
      <c r="A13" s="174">
        <v>11</v>
      </c>
      <c r="B13" s="173" t="s">
        <v>47</v>
      </c>
      <c r="C13" s="172">
        <v>377020.15</v>
      </c>
      <c r="D13" s="172">
        <v>17382.3</v>
      </c>
      <c r="E13" s="172">
        <v>3613.56</v>
      </c>
      <c r="F13" s="171">
        <v>0</v>
      </c>
      <c r="G13" s="176">
        <v>3300</v>
      </c>
      <c r="H13" s="169">
        <f>26*500</f>
        <v>13000</v>
      </c>
      <c r="I13" s="162"/>
      <c r="J13" s="162"/>
    </row>
    <row r="14" spans="1:13" ht="33" customHeight="1">
      <c r="A14" s="174">
        <v>12</v>
      </c>
      <c r="B14" s="173" t="s">
        <v>481</v>
      </c>
      <c r="C14" s="172">
        <v>114197.87</v>
      </c>
      <c r="D14" s="172">
        <v>34838.199999999997</v>
      </c>
      <c r="E14" s="172">
        <v>8543.5</v>
      </c>
      <c r="F14" s="171">
        <v>0</v>
      </c>
      <c r="G14" s="176">
        <v>0</v>
      </c>
      <c r="H14" s="169">
        <f>11*500</f>
        <v>5500</v>
      </c>
      <c r="K14" s="162"/>
    </row>
    <row r="15" spans="1:13" ht="21" customHeight="1">
      <c r="A15" s="174">
        <v>13</v>
      </c>
      <c r="B15" s="173" t="s">
        <v>557</v>
      </c>
      <c r="C15" s="172">
        <v>118864.74</v>
      </c>
      <c r="D15" s="172">
        <v>11280</v>
      </c>
      <c r="E15" s="172">
        <v>11323</v>
      </c>
      <c r="F15" s="171">
        <v>0</v>
      </c>
      <c r="G15" s="170">
        <v>223113.46</v>
      </c>
      <c r="H15" s="169">
        <f>4*500</f>
        <v>2000</v>
      </c>
      <c r="J15" s="175"/>
      <c r="K15" s="162"/>
      <c r="L15" s="162"/>
      <c r="M15" s="162"/>
    </row>
    <row r="16" spans="1:13" ht="27.75" customHeight="1">
      <c r="A16" s="174">
        <v>14</v>
      </c>
      <c r="B16" s="173" t="s">
        <v>48</v>
      </c>
      <c r="C16" s="172">
        <v>111925</v>
      </c>
      <c r="D16" s="172">
        <v>33083.439999999995</v>
      </c>
      <c r="E16" s="172">
        <v>8965.14</v>
      </c>
      <c r="F16" s="171">
        <v>0</v>
      </c>
      <c r="G16" s="170">
        <v>0</v>
      </c>
      <c r="H16" s="169">
        <f>20*500</f>
        <v>10000</v>
      </c>
      <c r="K16" s="162"/>
      <c r="L16" s="162"/>
    </row>
    <row r="17" spans="1:9" ht="21" customHeight="1" thickBot="1">
      <c r="A17" s="168">
        <v>15</v>
      </c>
      <c r="B17" s="167" t="s">
        <v>480</v>
      </c>
      <c r="C17" s="166">
        <v>86529.87</v>
      </c>
      <c r="D17" s="166">
        <v>7778.69</v>
      </c>
      <c r="E17" s="166">
        <v>4482.42</v>
      </c>
      <c r="F17" s="165">
        <v>0</v>
      </c>
      <c r="G17" s="164">
        <v>0</v>
      </c>
      <c r="H17" s="163">
        <f>8*500</f>
        <v>4000</v>
      </c>
      <c r="I17" s="162"/>
    </row>
    <row r="18" spans="1:9" ht="21" customHeight="1" thickBot="1">
      <c r="A18" s="225" t="s">
        <v>556</v>
      </c>
      <c r="B18" s="226"/>
      <c r="C18" s="160">
        <f t="shared" ref="C18:H18" si="0">SUM(C3:C17)</f>
        <v>5383054.71</v>
      </c>
      <c r="D18" s="161">
        <f t="shared" si="0"/>
        <v>1351070.0499999998</v>
      </c>
      <c r="E18" s="161">
        <f t="shared" si="0"/>
        <v>395974.64</v>
      </c>
      <c r="F18" s="160">
        <f t="shared" si="0"/>
        <v>471511.3</v>
      </c>
      <c r="G18" s="159">
        <f t="shared" si="0"/>
        <v>374158.04</v>
      </c>
      <c r="H18" s="159">
        <f t="shared" si="0"/>
        <v>197500</v>
      </c>
    </row>
  </sheetData>
  <mergeCells count="1">
    <mergeCell ref="A18:B1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23" sqref="C23"/>
    </sheetView>
  </sheetViews>
  <sheetFormatPr defaultRowHeight="12.75"/>
  <cols>
    <col min="1" max="1" width="4" bestFit="1" customWidth="1"/>
    <col min="2" max="2" width="35.42578125" customWidth="1"/>
    <col min="3" max="3" width="16.5703125" customWidth="1"/>
  </cols>
  <sheetData>
    <row r="1" spans="1:3" ht="24" customHeight="1">
      <c r="A1" s="227" t="s">
        <v>330</v>
      </c>
      <c r="B1" s="228"/>
      <c r="C1" s="229"/>
    </row>
    <row r="2" spans="1:3" ht="30">
      <c r="A2" s="18" t="s">
        <v>40</v>
      </c>
      <c r="B2" s="19" t="s">
        <v>454</v>
      </c>
      <c r="C2" s="20" t="s">
        <v>455</v>
      </c>
    </row>
    <row r="3" spans="1:3" ht="15">
      <c r="A3" s="12">
        <v>1</v>
      </c>
      <c r="B3" s="13" t="s">
        <v>434</v>
      </c>
      <c r="C3" s="14">
        <v>18600</v>
      </c>
    </row>
    <row r="4" spans="1:3" ht="15">
      <c r="A4" s="12">
        <v>2</v>
      </c>
      <c r="B4" s="13" t="s">
        <v>435</v>
      </c>
      <c r="C4" s="14">
        <v>1395</v>
      </c>
    </row>
    <row r="5" spans="1:3" ht="15">
      <c r="A5" s="15">
        <v>3</v>
      </c>
      <c r="B5" s="13" t="s">
        <v>436</v>
      </c>
      <c r="C5" s="16">
        <v>11590</v>
      </c>
    </row>
    <row r="6" spans="1:3" ht="15">
      <c r="A6" s="15">
        <v>4</v>
      </c>
      <c r="B6" s="13" t="s">
        <v>437</v>
      </c>
      <c r="C6" s="16">
        <v>19300</v>
      </c>
    </row>
    <row r="7" spans="1:3" ht="15">
      <c r="A7" s="15">
        <v>5</v>
      </c>
      <c r="B7" s="13" t="s">
        <v>438</v>
      </c>
      <c r="C7" s="16">
        <v>18857.689999999999</v>
      </c>
    </row>
    <row r="8" spans="1:3" ht="15">
      <c r="A8" s="15">
        <v>6</v>
      </c>
      <c r="B8" s="13" t="s">
        <v>439</v>
      </c>
      <c r="C8" s="16">
        <v>35258</v>
      </c>
    </row>
    <row r="9" spans="1:3" ht="30">
      <c r="A9" s="15">
        <v>7</v>
      </c>
      <c r="B9" s="13" t="s">
        <v>440</v>
      </c>
      <c r="C9" s="16">
        <v>24644</v>
      </c>
    </row>
    <row r="10" spans="1:3" ht="15">
      <c r="A10" s="15">
        <v>8</v>
      </c>
      <c r="B10" s="13" t="s">
        <v>441</v>
      </c>
      <c r="C10" s="16">
        <v>44774</v>
      </c>
    </row>
    <row r="11" spans="1:3" ht="15">
      <c r="A11" s="15">
        <v>9</v>
      </c>
      <c r="B11" s="13" t="s">
        <v>442</v>
      </c>
      <c r="C11" s="16">
        <v>69784</v>
      </c>
    </row>
    <row r="12" spans="1:3" ht="15">
      <c r="A12" s="15">
        <v>10</v>
      </c>
      <c r="B12" s="13" t="s">
        <v>443</v>
      </c>
      <c r="C12" s="16">
        <v>35014</v>
      </c>
    </row>
    <row r="13" spans="1:3" ht="15">
      <c r="A13" s="15">
        <v>11</v>
      </c>
      <c r="B13" s="13" t="s">
        <v>444</v>
      </c>
      <c r="C13" s="16">
        <v>31842</v>
      </c>
    </row>
    <row r="14" spans="1:3" ht="15">
      <c r="A14" s="15">
        <v>12</v>
      </c>
      <c r="B14" s="13" t="s">
        <v>445</v>
      </c>
      <c r="C14" s="16">
        <v>19276</v>
      </c>
    </row>
    <row r="15" spans="1:3" ht="15">
      <c r="A15" s="15">
        <v>13</v>
      </c>
      <c r="B15" s="17" t="s">
        <v>446</v>
      </c>
      <c r="C15" s="16">
        <v>5100</v>
      </c>
    </row>
    <row r="16" spans="1:3" ht="15">
      <c r="A16" s="15">
        <v>14</v>
      </c>
      <c r="B16" s="17" t="s">
        <v>447</v>
      </c>
      <c r="C16" s="16">
        <v>12993</v>
      </c>
    </row>
    <row r="17" spans="1:3" ht="15">
      <c r="A17" s="15">
        <v>15</v>
      </c>
      <c r="B17" s="17" t="s">
        <v>448</v>
      </c>
      <c r="C17" s="16">
        <v>11000</v>
      </c>
    </row>
    <row r="18" spans="1:3" ht="15">
      <c r="A18" s="15">
        <v>16</v>
      </c>
      <c r="B18" s="17" t="s">
        <v>449</v>
      </c>
      <c r="C18" s="16">
        <v>22745.16</v>
      </c>
    </row>
    <row r="19" spans="1:3" ht="15">
      <c r="A19" s="15">
        <v>17</v>
      </c>
      <c r="B19" s="17" t="s">
        <v>450</v>
      </c>
      <c r="C19" s="16">
        <v>17980</v>
      </c>
    </row>
    <row r="20" spans="1:3" ht="15">
      <c r="A20" s="15">
        <v>18</v>
      </c>
      <c r="B20" s="17" t="s">
        <v>451</v>
      </c>
      <c r="C20" s="16">
        <v>16482</v>
      </c>
    </row>
    <row r="21" spans="1:3" ht="15">
      <c r="A21" s="15">
        <v>19</v>
      </c>
      <c r="B21" s="17" t="s">
        <v>452</v>
      </c>
      <c r="C21" s="16">
        <v>29520</v>
      </c>
    </row>
    <row r="22" spans="1:3" ht="15">
      <c r="A22" s="15">
        <v>20</v>
      </c>
      <c r="B22" s="17" t="s">
        <v>453</v>
      </c>
      <c r="C22" s="16">
        <v>25356.45</v>
      </c>
    </row>
    <row r="23" spans="1:3">
      <c r="A23" s="23"/>
      <c r="B23" s="23"/>
      <c r="C23" s="43">
        <f>SUM(C3:C22)</f>
        <v>471511.3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A19" workbookViewId="0">
      <selection activeCell="D3" sqref="D3:D5"/>
    </sheetView>
  </sheetViews>
  <sheetFormatPr defaultRowHeight="12.75"/>
  <cols>
    <col min="1" max="1" width="8.140625" customWidth="1"/>
    <col min="4" max="4" width="20.7109375" customWidth="1"/>
    <col min="5" max="5" width="8.5703125" bestFit="1" customWidth="1"/>
    <col min="6" max="6" width="17.7109375" customWidth="1"/>
    <col min="9" max="9" width="10" customWidth="1"/>
    <col min="12" max="12" width="16.7109375" customWidth="1"/>
    <col min="15" max="15" width="17.140625" customWidth="1"/>
    <col min="16" max="16" width="13.7109375" customWidth="1"/>
    <col min="17" max="17" width="10.28515625" customWidth="1"/>
    <col min="18" max="18" width="10.7109375" customWidth="1"/>
    <col min="19" max="19" width="10.140625" customWidth="1"/>
    <col min="20" max="20" width="10.28515625" customWidth="1"/>
    <col min="21" max="21" width="10.5703125" customWidth="1"/>
    <col min="22" max="22" width="11.140625" customWidth="1"/>
    <col min="23" max="23" width="11" customWidth="1"/>
    <col min="24" max="24" width="10.28515625" customWidth="1"/>
    <col min="25" max="25" width="10.42578125" customWidth="1"/>
  </cols>
  <sheetData>
    <row r="1" spans="1:25" ht="18.75">
      <c r="A1" s="190" t="s">
        <v>584</v>
      </c>
      <c r="B1" s="190"/>
      <c r="C1" s="190"/>
      <c r="D1" s="191"/>
      <c r="E1" s="59"/>
      <c r="F1" s="59"/>
      <c r="G1" s="59"/>
      <c r="H1" s="59"/>
      <c r="I1" s="60"/>
      <c r="J1" s="61"/>
      <c r="K1" s="59"/>
      <c r="L1" s="59"/>
      <c r="M1" s="59"/>
      <c r="N1" s="59"/>
      <c r="O1" s="59"/>
      <c r="P1" s="62"/>
      <c r="Q1" s="62"/>
      <c r="R1" s="59"/>
      <c r="S1" s="59"/>
      <c r="T1" s="59"/>
      <c r="U1" s="59"/>
      <c r="V1" s="59"/>
      <c r="W1" s="59"/>
      <c r="X1" s="63"/>
      <c r="Y1" s="63"/>
    </row>
    <row r="2" spans="1:25">
      <c r="A2" s="253" t="s">
        <v>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</row>
    <row r="3" spans="1:25" ht="12.75" customHeight="1">
      <c r="A3" s="254" t="s">
        <v>6</v>
      </c>
      <c r="B3" s="241" t="s">
        <v>7</v>
      </c>
      <c r="C3" s="241" t="s">
        <v>8</v>
      </c>
      <c r="D3" s="241" t="s">
        <v>9</v>
      </c>
      <c r="E3" s="241" t="s">
        <v>10</v>
      </c>
      <c r="F3" s="241" t="s">
        <v>186</v>
      </c>
      <c r="G3" s="241" t="s">
        <v>37</v>
      </c>
      <c r="H3" s="241" t="s">
        <v>11</v>
      </c>
      <c r="I3" s="241" t="s">
        <v>1</v>
      </c>
      <c r="J3" s="241" t="s">
        <v>2</v>
      </c>
      <c r="K3" s="241" t="s">
        <v>3</v>
      </c>
      <c r="L3" s="241" t="s">
        <v>38</v>
      </c>
      <c r="M3" s="250" t="s">
        <v>187</v>
      </c>
      <c r="N3" s="250" t="s">
        <v>461</v>
      </c>
      <c r="O3" s="241" t="s">
        <v>4</v>
      </c>
      <c r="P3" s="246" t="s">
        <v>585</v>
      </c>
      <c r="Q3" s="247" t="s">
        <v>567</v>
      </c>
      <c r="R3" s="241" t="s">
        <v>568</v>
      </c>
      <c r="S3" s="241"/>
      <c r="T3" s="242" t="s">
        <v>569</v>
      </c>
      <c r="U3" s="243"/>
      <c r="V3" s="241" t="s">
        <v>39</v>
      </c>
      <c r="W3" s="241"/>
      <c r="X3" s="255" t="s">
        <v>570</v>
      </c>
      <c r="Y3" s="256"/>
    </row>
    <row r="4" spans="1:25">
      <c r="A4" s="254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51"/>
      <c r="N4" s="251"/>
      <c r="O4" s="241"/>
      <c r="P4" s="246"/>
      <c r="Q4" s="248"/>
      <c r="R4" s="241"/>
      <c r="S4" s="241"/>
      <c r="T4" s="244"/>
      <c r="U4" s="245"/>
      <c r="V4" s="241"/>
      <c r="W4" s="241"/>
      <c r="X4" s="257"/>
      <c r="Y4" s="258"/>
    </row>
    <row r="5" spans="1:25" ht="42.75" customHeight="1">
      <c r="A5" s="254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52"/>
      <c r="N5" s="252"/>
      <c r="O5" s="241"/>
      <c r="P5" s="246"/>
      <c r="Q5" s="249"/>
      <c r="R5" s="45" t="s">
        <v>12</v>
      </c>
      <c r="S5" s="45" t="s">
        <v>13</v>
      </c>
      <c r="T5" s="45" t="s">
        <v>571</v>
      </c>
      <c r="U5" s="45" t="s">
        <v>572</v>
      </c>
      <c r="V5" s="45" t="s">
        <v>12</v>
      </c>
      <c r="W5" s="45" t="s">
        <v>13</v>
      </c>
      <c r="X5" s="192" t="s">
        <v>12</v>
      </c>
      <c r="Y5" s="192" t="s">
        <v>572</v>
      </c>
    </row>
    <row r="6" spans="1:25" ht="24.75" customHeight="1">
      <c r="A6" s="233" t="s">
        <v>42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5"/>
    </row>
    <row r="7" spans="1:25">
      <c r="A7" s="47">
        <v>1</v>
      </c>
      <c r="B7" s="39" t="s">
        <v>274</v>
      </c>
      <c r="C7" s="39" t="s">
        <v>73</v>
      </c>
      <c r="D7" s="39" t="s">
        <v>74</v>
      </c>
      <c r="E7" s="45" t="s">
        <v>75</v>
      </c>
      <c r="F7" s="39" t="s">
        <v>76</v>
      </c>
      <c r="G7" s="39">
        <v>1328</v>
      </c>
      <c r="H7" s="39">
        <v>2007</v>
      </c>
      <c r="I7" s="39" t="s">
        <v>77</v>
      </c>
      <c r="J7" s="39">
        <v>5</v>
      </c>
      <c r="K7" s="39" t="s">
        <v>49</v>
      </c>
      <c r="L7" s="39" t="s">
        <v>291</v>
      </c>
      <c r="M7" s="39" t="s">
        <v>56</v>
      </c>
      <c r="N7" s="21"/>
      <c r="O7" s="39" t="s">
        <v>78</v>
      </c>
      <c r="P7" s="46">
        <v>9400</v>
      </c>
      <c r="Q7" s="46" t="s">
        <v>573</v>
      </c>
      <c r="R7" s="45" t="s">
        <v>574</v>
      </c>
      <c r="S7" s="45" t="s">
        <v>575</v>
      </c>
      <c r="T7" s="45" t="s">
        <v>574</v>
      </c>
      <c r="U7" s="45" t="s">
        <v>575</v>
      </c>
      <c r="V7" s="45" t="s">
        <v>574</v>
      </c>
      <c r="W7" s="45" t="s">
        <v>575</v>
      </c>
      <c r="X7" s="45" t="s">
        <v>574</v>
      </c>
      <c r="Y7" s="45" t="s">
        <v>575</v>
      </c>
    </row>
    <row r="8" spans="1:25" ht="25.5">
      <c r="A8" s="47">
        <v>2</v>
      </c>
      <c r="B8" s="39" t="s">
        <v>97</v>
      </c>
      <c r="C8" s="39" t="s">
        <v>576</v>
      </c>
      <c r="D8" s="39" t="s">
        <v>79</v>
      </c>
      <c r="E8" s="45" t="s">
        <v>80</v>
      </c>
      <c r="F8" s="39" t="s">
        <v>76</v>
      </c>
      <c r="G8" s="39">
        <v>1595</v>
      </c>
      <c r="H8" s="39">
        <v>2009</v>
      </c>
      <c r="I8" s="39" t="s">
        <v>81</v>
      </c>
      <c r="J8" s="39">
        <v>5</v>
      </c>
      <c r="K8" s="39" t="s">
        <v>49</v>
      </c>
      <c r="L8" s="39" t="s">
        <v>292</v>
      </c>
      <c r="M8" s="39" t="s">
        <v>56</v>
      </c>
      <c r="N8" s="21"/>
      <c r="O8" s="39" t="s">
        <v>82</v>
      </c>
      <c r="P8" s="46">
        <v>8400</v>
      </c>
      <c r="Q8" s="46" t="s">
        <v>573</v>
      </c>
      <c r="R8" s="45" t="s">
        <v>574</v>
      </c>
      <c r="S8" s="45" t="s">
        <v>575</v>
      </c>
      <c r="T8" s="45" t="s">
        <v>574</v>
      </c>
      <c r="U8" s="45" t="s">
        <v>575</v>
      </c>
      <c r="V8" s="45" t="s">
        <v>574</v>
      </c>
      <c r="W8" s="45" t="s">
        <v>575</v>
      </c>
      <c r="X8" s="45" t="s">
        <v>574</v>
      </c>
      <c r="Y8" s="45" t="s">
        <v>575</v>
      </c>
    </row>
    <row r="9" spans="1:25" ht="21.75" customHeight="1">
      <c r="A9" s="233" t="s">
        <v>43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5"/>
    </row>
    <row r="10" spans="1:25" ht="25.5">
      <c r="A10" s="193">
        <v>1</v>
      </c>
      <c r="B10" s="194" t="s">
        <v>275</v>
      </c>
      <c r="C10" s="194" t="s">
        <v>276</v>
      </c>
      <c r="D10" s="194" t="s">
        <v>92</v>
      </c>
      <c r="E10" s="50" t="s">
        <v>577</v>
      </c>
      <c r="F10" s="194" t="s">
        <v>286</v>
      </c>
      <c r="G10" s="194">
        <v>11116</v>
      </c>
      <c r="H10" s="194">
        <v>1998</v>
      </c>
      <c r="I10" s="195" t="s">
        <v>190</v>
      </c>
      <c r="J10" s="194">
        <v>2</v>
      </c>
      <c r="K10" s="194" t="s">
        <v>93</v>
      </c>
      <c r="L10" s="194" t="s">
        <v>293</v>
      </c>
      <c r="M10" s="194" t="s">
        <v>56</v>
      </c>
      <c r="N10" s="196" t="s">
        <v>462</v>
      </c>
      <c r="O10" s="194" t="s">
        <v>49</v>
      </c>
      <c r="P10" s="197" t="s">
        <v>49</v>
      </c>
      <c r="Q10" s="197"/>
      <c r="R10" s="44" t="s">
        <v>574</v>
      </c>
      <c r="S10" s="44" t="s">
        <v>575</v>
      </c>
      <c r="T10" s="44" t="s">
        <v>574</v>
      </c>
      <c r="U10" s="44" t="s">
        <v>575</v>
      </c>
      <c r="V10" s="44" t="s">
        <v>49</v>
      </c>
      <c r="W10" s="44" t="s">
        <v>49</v>
      </c>
      <c r="X10" s="198" t="s">
        <v>49</v>
      </c>
      <c r="Y10" s="198" t="s">
        <v>49</v>
      </c>
    </row>
    <row r="11" spans="1:25">
      <c r="A11" s="193">
        <v>2</v>
      </c>
      <c r="B11" s="194" t="s">
        <v>277</v>
      </c>
      <c r="C11" s="194" t="s">
        <v>96</v>
      </c>
      <c r="D11" s="194">
        <v>102834</v>
      </c>
      <c r="E11" s="44" t="s">
        <v>202</v>
      </c>
      <c r="F11" s="194" t="s">
        <v>201</v>
      </c>
      <c r="G11" s="194" t="s">
        <v>49</v>
      </c>
      <c r="H11" s="194">
        <v>1982</v>
      </c>
      <c r="I11" s="195" t="s">
        <v>191</v>
      </c>
      <c r="J11" s="194" t="s">
        <v>49</v>
      </c>
      <c r="K11" s="194" t="s">
        <v>95</v>
      </c>
      <c r="L11" s="194" t="s">
        <v>295</v>
      </c>
      <c r="M11" s="194" t="s">
        <v>56</v>
      </c>
      <c r="N11" s="194"/>
      <c r="O11" s="194" t="s">
        <v>49</v>
      </c>
      <c r="P11" s="197" t="s">
        <v>49</v>
      </c>
      <c r="Q11" s="197"/>
      <c r="R11" s="44" t="s">
        <v>574</v>
      </c>
      <c r="S11" s="44" t="s">
        <v>575</v>
      </c>
      <c r="T11" s="44" t="s">
        <v>49</v>
      </c>
      <c r="U11" s="44" t="s">
        <v>49</v>
      </c>
      <c r="V11" s="44" t="s">
        <v>49</v>
      </c>
      <c r="W11" s="44" t="s">
        <v>49</v>
      </c>
      <c r="X11" s="198" t="s">
        <v>49</v>
      </c>
      <c r="Y11" s="198" t="s">
        <v>49</v>
      </c>
    </row>
    <row r="12" spans="1:25">
      <c r="A12" s="48">
        <v>3</v>
      </c>
      <c r="B12" s="49" t="s">
        <v>277</v>
      </c>
      <c r="C12" s="49" t="s">
        <v>96</v>
      </c>
      <c r="D12" s="49">
        <v>16258</v>
      </c>
      <c r="E12" s="50" t="s">
        <v>376</v>
      </c>
      <c r="F12" s="49" t="s">
        <v>201</v>
      </c>
      <c r="G12" s="49" t="s">
        <v>49</v>
      </c>
      <c r="H12" s="49">
        <v>1978</v>
      </c>
      <c r="I12" s="51">
        <v>37041</v>
      </c>
      <c r="J12" s="49" t="s">
        <v>49</v>
      </c>
      <c r="K12" s="49" t="s">
        <v>95</v>
      </c>
      <c r="L12" s="49" t="s">
        <v>295</v>
      </c>
      <c r="M12" s="49" t="s">
        <v>56</v>
      </c>
      <c r="N12" s="49"/>
      <c r="O12" s="49" t="s">
        <v>49</v>
      </c>
      <c r="P12" s="52" t="s">
        <v>49</v>
      </c>
      <c r="Q12" s="52"/>
      <c r="R12" s="44" t="s">
        <v>574</v>
      </c>
      <c r="S12" s="44" t="s">
        <v>575</v>
      </c>
      <c r="T12" s="44" t="s">
        <v>49</v>
      </c>
      <c r="U12" s="44" t="s">
        <v>49</v>
      </c>
      <c r="V12" s="50" t="s">
        <v>49</v>
      </c>
      <c r="W12" s="50" t="s">
        <v>49</v>
      </c>
      <c r="X12" s="198" t="s">
        <v>49</v>
      </c>
      <c r="Y12" s="198" t="s">
        <v>49</v>
      </c>
    </row>
    <row r="13" spans="1:25">
      <c r="A13" s="193">
        <v>4</v>
      </c>
      <c r="B13" s="194" t="s">
        <v>97</v>
      </c>
      <c r="C13" s="194" t="s">
        <v>98</v>
      </c>
      <c r="D13" s="194" t="s">
        <v>99</v>
      </c>
      <c r="E13" s="44" t="s">
        <v>100</v>
      </c>
      <c r="F13" s="194" t="s">
        <v>76</v>
      </c>
      <c r="G13" s="194">
        <v>1600</v>
      </c>
      <c r="H13" s="194">
        <v>2003</v>
      </c>
      <c r="I13" s="195" t="s">
        <v>192</v>
      </c>
      <c r="J13" s="194">
        <v>5</v>
      </c>
      <c r="K13" s="194" t="s">
        <v>49</v>
      </c>
      <c r="L13" s="194" t="s">
        <v>296</v>
      </c>
      <c r="M13" s="194" t="s">
        <v>56</v>
      </c>
      <c r="N13" s="196" t="s">
        <v>463</v>
      </c>
      <c r="O13" s="194" t="s">
        <v>49</v>
      </c>
      <c r="P13" s="197" t="s">
        <v>49</v>
      </c>
      <c r="Q13" s="197"/>
      <c r="R13" s="44" t="s">
        <v>574</v>
      </c>
      <c r="S13" s="44" t="s">
        <v>575</v>
      </c>
      <c r="T13" s="44" t="s">
        <v>574</v>
      </c>
      <c r="U13" s="44" t="s">
        <v>575</v>
      </c>
      <c r="V13" s="44" t="s">
        <v>49</v>
      </c>
      <c r="W13" s="44" t="s">
        <v>49</v>
      </c>
      <c r="X13" s="198" t="s">
        <v>49</v>
      </c>
      <c r="Y13" s="198" t="s">
        <v>49</v>
      </c>
    </row>
    <row r="14" spans="1:25" ht="25.5">
      <c r="A14" s="193">
        <v>5</v>
      </c>
      <c r="B14" s="194" t="s">
        <v>193</v>
      </c>
      <c r="C14" s="194" t="s">
        <v>101</v>
      </c>
      <c r="D14" s="194" t="s">
        <v>102</v>
      </c>
      <c r="E14" s="44" t="s">
        <v>103</v>
      </c>
      <c r="F14" s="194" t="s">
        <v>94</v>
      </c>
      <c r="G14" s="194">
        <v>4000</v>
      </c>
      <c r="H14" s="194">
        <v>2006</v>
      </c>
      <c r="I14" s="195" t="s">
        <v>194</v>
      </c>
      <c r="J14" s="194">
        <v>2</v>
      </c>
      <c r="K14" s="194" t="s">
        <v>49</v>
      </c>
      <c r="L14" s="194" t="s">
        <v>297</v>
      </c>
      <c r="M14" s="194" t="s">
        <v>56</v>
      </c>
      <c r="N14" s="194" t="s">
        <v>464</v>
      </c>
      <c r="O14" s="194" t="s">
        <v>49</v>
      </c>
      <c r="P14" s="197" t="s">
        <v>49</v>
      </c>
      <c r="Q14" s="197"/>
      <c r="R14" s="44" t="s">
        <v>574</v>
      </c>
      <c r="S14" s="44" t="s">
        <v>575</v>
      </c>
      <c r="T14" s="44" t="s">
        <v>574</v>
      </c>
      <c r="U14" s="44" t="s">
        <v>575</v>
      </c>
      <c r="V14" s="44" t="s">
        <v>49</v>
      </c>
      <c r="W14" s="44" t="s">
        <v>49</v>
      </c>
      <c r="X14" s="198" t="s">
        <v>49</v>
      </c>
      <c r="Y14" s="198" t="s">
        <v>49</v>
      </c>
    </row>
    <row r="15" spans="1:25" ht="25.5">
      <c r="A15" s="48">
        <v>6</v>
      </c>
      <c r="B15" s="194" t="s">
        <v>278</v>
      </c>
      <c r="C15" s="194" t="s">
        <v>279</v>
      </c>
      <c r="D15" s="194" t="s">
        <v>104</v>
      </c>
      <c r="E15" s="44" t="s">
        <v>105</v>
      </c>
      <c r="F15" s="194" t="s">
        <v>287</v>
      </c>
      <c r="G15" s="194">
        <v>2.37</v>
      </c>
      <c r="H15" s="194">
        <v>1998</v>
      </c>
      <c r="I15" s="195" t="s">
        <v>195</v>
      </c>
      <c r="J15" s="194">
        <v>5</v>
      </c>
      <c r="K15" s="194" t="s">
        <v>106</v>
      </c>
      <c r="L15" s="194" t="s">
        <v>171</v>
      </c>
      <c r="M15" s="194" t="s">
        <v>56</v>
      </c>
      <c r="N15" s="199" t="s">
        <v>465</v>
      </c>
      <c r="O15" s="194" t="s">
        <v>49</v>
      </c>
      <c r="P15" s="197" t="s">
        <v>49</v>
      </c>
      <c r="Q15" s="197"/>
      <c r="R15" s="44" t="s">
        <v>574</v>
      </c>
      <c r="S15" s="44" t="s">
        <v>575</v>
      </c>
      <c r="T15" s="44" t="s">
        <v>574</v>
      </c>
      <c r="U15" s="44" t="s">
        <v>575</v>
      </c>
      <c r="V15" s="44" t="s">
        <v>49</v>
      </c>
      <c r="W15" s="44" t="s">
        <v>49</v>
      </c>
      <c r="X15" s="198" t="s">
        <v>49</v>
      </c>
      <c r="Y15" s="198" t="s">
        <v>49</v>
      </c>
    </row>
    <row r="16" spans="1:25">
      <c r="A16" s="193">
        <v>7</v>
      </c>
      <c r="B16" s="194" t="s">
        <v>280</v>
      </c>
      <c r="C16" s="194" t="s">
        <v>49</v>
      </c>
      <c r="D16" s="194" t="s">
        <v>107</v>
      </c>
      <c r="E16" s="44" t="s">
        <v>108</v>
      </c>
      <c r="F16" s="194" t="s">
        <v>201</v>
      </c>
      <c r="G16" s="194" t="s">
        <v>49</v>
      </c>
      <c r="H16" s="194">
        <v>2006</v>
      </c>
      <c r="I16" s="195" t="s">
        <v>196</v>
      </c>
      <c r="J16" s="194" t="s">
        <v>49</v>
      </c>
      <c r="K16" s="194" t="s">
        <v>109</v>
      </c>
      <c r="L16" s="194" t="s">
        <v>298</v>
      </c>
      <c r="M16" s="194" t="s">
        <v>56</v>
      </c>
      <c r="N16" s="200"/>
      <c r="O16" s="194" t="s">
        <v>49</v>
      </c>
      <c r="P16" s="197" t="s">
        <v>49</v>
      </c>
      <c r="Q16" s="197"/>
      <c r="R16" s="44" t="s">
        <v>574</v>
      </c>
      <c r="S16" s="44" t="s">
        <v>575</v>
      </c>
      <c r="T16" s="44" t="s">
        <v>49</v>
      </c>
      <c r="U16" s="44" t="s">
        <v>49</v>
      </c>
      <c r="V16" s="44" t="s">
        <v>49</v>
      </c>
      <c r="W16" s="44" t="s">
        <v>49</v>
      </c>
      <c r="X16" s="198" t="s">
        <v>49</v>
      </c>
      <c r="Y16" s="198" t="s">
        <v>49</v>
      </c>
    </row>
    <row r="17" spans="1:25">
      <c r="A17" s="193">
        <v>8</v>
      </c>
      <c r="B17" s="194" t="s">
        <v>281</v>
      </c>
      <c r="C17" s="194" t="s">
        <v>285</v>
      </c>
      <c r="D17" s="194" t="s">
        <v>110</v>
      </c>
      <c r="E17" s="44" t="s">
        <v>382</v>
      </c>
      <c r="F17" s="194" t="s">
        <v>76</v>
      </c>
      <c r="G17" s="194">
        <v>1.6</v>
      </c>
      <c r="H17" s="194">
        <v>1999</v>
      </c>
      <c r="I17" s="195" t="s">
        <v>197</v>
      </c>
      <c r="J17" s="194">
        <v>5</v>
      </c>
      <c r="K17" s="194" t="s">
        <v>49</v>
      </c>
      <c r="L17" s="194" t="s">
        <v>299</v>
      </c>
      <c r="M17" s="194" t="s">
        <v>56</v>
      </c>
      <c r="N17" s="199" t="s">
        <v>466</v>
      </c>
      <c r="O17" s="194" t="s">
        <v>49</v>
      </c>
      <c r="P17" s="197" t="s">
        <v>49</v>
      </c>
      <c r="Q17" s="197"/>
      <c r="R17" s="44" t="s">
        <v>574</v>
      </c>
      <c r="S17" s="44" t="s">
        <v>575</v>
      </c>
      <c r="T17" s="44" t="s">
        <v>574</v>
      </c>
      <c r="U17" s="44" t="s">
        <v>575</v>
      </c>
      <c r="V17" s="44" t="s">
        <v>49</v>
      </c>
      <c r="W17" s="44" t="s">
        <v>49</v>
      </c>
      <c r="X17" s="198" t="s">
        <v>49</v>
      </c>
      <c r="Y17" s="198" t="s">
        <v>49</v>
      </c>
    </row>
    <row r="18" spans="1:25">
      <c r="A18" s="48">
        <v>9</v>
      </c>
      <c r="B18" s="194" t="s">
        <v>282</v>
      </c>
      <c r="C18" s="194" t="s">
        <v>284</v>
      </c>
      <c r="D18" s="194" t="s">
        <v>111</v>
      </c>
      <c r="E18" s="44" t="s">
        <v>188</v>
      </c>
      <c r="F18" s="194" t="s">
        <v>94</v>
      </c>
      <c r="G18" s="194">
        <v>4.3970000000000002</v>
      </c>
      <c r="H18" s="194">
        <v>2012</v>
      </c>
      <c r="I18" s="194" t="s">
        <v>198</v>
      </c>
      <c r="J18" s="194">
        <v>2</v>
      </c>
      <c r="K18" s="194" t="s">
        <v>49</v>
      </c>
      <c r="L18" s="194" t="s">
        <v>300</v>
      </c>
      <c r="M18" s="194" t="s">
        <v>56</v>
      </c>
      <c r="N18" s="200" t="s">
        <v>467</v>
      </c>
      <c r="O18" s="194" t="s">
        <v>49</v>
      </c>
      <c r="P18" s="197" t="s">
        <v>49</v>
      </c>
      <c r="Q18" s="197"/>
      <c r="R18" s="44" t="s">
        <v>574</v>
      </c>
      <c r="S18" s="44" t="s">
        <v>575</v>
      </c>
      <c r="T18" s="44" t="s">
        <v>574</v>
      </c>
      <c r="U18" s="44" t="s">
        <v>575</v>
      </c>
      <c r="V18" s="44" t="s">
        <v>49</v>
      </c>
      <c r="W18" s="44" t="s">
        <v>49</v>
      </c>
      <c r="X18" s="198" t="s">
        <v>49</v>
      </c>
      <c r="Y18" s="198" t="s">
        <v>49</v>
      </c>
    </row>
    <row r="19" spans="1:25">
      <c r="A19" s="193">
        <v>10</v>
      </c>
      <c r="B19" s="194" t="s">
        <v>308</v>
      </c>
      <c r="C19" s="194" t="s">
        <v>283</v>
      </c>
      <c r="D19" s="194" t="s">
        <v>267</v>
      </c>
      <c r="E19" s="44" t="s">
        <v>268</v>
      </c>
      <c r="F19" s="194" t="s">
        <v>76</v>
      </c>
      <c r="G19" s="194">
        <v>1.6</v>
      </c>
      <c r="H19" s="194">
        <v>2001</v>
      </c>
      <c r="I19" s="194" t="s">
        <v>269</v>
      </c>
      <c r="J19" s="194">
        <v>5</v>
      </c>
      <c r="K19" s="194" t="s">
        <v>49</v>
      </c>
      <c r="L19" s="194"/>
      <c r="M19" s="194" t="s">
        <v>56</v>
      </c>
      <c r="N19" s="196" t="s">
        <v>465</v>
      </c>
      <c r="O19" s="194" t="s">
        <v>49</v>
      </c>
      <c r="P19" s="197" t="s">
        <v>49</v>
      </c>
      <c r="Q19" s="197"/>
      <c r="R19" s="44" t="s">
        <v>574</v>
      </c>
      <c r="S19" s="44" t="s">
        <v>575</v>
      </c>
      <c r="T19" s="44" t="s">
        <v>574</v>
      </c>
      <c r="U19" s="44" t="s">
        <v>575</v>
      </c>
      <c r="V19" s="44" t="s">
        <v>49</v>
      </c>
      <c r="W19" s="44" t="s">
        <v>49</v>
      </c>
      <c r="X19" s="198" t="s">
        <v>49</v>
      </c>
      <c r="Y19" s="198" t="s">
        <v>49</v>
      </c>
    </row>
    <row r="20" spans="1:25">
      <c r="A20" s="193">
        <v>11</v>
      </c>
      <c r="B20" s="194" t="s">
        <v>290</v>
      </c>
      <c r="C20" s="194" t="s">
        <v>314</v>
      </c>
      <c r="D20" s="194" t="s">
        <v>313</v>
      </c>
      <c r="E20" s="44" t="s">
        <v>312</v>
      </c>
      <c r="F20" s="194" t="s">
        <v>287</v>
      </c>
      <c r="G20" s="194">
        <v>2198</v>
      </c>
      <c r="H20" s="194">
        <v>2012</v>
      </c>
      <c r="I20" s="194" t="s">
        <v>311</v>
      </c>
      <c r="J20" s="194">
        <v>7</v>
      </c>
      <c r="K20" s="194" t="s">
        <v>310</v>
      </c>
      <c r="L20" s="194" t="s">
        <v>309</v>
      </c>
      <c r="M20" s="194" t="s">
        <v>56</v>
      </c>
      <c r="N20" s="196" t="s">
        <v>468</v>
      </c>
      <c r="O20" s="194" t="s">
        <v>49</v>
      </c>
      <c r="P20" s="197">
        <v>26500</v>
      </c>
      <c r="Q20" s="197" t="s">
        <v>573</v>
      </c>
      <c r="R20" s="44" t="s">
        <v>574</v>
      </c>
      <c r="S20" s="44" t="s">
        <v>575</v>
      </c>
      <c r="T20" s="44" t="s">
        <v>574</v>
      </c>
      <c r="U20" s="44" t="s">
        <v>575</v>
      </c>
      <c r="V20" s="44" t="s">
        <v>574</v>
      </c>
      <c r="W20" s="44" t="s">
        <v>575</v>
      </c>
      <c r="X20" s="44" t="s">
        <v>574</v>
      </c>
      <c r="Y20" s="44" t="s">
        <v>575</v>
      </c>
    </row>
    <row r="21" spans="1:25">
      <c r="A21" s="193">
        <v>12</v>
      </c>
      <c r="B21" s="194" t="s">
        <v>490</v>
      </c>
      <c r="C21" s="194" t="s">
        <v>485</v>
      </c>
      <c r="D21" s="194" t="s">
        <v>578</v>
      </c>
      <c r="E21" s="44" t="s">
        <v>486</v>
      </c>
      <c r="F21" s="194" t="s">
        <v>579</v>
      </c>
      <c r="G21" s="194">
        <v>4580</v>
      </c>
      <c r="H21" s="194">
        <v>2007</v>
      </c>
      <c r="I21" s="194" t="s">
        <v>580</v>
      </c>
      <c r="J21" s="194">
        <v>2</v>
      </c>
      <c r="K21" s="194" t="s">
        <v>581</v>
      </c>
      <c r="L21" s="194" t="s">
        <v>487</v>
      </c>
      <c r="M21" s="194" t="s">
        <v>56</v>
      </c>
      <c r="N21" s="196" t="s">
        <v>488</v>
      </c>
      <c r="O21" s="194" t="s">
        <v>49</v>
      </c>
      <c r="P21" s="197" t="s">
        <v>49</v>
      </c>
      <c r="Q21" s="197"/>
      <c r="R21" s="44" t="s">
        <v>574</v>
      </c>
      <c r="S21" s="44" t="s">
        <v>575</v>
      </c>
      <c r="T21" s="44" t="s">
        <v>574</v>
      </c>
      <c r="U21" s="44" t="s">
        <v>575</v>
      </c>
      <c r="V21" s="44"/>
      <c r="W21" s="44"/>
      <c r="X21" s="201"/>
      <c r="Y21" s="201"/>
    </row>
    <row r="22" spans="1:25">
      <c r="A22" s="233" t="s">
        <v>484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5"/>
    </row>
    <row r="23" spans="1:25" ht="38.25">
      <c r="A23" s="48">
        <v>1</v>
      </c>
      <c r="B23" s="49" t="s">
        <v>308</v>
      </c>
      <c r="C23" s="49" t="s">
        <v>401</v>
      </c>
      <c r="D23" s="49" t="s">
        <v>225</v>
      </c>
      <c r="E23" s="50" t="s">
        <v>224</v>
      </c>
      <c r="F23" s="49" t="s">
        <v>76</v>
      </c>
      <c r="G23" s="49">
        <v>1229</v>
      </c>
      <c r="H23" s="49">
        <v>2013</v>
      </c>
      <c r="I23" s="53" t="s">
        <v>226</v>
      </c>
      <c r="J23" s="49">
        <v>5</v>
      </c>
      <c r="K23" s="49" t="s">
        <v>304</v>
      </c>
      <c r="L23" s="54" t="s">
        <v>301</v>
      </c>
      <c r="M23" s="49" t="s">
        <v>56</v>
      </c>
      <c r="N23" s="49"/>
      <c r="O23" s="49" t="s">
        <v>227</v>
      </c>
      <c r="P23" s="46">
        <v>22100</v>
      </c>
      <c r="Q23" s="46" t="s">
        <v>582</v>
      </c>
      <c r="R23" s="45" t="s">
        <v>574</v>
      </c>
      <c r="S23" s="45" t="s">
        <v>575</v>
      </c>
      <c r="T23" s="45" t="s">
        <v>574</v>
      </c>
      <c r="U23" s="45" t="s">
        <v>575</v>
      </c>
      <c r="V23" s="45" t="s">
        <v>574</v>
      </c>
      <c r="W23" s="45" t="s">
        <v>575</v>
      </c>
      <c r="X23" s="45" t="s">
        <v>574</v>
      </c>
      <c r="Y23" s="45" t="s">
        <v>575</v>
      </c>
    </row>
    <row r="24" spans="1:25">
      <c r="A24" s="48">
        <v>2</v>
      </c>
      <c r="B24" s="49" t="s">
        <v>275</v>
      </c>
      <c r="C24" s="49" t="s">
        <v>402</v>
      </c>
      <c r="D24" s="49" t="s">
        <v>112</v>
      </c>
      <c r="E24" s="50" t="s">
        <v>113</v>
      </c>
      <c r="F24" s="49" t="s">
        <v>76</v>
      </c>
      <c r="G24" s="49">
        <v>1390</v>
      </c>
      <c r="H24" s="49">
        <v>2005</v>
      </c>
      <c r="I24" s="49" t="s">
        <v>199</v>
      </c>
      <c r="J24" s="49">
        <v>5</v>
      </c>
      <c r="K24" s="49" t="s">
        <v>305</v>
      </c>
      <c r="L24" s="55" t="s">
        <v>302</v>
      </c>
      <c r="M24" s="55" t="s">
        <v>56</v>
      </c>
      <c r="N24" s="49"/>
      <c r="O24" s="56" t="s">
        <v>114</v>
      </c>
      <c r="P24" s="46">
        <v>6100</v>
      </c>
      <c r="Q24" s="46" t="s">
        <v>582</v>
      </c>
      <c r="R24" s="45" t="s">
        <v>574</v>
      </c>
      <c r="S24" s="45" t="s">
        <v>575</v>
      </c>
      <c r="T24" s="45" t="s">
        <v>574</v>
      </c>
      <c r="U24" s="45" t="s">
        <v>575</v>
      </c>
      <c r="V24" s="45" t="s">
        <v>574</v>
      </c>
      <c r="W24" s="45" t="s">
        <v>575</v>
      </c>
      <c r="X24" s="45" t="s">
        <v>574</v>
      </c>
      <c r="Y24" s="45" t="s">
        <v>575</v>
      </c>
    </row>
    <row r="25" spans="1:25">
      <c r="A25" s="233" t="s">
        <v>44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5"/>
    </row>
    <row r="26" spans="1:25" ht="38.25">
      <c r="A26" s="48">
        <v>1</v>
      </c>
      <c r="B26" s="49" t="s">
        <v>290</v>
      </c>
      <c r="C26" s="49" t="s">
        <v>421</v>
      </c>
      <c r="D26" s="49" t="s">
        <v>122</v>
      </c>
      <c r="E26" s="50" t="s">
        <v>123</v>
      </c>
      <c r="F26" s="49" t="s">
        <v>76</v>
      </c>
      <c r="G26" s="49">
        <v>1596</v>
      </c>
      <c r="H26" s="49">
        <v>2011</v>
      </c>
      <c r="I26" s="49" t="s">
        <v>124</v>
      </c>
      <c r="J26" s="49">
        <v>5</v>
      </c>
      <c r="K26" s="49" t="s">
        <v>49</v>
      </c>
      <c r="L26" s="49" t="s">
        <v>125</v>
      </c>
      <c r="M26" s="49" t="s">
        <v>56</v>
      </c>
      <c r="N26" s="49"/>
      <c r="O26" s="49" t="s">
        <v>126</v>
      </c>
      <c r="P26" s="197">
        <v>17700</v>
      </c>
      <c r="Q26" s="197" t="s">
        <v>582</v>
      </c>
      <c r="R26" s="44" t="s">
        <v>574</v>
      </c>
      <c r="S26" s="44" t="s">
        <v>575</v>
      </c>
      <c r="T26" s="44" t="s">
        <v>574</v>
      </c>
      <c r="U26" s="44" t="s">
        <v>575</v>
      </c>
      <c r="V26" s="44" t="s">
        <v>574</v>
      </c>
      <c r="W26" s="44" t="s">
        <v>575</v>
      </c>
      <c r="X26" s="44" t="s">
        <v>574</v>
      </c>
      <c r="Y26" s="44" t="s">
        <v>575</v>
      </c>
    </row>
    <row r="27" spans="1:25" ht="12.75" customHeight="1">
      <c r="A27" s="230" t="s">
        <v>45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2"/>
    </row>
    <row r="28" spans="1:25" ht="25.5">
      <c r="A28" s="193">
        <v>1</v>
      </c>
      <c r="B28" s="194" t="s">
        <v>278</v>
      </c>
      <c r="C28" s="194" t="s">
        <v>398</v>
      </c>
      <c r="D28" s="194" t="s">
        <v>135</v>
      </c>
      <c r="E28" s="44" t="s">
        <v>136</v>
      </c>
      <c r="F28" s="194" t="s">
        <v>76</v>
      </c>
      <c r="G28" s="194">
        <v>2.5</v>
      </c>
      <c r="H28" s="194">
        <v>2000</v>
      </c>
      <c r="I28" s="194" t="s">
        <v>137</v>
      </c>
      <c r="J28" s="194">
        <v>9</v>
      </c>
      <c r="K28" s="194" t="s">
        <v>49</v>
      </c>
      <c r="L28" s="194" t="s">
        <v>303</v>
      </c>
      <c r="M28" s="194" t="s">
        <v>56</v>
      </c>
      <c r="N28" s="194"/>
      <c r="O28" s="194"/>
      <c r="P28" s="197">
        <v>9700</v>
      </c>
      <c r="Q28" s="197" t="s">
        <v>573</v>
      </c>
      <c r="R28" s="44" t="s">
        <v>574</v>
      </c>
      <c r="S28" s="44" t="s">
        <v>575</v>
      </c>
      <c r="T28" s="44" t="s">
        <v>574</v>
      </c>
      <c r="U28" s="44" t="s">
        <v>575</v>
      </c>
      <c r="V28" s="44" t="s">
        <v>574</v>
      </c>
      <c r="W28" s="44" t="s">
        <v>575</v>
      </c>
      <c r="X28" s="44" t="s">
        <v>574</v>
      </c>
      <c r="Y28" s="44" t="s">
        <v>575</v>
      </c>
    </row>
    <row r="29" spans="1:25">
      <c r="A29" s="233" t="s">
        <v>482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5"/>
    </row>
    <row r="30" spans="1:25" ht="38.25">
      <c r="A30" s="193">
        <v>1</v>
      </c>
      <c r="B30" s="202" t="s">
        <v>289</v>
      </c>
      <c r="C30" s="202" t="s">
        <v>426</v>
      </c>
      <c r="D30" s="202" t="s">
        <v>209</v>
      </c>
      <c r="E30" s="189" t="s">
        <v>210</v>
      </c>
      <c r="F30" s="202" t="s">
        <v>76</v>
      </c>
      <c r="G30" s="202">
        <v>1997</v>
      </c>
      <c r="H30" s="202">
        <v>2006</v>
      </c>
      <c r="I30" s="202" t="s">
        <v>211</v>
      </c>
      <c r="J30" s="202">
        <v>9</v>
      </c>
      <c r="K30" s="57" t="s">
        <v>306</v>
      </c>
      <c r="L30" s="49" t="s">
        <v>294</v>
      </c>
      <c r="M30" s="58" t="s">
        <v>56</v>
      </c>
      <c r="N30" s="57"/>
      <c r="O30" s="57" t="s">
        <v>212</v>
      </c>
      <c r="P30" s="203">
        <v>11000</v>
      </c>
      <c r="Q30" s="203" t="s">
        <v>582</v>
      </c>
      <c r="R30" s="44" t="s">
        <v>574</v>
      </c>
      <c r="S30" s="44" t="s">
        <v>575</v>
      </c>
      <c r="T30" s="44" t="s">
        <v>574</v>
      </c>
      <c r="U30" s="44" t="s">
        <v>575</v>
      </c>
      <c r="V30" s="44" t="s">
        <v>574</v>
      </c>
      <c r="W30" s="44" t="s">
        <v>575</v>
      </c>
      <c r="X30" s="44" t="s">
        <v>574</v>
      </c>
      <c r="Y30" s="44" t="s">
        <v>575</v>
      </c>
    </row>
    <row r="31" spans="1:25">
      <c r="A31" s="236" t="s">
        <v>481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8"/>
    </row>
    <row r="32" spans="1:25" ht="25.5">
      <c r="A32" s="204">
        <v>1</v>
      </c>
      <c r="B32" s="205" t="s">
        <v>278</v>
      </c>
      <c r="C32" s="205" t="s">
        <v>392</v>
      </c>
      <c r="D32" s="205" t="s">
        <v>167</v>
      </c>
      <c r="E32" s="206" t="s">
        <v>189</v>
      </c>
      <c r="F32" s="205" t="s">
        <v>76</v>
      </c>
      <c r="G32" s="205">
        <v>1968</v>
      </c>
      <c r="H32" s="205">
        <v>2012</v>
      </c>
      <c r="I32" s="205" t="s">
        <v>168</v>
      </c>
      <c r="J32" s="205">
        <v>9</v>
      </c>
      <c r="K32" s="207" t="s">
        <v>49</v>
      </c>
      <c r="L32" s="205" t="s">
        <v>478</v>
      </c>
      <c r="M32" s="205" t="s">
        <v>56</v>
      </c>
      <c r="N32" s="205" t="s">
        <v>391</v>
      </c>
      <c r="O32" s="205" t="s">
        <v>170</v>
      </c>
      <c r="P32" s="208">
        <v>45500</v>
      </c>
      <c r="Q32" s="208" t="s">
        <v>582</v>
      </c>
      <c r="R32" s="206" t="s">
        <v>574</v>
      </c>
      <c r="S32" s="206" t="s">
        <v>575</v>
      </c>
      <c r="T32" s="206" t="s">
        <v>574</v>
      </c>
      <c r="U32" s="206" t="s">
        <v>575</v>
      </c>
      <c r="V32" s="206" t="s">
        <v>574</v>
      </c>
      <c r="W32" s="206" t="s">
        <v>575</v>
      </c>
      <c r="X32" s="206" t="s">
        <v>574</v>
      </c>
      <c r="Y32" s="206" t="s">
        <v>575</v>
      </c>
    </row>
    <row r="33" spans="1:25" ht="76.5">
      <c r="A33" s="209">
        <v>2</v>
      </c>
      <c r="B33" s="210" t="s">
        <v>278</v>
      </c>
      <c r="C33" s="210" t="s">
        <v>394</v>
      </c>
      <c r="D33" s="210" t="s">
        <v>377</v>
      </c>
      <c r="E33" s="211" t="s">
        <v>378</v>
      </c>
      <c r="F33" s="210" t="s">
        <v>76</v>
      </c>
      <c r="G33" s="210">
        <v>1968</v>
      </c>
      <c r="H33" s="210">
        <v>2016</v>
      </c>
      <c r="I33" s="210" t="s">
        <v>379</v>
      </c>
      <c r="J33" s="210">
        <v>9</v>
      </c>
      <c r="K33" s="212" t="s">
        <v>49</v>
      </c>
      <c r="L33" s="210" t="s">
        <v>169</v>
      </c>
      <c r="M33" s="210" t="s">
        <v>56</v>
      </c>
      <c r="N33" s="210" t="s">
        <v>393</v>
      </c>
      <c r="O33" s="210" t="s">
        <v>170</v>
      </c>
      <c r="P33" s="213">
        <v>97004.800000000003</v>
      </c>
      <c r="Q33" s="213" t="s">
        <v>582</v>
      </c>
      <c r="R33" s="206" t="s">
        <v>574</v>
      </c>
      <c r="S33" s="206" t="s">
        <v>575</v>
      </c>
      <c r="T33" s="206" t="s">
        <v>574</v>
      </c>
      <c r="U33" s="206" t="s">
        <v>575</v>
      </c>
      <c r="V33" s="206" t="s">
        <v>574</v>
      </c>
      <c r="W33" s="206" t="s">
        <v>575</v>
      </c>
      <c r="X33" s="206" t="s">
        <v>574</v>
      </c>
      <c r="Y33" s="206" t="s">
        <v>575</v>
      </c>
    </row>
    <row r="34" spans="1:25">
      <c r="A34" s="239" t="s">
        <v>46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</row>
    <row r="35" spans="1:25" ht="76.5">
      <c r="A35" s="49">
        <v>1</v>
      </c>
      <c r="B35" s="49" t="s">
        <v>278</v>
      </c>
      <c r="C35" s="49" t="s">
        <v>583</v>
      </c>
      <c r="D35" s="49" t="s">
        <v>387</v>
      </c>
      <c r="E35" s="50" t="s">
        <v>386</v>
      </c>
      <c r="F35" s="49" t="s">
        <v>489</v>
      </c>
      <c r="G35" s="49">
        <v>1968</v>
      </c>
      <c r="H35" s="49">
        <v>2016</v>
      </c>
      <c r="I35" s="53" t="s">
        <v>388</v>
      </c>
      <c r="J35" s="49">
        <v>9</v>
      </c>
      <c r="K35" s="49" t="s">
        <v>389</v>
      </c>
      <c r="L35" s="49" t="s">
        <v>169</v>
      </c>
      <c r="M35" s="58" t="s">
        <v>56</v>
      </c>
      <c r="N35" s="49" t="s">
        <v>393</v>
      </c>
      <c r="O35" s="49" t="s">
        <v>114</v>
      </c>
      <c r="P35" s="52">
        <v>100642.48000000001</v>
      </c>
      <c r="Q35" s="58" t="s">
        <v>573</v>
      </c>
      <c r="R35" s="44" t="s">
        <v>574</v>
      </c>
      <c r="S35" s="44" t="s">
        <v>575</v>
      </c>
      <c r="T35" s="44" t="s">
        <v>574</v>
      </c>
      <c r="U35" s="44" t="s">
        <v>575</v>
      </c>
      <c r="V35" s="44" t="s">
        <v>574</v>
      </c>
      <c r="W35" s="44" t="s">
        <v>575</v>
      </c>
      <c r="X35" s="44" t="s">
        <v>574</v>
      </c>
      <c r="Y35" s="44" t="s">
        <v>575</v>
      </c>
    </row>
    <row r="36" spans="1:25">
      <c r="A36" s="233" t="s">
        <v>474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5"/>
    </row>
    <row r="37" spans="1:25" ht="38.25">
      <c r="A37" s="49">
        <v>1</v>
      </c>
      <c r="B37" s="49" t="s">
        <v>175</v>
      </c>
      <c r="C37" s="49" t="s">
        <v>176</v>
      </c>
      <c r="D37" s="49" t="s">
        <v>200</v>
      </c>
      <c r="E37" s="45" t="s">
        <v>177</v>
      </c>
      <c r="F37" s="49" t="s">
        <v>288</v>
      </c>
      <c r="G37" s="49"/>
      <c r="H37" s="49">
        <v>1995</v>
      </c>
      <c r="I37" s="49" t="s">
        <v>178</v>
      </c>
      <c r="J37" s="49" t="s">
        <v>49</v>
      </c>
      <c r="K37" s="49" t="s">
        <v>307</v>
      </c>
      <c r="L37" s="49" t="s">
        <v>49</v>
      </c>
      <c r="M37" s="49" t="s">
        <v>56</v>
      </c>
      <c r="N37" s="49"/>
      <c r="O37" s="49" t="s">
        <v>49</v>
      </c>
      <c r="P37" s="52" t="s">
        <v>49</v>
      </c>
      <c r="Q37" s="52"/>
      <c r="R37" s="45" t="s">
        <v>574</v>
      </c>
      <c r="S37" s="45" t="s">
        <v>575</v>
      </c>
      <c r="T37" s="45" t="s">
        <v>49</v>
      </c>
      <c r="U37" s="45" t="s">
        <v>49</v>
      </c>
      <c r="V37" s="50" t="s">
        <v>49</v>
      </c>
      <c r="W37" s="50" t="s">
        <v>49</v>
      </c>
      <c r="X37" s="214" t="s">
        <v>49</v>
      </c>
      <c r="Y37" s="214" t="s">
        <v>49</v>
      </c>
    </row>
    <row r="38" spans="1:25" ht="38.25">
      <c r="A38" s="49">
        <v>2</v>
      </c>
      <c r="B38" s="49" t="s">
        <v>175</v>
      </c>
      <c r="C38" s="49" t="s">
        <v>176</v>
      </c>
      <c r="D38" s="49" t="s">
        <v>409</v>
      </c>
      <c r="E38" s="45" t="s">
        <v>408</v>
      </c>
      <c r="F38" s="49" t="s">
        <v>288</v>
      </c>
      <c r="G38" s="49"/>
      <c r="H38" s="49">
        <v>2006</v>
      </c>
      <c r="I38" s="49" t="s">
        <v>410</v>
      </c>
      <c r="J38" s="49" t="s">
        <v>49</v>
      </c>
      <c r="K38" s="49" t="s">
        <v>411</v>
      </c>
      <c r="L38" s="49" t="s">
        <v>49</v>
      </c>
      <c r="M38" s="49" t="s">
        <v>56</v>
      </c>
      <c r="N38" s="49"/>
      <c r="O38" s="49" t="s">
        <v>49</v>
      </c>
      <c r="P38" s="52" t="s">
        <v>49</v>
      </c>
      <c r="Q38" s="52"/>
      <c r="R38" s="45" t="s">
        <v>574</v>
      </c>
      <c r="S38" s="45" t="s">
        <v>575</v>
      </c>
      <c r="T38" s="45" t="s">
        <v>49</v>
      </c>
      <c r="U38" s="45" t="s">
        <v>49</v>
      </c>
      <c r="V38" s="50" t="s">
        <v>49</v>
      </c>
      <c r="W38" s="50" t="s">
        <v>49</v>
      </c>
      <c r="X38" s="214" t="s">
        <v>49</v>
      </c>
      <c r="Y38" s="214" t="s">
        <v>49</v>
      </c>
    </row>
  </sheetData>
  <mergeCells count="31"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X3:Y4"/>
    <mergeCell ref="A6:Y6"/>
    <mergeCell ref="A9:Y9"/>
    <mergeCell ref="A22:Y22"/>
    <mergeCell ref="A25:Y25"/>
    <mergeCell ref="R3:S4"/>
    <mergeCell ref="T3:U4"/>
    <mergeCell ref="V3:W4"/>
    <mergeCell ref="P3:P5"/>
    <mergeCell ref="Q3:Q5"/>
    <mergeCell ref="J3:J5"/>
    <mergeCell ref="K3:K5"/>
    <mergeCell ref="L3:L5"/>
    <mergeCell ref="M3:M5"/>
    <mergeCell ref="N3:N5"/>
    <mergeCell ref="O3:O5"/>
    <mergeCell ref="A27:Y27"/>
    <mergeCell ref="A29:Y29"/>
    <mergeCell ref="A31:Y31"/>
    <mergeCell ref="A34:Y34"/>
    <mergeCell ref="A36:Y36"/>
  </mergeCells>
  <dataValidations count="1">
    <dataValidation type="list" allowBlank="1" showInputMessage="1" showErrorMessage="1" sqref="M23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workbookViewId="0">
      <selection activeCell="H10" sqref="H10"/>
    </sheetView>
  </sheetViews>
  <sheetFormatPr defaultRowHeight="14.25"/>
  <cols>
    <col min="1" max="1" width="14.85546875" style="260" customWidth="1"/>
    <col min="2" max="2" width="16" style="260" customWidth="1"/>
    <col min="3" max="3" width="19.7109375" style="260" customWidth="1"/>
    <col min="4" max="4" width="23.7109375" style="260" customWidth="1"/>
    <col min="5" max="5" width="17.7109375" style="260" customWidth="1"/>
    <col min="6" max="6" width="17.42578125" style="260" customWidth="1"/>
    <col min="7" max="7" width="16.140625" style="260" customWidth="1"/>
    <col min="8" max="8" width="13.7109375" style="260" customWidth="1"/>
    <col min="9" max="9" width="15.42578125" style="260" customWidth="1"/>
    <col min="10" max="11" width="12.140625" style="260" customWidth="1"/>
    <col min="12" max="16384" width="9.140625" style="260"/>
  </cols>
  <sheetData>
    <row r="1" spans="1:11">
      <c r="A1" s="259" t="s">
        <v>597</v>
      </c>
      <c r="B1" s="259"/>
    </row>
    <row r="2" spans="1:11" ht="15">
      <c r="A2" s="266" t="s">
        <v>589</v>
      </c>
      <c r="B2" s="267">
        <v>2021</v>
      </c>
      <c r="C2" s="267">
        <v>2020</v>
      </c>
      <c r="D2" s="267">
        <v>2019</v>
      </c>
      <c r="E2" s="267">
        <v>2018</v>
      </c>
      <c r="F2" s="267" t="s">
        <v>590</v>
      </c>
    </row>
    <row r="3" spans="1:11" ht="15">
      <c r="A3" s="266" t="s">
        <v>591</v>
      </c>
      <c r="B3" s="268">
        <v>1</v>
      </c>
      <c r="C3" s="268">
        <v>1</v>
      </c>
      <c r="D3" s="268">
        <v>1</v>
      </c>
      <c r="E3" s="268">
        <v>2</v>
      </c>
      <c r="F3" s="268">
        <f>SUM(B3:E3)</f>
        <v>5</v>
      </c>
    </row>
    <row r="4" spans="1:11" ht="15">
      <c r="A4" s="266" t="s">
        <v>593</v>
      </c>
      <c r="B4" s="269">
        <v>1510</v>
      </c>
      <c r="C4" s="269">
        <v>5542</v>
      </c>
      <c r="D4" s="269">
        <v>971.7</v>
      </c>
      <c r="E4" s="269">
        <v>10753</v>
      </c>
      <c r="F4" s="269">
        <f>SUM(B4:E4)</f>
        <v>18776.7</v>
      </c>
    </row>
    <row r="5" spans="1:11" ht="15">
      <c r="A5" s="266" t="s">
        <v>595</v>
      </c>
      <c r="B5" s="269">
        <v>0</v>
      </c>
      <c r="C5" s="269">
        <v>0</v>
      </c>
      <c r="D5" s="269">
        <v>0</v>
      </c>
      <c r="E5" s="269">
        <v>0</v>
      </c>
      <c r="F5" s="269">
        <f>SUM(B5:E5)</f>
        <v>0</v>
      </c>
    </row>
    <row r="6" spans="1:11" ht="15">
      <c r="A6" s="266" t="s">
        <v>742</v>
      </c>
      <c r="B6" s="269">
        <f>B4+B5</f>
        <v>1510</v>
      </c>
      <c r="C6" s="269">
        <f>C4+C5</f>
        <v>5542</v>
      </c>
      <c r="D6" s="269">
        <f>D4+D5</f>
        <v>971.7</v>
      </c>
      <c r="E6" s="269">
        <f>E4+E5</f>
        <v>10753</v>
      </c>
      <c r="F6" s="269">
        <f>SUM(B6:E6)</f>
        <v>18776.7</v>
      </c>
    </row>
    <row r="7" spans="1:11">
      <c r="A7" s="270"/>
      <c r="B7" s="270"/>
      <c r="C7" s="270"/>
      <c r="D7" s="270"/>
      <c r="E7" s="270"/>
      <c r="F7" s="270"/>
      <c r="G7" s="271"/>
    </row>
    <row r="8" spans="1:11" ht="15">
      <c r="A8" s="266" t="s">
        <v>594</v>
      </c>
      <c r="B8" s="267">
        <v>2021</v>
      </c>
      <c r="C8" s="267">
        <v>2020</v>
      </c>
      <c r="D8" s="267">
        <v>2019</v>
      </c>
      <c r="E8" s="267">
        <v>2018</v>
      </c>
      <c r="F8" s="267" t="s">
        <v>590</v>
      </c>
    </row>
    <row r="9" spans="1:11" ht="15">
      <c r="A9" s="266" t="s">
        <v>591</v>
      </c>
      <c r="B9" s="268">
        <v>12</v>
      </c>
      <c r="C9" s="268">
        <v>19</v>
      </c>
      <c r="D9" s="268">
        <v>20</v>
      </c>
      <c r="E9" s="268">
        <v>12</v>
      </c>
      <c r="F9" s="268">
        <f>SUM(B9:E9)</f>
        <v>63</v>
      </c>
    </row>
    <row r="10" spans="1:11" ht="15.75" customHeight="1">
      <c r="A10" s="266" t="s">
        <v>592</v>
      </c>
      <c r="B10" s="268">
        <v>2</v>
      </c>
      <c r="C10" s="268">
        <v>6</v>
      </c>
      <c r="D10" s="268">
        <v>7</v>
      </c>
      <c r="E10" s="268">
        <v>2</v>
      </c>
      <c r="F10" s="268">
        <f>SUM(B10:E10)</f>
        <v>17</v>
      </c>
    </row>
    <row r="11" spans="1:11" ht="15">
      <c r="A11" s="266" t="s">
        <v>593</v>
      </c>
      <c r="B11" s="269">
        <v>2873.56</v>
      </c>
      <c r="C11" s="269">
        <v>4216.92</v>
      </c>
      <c r="D11" s="269">
        <v>5447.5</v>
      </c>
      <c r="E11" s="269">
        <v>950</v>
      </c>
      <c r="F11" s="269">
        <f>SUM(B11:E11)</f>
        <v>13487.98</v>
      </c>
    </row>
    <row r="12" spans="1:11" ht="15">
      <c r="A12" s="266" t="s">
        <v>595</v>
      </c>
      <c r="B12" s="269">
        <v>4500</v>
      </c>
      <c r="C12" s="269">
        <v>0</v>
      </c>
      <c r="D12" s="269">
        <v>0</v>
      </c>
      <c r="E12" s="269">
        <v>0</v>
      </c>
      <c r="F12" s="269">
        <f>SUM(B12:E12)</f>
        <v>4500</v>
      </c>
    </row>
    <row r="13" spans="1:11" ht="15">
      <c r="A13" s="266" t="s">
        <v>742</v>
      </c>
      <c r="B13" s="269">
        <f>B11+B12</f>
        <v>7373.5599999999995</v>
      </c>
      <c r="C13" s="269">
        <f>C11+C12</f>
        <v>4216.92</v>
      </c>
      <c r="D13" s="269">
        <f>D11+D12</f>
        <v>5447.5</v>
      </c>
      <c r="E13" s="269">
        <f>E11+E12</f>
        <v>950</v>
      </c>
      <c r="F13" s="269">
        <f>SUM(B13:E13)</f>
        <v>17987.98</v>
      </c>
    </row>
    <row r="14" spans="1:11" ht="38.25">
      <c r="A14" s="261" t="s">
        <v>598</v>
      </c>
      <c r="B14" s="261" t="s">
        <v>599</v>
      </c>
      <c r="C14" s="261" t="s">
        <v>600</v>
      </c>
      <c r="D14" s="261" t="s">
        <v>601</v>
      </c>
      <c r="E14" s="261" t="s">
        <v>602</v>
      </c>
      <c r="F14" s="261" t="s">
        <v>603</v>
      </c>
      <c r="G14" s="261" t="s">
        <v>604</v>
      </c>
      <c r="H14" s="261" t="s">
        <v>605</v>
      </c>
      <c r="I14" s="261" t="s">
        <v>606</v>
      </c>
      <c r="J14" s="261" t="s">
        <v>607</v>
      </c>
      <c r="K14" s="261" t="s">
        <v>608</v>
      </c>
    </row>
    <row r="15" spans="1:11" ht="51">
      <c r="A15" s="262" t="s">
        <v>609</v>
      </c>
      <c r="B15" s="262" t="s">
        <v>614</v>
      </c>
      <c r="C15" s="263">
        <v>43194.451388888891</v>
      </c>
      <c r="D15" s="263">
        <v>43201.306250000001</v>
      </c>
      <c r="E15" s="262" t="s">
        <v>615</v>
      </c>
      <c r="F15" s="262" t="s">
        <v>616</v>
      </c>
      <c r="G15" s="262" t="s">
        <v>611</v>
      </c>
      <c r="H15" s="262">
        <v>0</v>
      </c>
      <c r="I15" s="262">
        <v>0</v>
      </c>
      <c r="J15" s="262">
        <v>0</v>
      </c>
      <c r="K15" s="262" t="s">
        <v>617</v>
      </c>
    </row>
    <row r="16" spans="1:11" ht="51">
      <c r="A16" s="262" t="s">
        <v>609</v>
      </c>
      <c r="B16" s="262" t="s">
        <v>618</v>
      </c>
      <c r="C16" s="263">
        <v>43202.625</v>
      </c>
      <c r="D16" s="263">
        <v>43217.504861111112</v>
      </c>
      <c r="E16" s="262" t="s">
        <v>619</v>
      </c>
      <c r="F16" s="262" t="s">
        <v>616</v>
      </c>
      <c r="G16" s="262" t="s">
        <v>611</v>
      </c>
      <c r="H16" s="262">
        <v>0</v>
      </c>
      <c r="I16" s="262">
        <v>0</v>
      </c>
      <c r="J16" s="262">
        <v>0</v>
      </c>
      <c r="K16" s="262" t="s">
        <v>617</v>
      </c>
    </row>
    <row r="17" spans="1:11" ht="51">
      <c r="A17" s="262" t="s">
        <v>609</v>
      </c>
      <c r="B17" s="262" t="s">
        <v>620</v>
      </c>
      <c r="C17" s="263">
        <v>43210.701388888891</v>
      </c>
      <c r="D17" s="263">
        <v>43227.568055555559</v>
      </c>
      <c r="E17" s="262" t="s">
        <v>621</v>
      </c>
      <c r="F17" s="262" t="s">
        <v>616</v>
      </c>
      <c r="G17" s="262" t="s">
        <v>611</v>
      </c>
      <c r="H17" s="262">
        <v>0</v>
      </c>
      <c r="I17" s="262">
        <v>0</v>
      </c>
      <c r="J17" s="262">
        <v>0</v>
      </c>
      <c r="K17" s="262" t="s">
        <v>617</v>
      </c>
    </row>
    <row r="18" spans="1:11" ht="51">
      <c r="A18" s="262" t="s">
        <v>609</v>
      </c>
      <c r="B18" s="262" t="s">
        <v>622</v>
      </c>
      <c r="C18" s="263">
        <v>43224.583333333336</v>
      </c>
      <c r="D18" s="263">
        <v>43228.548611111109</v>
      </c>
      <c r="E18" s="262" t="s">
        <v>621</v>
      </c>
      <c r="F18" s="262" t="s">
        <v>616</v>
      </c>
      <c r="G18" s="262" t="s">
        <v>611</v>
      </c>
      <c r="H18" s="262">
        <v>0</v>
      </c>
      <c r="I18" s="262">
        <v>0</v>
      </c>
      <c r="J18" s="262">
        <v>0</v>
      </c>
      <c r="K18" s="262" t="s">
        <v>612</v>
      </c>
    </row>
    <row r="19" spans="1:11" ht="51">
      <c r="A19" s="262" t="s">
        <v>609</v>
      </c>
      <c r="B19" s="262" t="s">
        <v>623</v>
      </c>
      <c r="C19" s="263">
        <v>43238.572916666664</v>
      </c>
      <c r="D19" s="263">
        <v>43250.336111111108</v>
      </c>
      <c r="E19" s="262" t="s">
        <v>624</v>
      </c>
      <c r="F19" s="262" t="s">
        <v>616</v>
      </c>
      <c r="G19" s="262" t="s">
        <v>613</v>
      </c>
      <c r="H19" s="262">
        <v>300</v>
      </c>
      <c r="I19" s="262">
        <v>300</v>
      </c>
      <c r="J19" s="262">
        <v>0</v>
      </c>
      <c r="K19" s="262" t="s">
        <v>617</v>
      </c>
    </row>
    <row r="20" spans="1:11" ht="38.25">
      <c r="A20" s="262" t="s">
        <v>609</v>
      </c>
      <c r="B20" s="262" t="s">
        <v>625</v>
      </c>
      <c r="C20" s="263">
        <v>43251</v>
      </c>
      <c r="D20" s="263">
        <v>43259.378472222219</v>
      </c>
      <c r="E20" s="262" t="s">
        <v>610</v>
      </c>
      <c r="F20" s="262" t="s">
        <v>626</v>
      </c>
      <c r="G20" s="262" t="s">
        <v>613</v>
      </c>
      <c r="H20" s="262">
        <v>7500</v>
      </c>
      <c r="I20" s="262">
        <v>7500</v>
      </c>
      <c r="J20" s="262">
        <v>0</v>
      </c>
      <c r="K20" s="262" t="s">
        <v>627</v>
      </c>
    </row>
    <row r="21" spans="1:11" ht="51">
      <c r="A21" s="262" t="s">
        <v>609</v>
      </c>
      <c r="B21" s="262" t="s">
        <v>628</v>
      </c>
      <c r="C21" s="263">
        <v>43265.541666666664</v>
      </c>
      <c r="D21" s="263">
        <v>43271.482638888891</v>
      </c>
      <c r="E21" s="262" t="s">
        <v>629</v>
      </c>
      <c r="F21" s="262" t="s">
        <v>616</v>
      </c>
      <c r="G21" s="262" t="s">
        <v>611</v>
      </c>
      <c r="H21" s="262">
        <v>0</v>
      </c>
      <c r="I21" s="262">
        <v>0</v>
      </c>
      <c r="J21" s="262">
        <v>0</v>
      </c>
      <c r="K21" s="262" t="s">
        <v>617</v>
      </c>
    </row>
    <row r="22" spans="1:11" ht="51">
      <c r="A22" s="262" t="s">
        <v>609</v>
      </c>
      <c r="B22" s="262" t="s">
        <v>630</v>
      </c>
      <c r="C22" s="263">
        <v>43315.423611111109</v>
      </c>
      <c r="D22" s="263">
        <v>43319.394444444442</v>
      </c>
      <c r="E22" s="262" t="s">
        <v>631</v>
      </c>
      <c r="F22" s="262" t="s">
        <v>616</v>
      </c>
      <c r="G22" s="262" t="s">
        <v>613</v>
      </c>
      <c r="H22" s="262">
        <v>650</v>
      </c>
      <c r="I22" s="262">
        <v>650</v>
      </c>
      <c r="J22" s="262">
        <v>0</v>
      </c>
      <c r="K22" s="262" t="s">
        <v>617</v>
      </c>
    </row>
    <row r="23" spans="1:11" ht="63.75">
      <c r="A23" s="262" t="s">
        <v>609</v>
      </c>
      <c r="B23" s="262" t="s">
        <v>632</v>
      </c>
      <c r="C23" s="263">
        <v>43312.902777777781</v>
      </c>
      <c r="D23" s="263">
        <v>43319.399305555555</v>
      </c>
      <c r="E23" s="262" t="s">
        <v>633</v>
      </c>
      <c r="F23" s="262" t="s">
        <v>616</v>
      </c>
      <c r="G23" s="262" t="s">
        <v>611</v>
      </c>
      <c r="H23" s="262">
        <v>0</v>
      </c>
      <c r="I23" s="262">
        <v>0</v>
      </c>
      <c r="J23" s="262">
        <v>0</v>
      </c>
      <c r="K23" s="262" t="s">
        <v>617</v>
      </c>
    </row>
    <row r="24" spans="1:11" ht="51">
      <c r="A24" s="262" t="s">
        <v>609</v>
      </c>
      <c r="B24" s="262" t="s">
        <v>634</v>
      </c>
      <c r="C24" s="263">
        <v>43366.5</v>
      </c>
      <c r="D24" s="263">
        <v>43382.477083333331</v>
      </c>
      <c r="E24" s="262" t="s">
        <v>635</v>
      </c>
      <c r="F24" s="262" t="s">
        <v>636</v>
      </c>
      <c r="G24" s="262" t="s">
        <v>613</v>
      </c>
      <c r="H24" s="262">
        <v>3253</v>
      </c>
      <c r="I24" s="262">
        <v>3253</v>
      </c>
      <c r="J24" s="262">
        <v>0</v>
      </c>
      <c r="K24" s="262" t="s">
        <v>637</v>
      </c>
    </row>
    <row r="25" spans="1:11" ht="51">
      <c r="A25" s="262" t="s">
        <v>609</v>
      </c>
      <c r="B25" s="262" t="s">
        <v>638</v>
      </c>
      <c r="C25" s="263">
        <v>43350.322916666664</v>
      </c>
      <c r="D25" s="263">
        <v>43418.300694444442</v>
      </c>
      <c r="E25" s="262" t="s">
        <v>615</v>
      </c>
      <c r="F25" s="262" t="s">
        <v>616</v>
      </c>
      <c r="G25" s="262" t="s">
        <v>611</v>
      </c>
      <c r="H25" s="262">
        <v>0</v>
      </c>
      <c r="I25" s="262">
        <v>0</v>
      </c>
      <c r="J25" s="262">
        <v>0</v>
      </c>
      <c r="K25" s="262" t="s">
        <v>639</v>
      </c>
    </row>
    <row r="26" spans="1:11" ht="51">
      <c r="A26" s="262" t="s">
        <v>609</v>
      </c>
      <c r="B26" s="262" t="s">
        <v>640</v>
      </c>
      <c r="C26" s="263">
        <v>43434.708333333336</v>
      </c>
      <c r="D26" s="263">
        <v>43468.272916666669</v>
      </c>
      <c r="E26" s="262" t="s">
        <v>641</v>
      </c>
      <c r="F26" s="262" t="s">
        <v>616</v>
      </c>
      <c r="G26" s="262" t="s">
        <v>611</v>
      </c>
      <c r="H26" s="262">
        <v>0</v>
      </c>
      <c r="I26" s="262">
        <v>0</v>
      </c>
      <c r="J26" s="262">
        <v>0</v>
      </c>
      <c r="K26" s="262" t="s">
        <v>639</v>
      </c>
    </row>
    <row r="27" spans="1:11" ht="51">
      <c r="A27" s="262" t="s">
        <v>609</v>
      </c>
      <c r="B27" s="262" t="s">
        <v>642</v>
      </c>
      <c r="C27" s="263">
        <v>43460.822916666664</v>
      </c>
      <c r="D27" s="263">
        <v>43469.282638888886</v>
      </c>
      <c r="E27" s="262" t="s">
        <v>643</v>
      </c>
      <c r="F27" s="262" t="s">
        <v>616</v>
      </c>
      <c r="G27" s="262" t="s">
        <v>611</v>
      </c>
      <c r="H27" s="262">
        <v>0</v>
      </c>
      <c r="I27" s="262">
        <v>0</v>
      </c>
      <c r="J27" s="262">
        <v>0</v>
      </c>
      <c r="K27" s="262" t="s">
        <v>639</v>
      </c>
    </row>
    <row r="28" spans="1:11" ht="51">
      <c r="A28" s="262" t="s">
        <v>609</v>
      </c>
      <c r="B28" s="262" t="s">
        <v>644</v>
      </c>
      <c r="C28" s="263">
        <v>43483.736111111109</v>
      </c>
      <c r="D28" s="263">
        <v>43487.606249999997</v>
      </c>
      <c r="E28" s="262" t="s">
        <v>645</v>
      </c>
      <c r="F28" s="262" t="s">
        <v>616</v>
      </c>
      <c r="G28" s="262" t="s">
        <v>611</v>
      </c>
      <c r="H28" s="262">
        <v>0</v>
      </c>
      <c r="I28" s="262">
        <v>0</v>
      </c>
      <c r="J28" s="262">
        <v>0</v>
      </c>
      <c r="K28" s="262" t="s">
        <v>639</v>
      </c>
    </row>
    <row r="29" spans="1:11" ht="51">
      <c r="A29" s="262" t="s">
        <v>609</v>
      </c>
      <c r="B29" s="262" t="s">
        <v>646</v>
      </c>
      <c r="C29" s="263">
        <v>43498.53125</v>
      </c>
      <c r="D29" s="263">
        <v>43501.613194444442</v>
      </c>
      <c r="E29" s="262" t="s">
        <v>610</v>
      </c>
      <c r="F29" s="262" t="s">
        <v>616</v>
      </c>
      <c r="G29" s="262" t="s">
        <v>613</v>
      </c>
      <c r="H29" s="262">
        <v>500</v>
      </c>
      <c r="I29" s="262">
        <v>500</v>
      </c>
      <c r="J29" s="262">
        <v>0</v>
      </c>
      <c r="K29" s="262" t="s">
        <v>639</v>
      </c>
    </row>
    <row r="30" spans="1:11" ht="51">
      <c r="A30" s="262" t="s">
        <v>609</v>
      </c>
      <c r="B30" s="262" t="s">
        <v>647</v>
      </c>
      <c r="C30" s="263">
        <v>43485.791666666664</v>
      </c>
      <c r="D30" s="263">
        <v>43502.455555555556</v>
      </c>
      <c r="E30" s="262" t="s">
        <v>648</v>
      </c>
      <c r="F30" s="262" t="s">
        <v>616</v>
      </c>
      <c r="G30" s="262" t="s">
        <v>611</v>
      </c>
      <c r="H30" s="262">
        <v>0</v>
      </c>
      <c r="I30" s="262">
        <v>0</v>
      </c>
      <c r="J30" s="262">
        <v>0</v>
      </c>
      <c r="K30" s="262" t="s">
        <v>639</v>
      </c>
    </row>
    <row r="31" spans="1:11" ht="51">
      <c r="A31" s="262" t="s">
        <v>609</v>
      </c>
      <c r="B31" s="262" t="s">
        <v>649</v>
      </c>
      <c r="C31" s="263">
        <v>43512.614583333336</v>
      </c>
      <c r="D31" s="263">
        <v>43517.40902777778</v>
      </c>
      <c r="E31" s="262" t="s">
        <v>650</v>
      </c>
      <c r="F31" s="262" t="s">
        <v>616</v>
      </c>
      <c r="G31" s="262" t="s">
        <v>613</v>
      </c>
      <c r="H31" s="262">
        <v>1000</v>
      </c>
      <c r="I31" s="262">
        <v>1000</v>
      </c>
      <c r="J31" s="262">
        <v>0</v>
      </c>
      <c r="K31" s="262" t="s">
        <v>639</v>
      </c>
    </row>
    <row r="32" spans="1:11" ht="51">
      <c r="A32" s="262" t="s">
        <v>609</v>
      </c>
      <c r="B32" s="262" t="s">
        <v>651</v>
      </c>
      <c r="C32" s="263">
        <v>43247.875</v>
      </c>
      <c r="D32" s="263">
        <v>43517.56527777778</v>
      </c>
      <c r="E32" s="262" t="s">
        <v>652</v>
      </c>
      <c r="F32" s="262" t="s">
        <v>616</v>
      </c>
      <c r="G32" s="262" t="s">
        <v>611</v>
      </c>
      <c r="H32" s="262">
        <v>0</v>
      </c>
      <c r="I32" s="262">
        <v>0</v>
      </c>
      <c r="J32" s="262">
        <v>0</v>
      </c>
      <c r="K32" s="262" t="s">
        <v>617</v>
      </c>
    </row>
    <row r="33" spans="1:11" ht="38.25">
      <c r="A33" s="262" t="s">
        <v>609</v>
      </c>
      <c r="B33" s="262" t="s">
        <v>653</v>
      </c>
      <c r="C33" s="263">
        <v>43479</v>
      </c>
      <c r="D33" s="263">
        <v>43524.473611111112</v>
      </c>
      <c r="E33" s="262" t="s">
        <v>610</v>
      </c>
      <c r="F33" s="262" t="s">
        <v>626</v>
      </c>
      <c r="G33" s="262" t="s">
        <v>613</v>
      </c>
      <c r="H33" s="262">
        <v>971.7</v>
      </c>
      <c r="I33" s="262">
        <v>971.7</v>
      </c>
      <c r="J33" s="262">
        <v>0</v>
      </c>
      <c r="K33" s="262" t="s">
        <v>637</v>
      </c>
    </row>
    <row r="34" spans="1:11" ht="51">
      <c r="A34" s="262" t="s">
        <v>609</v>
      </c>
      <c r="B34" s="262" t="s">
        <v>654</v>
      </c>
      <c r="C34" s="263">
        <v>43538.5</v>
      </c>
      <c r="D34" s="263">
        <v>43539.339583333334</v>
      </c>
      <c r="E34" s="262" t="s">
        <v>610</v>
      </c>
      <c r="F34" s="262" t="s">
        <v>616</v>
      </c>
      <c r="G34" s="262" t="s">
        <v>613</v>
      </c>
      <c r="H34" s="262">
        <v>200</v>
      </c>
      <c r="I34" s="262">
        <v>200</v>
      </c>
      <c r="J34" s="262">
        <v>0</v>
      </c>
      <c r="K34" s="262" t="s">
        <v>639</v>
      </c>
    </row>
    <row r="35" spans="1:11" ht="51">
      <c r="A35" s="262" t="s">
        <v>609</v>
      </c>
      <c r="B35" s="262" t="s">
        <v>655</v>
      </c>
      <c r="C35" s="263">
        <v>43547.545138888891</v>
      </c>
      <c r="D35" s="263">
        <v>43571.363194444442</v>
      </c>
      <c r="E35" s="262" t="s">
        <v>656</v>
      </c>
      <c r="F35" s="262" t="s">
        <v>616</v>
      </c>
      <c r="G35" s="262" t="s">
        <v>611</v>
      </c>
      <c r="H35" s="262">
        <v>0</v>
      </c>
      <c r="I35" s="262">
        <v>0</v>
      </c>
      <c r="J35" s="262">
        <v>0</v>
      </c>
      <c r="K35" s="262" t="s">
        <v>639</v>
      </c>
    </row>
    <row r="36" spans="1:11" ht="51">
      <c r="A36" s="262" t="s">
        <v>609</v>
      </c>
      <c r="B36" s="262" t="s">
        <v>657</v>
      </c>
      <c r="C36" s="263">
        <v>43525.416666666664</v>
      </c>
      <c r="D36" s="263">
        <v>43572.532638888886</v>
      </c>
      <c r="E36" s="262" t="s">
        <v>619</v>
      </c>
      <c r="F36" s="262" t="s">
        <v>616</v>
      </c>
      <c r="G36" s="262" t="s">
        <v>613</v>
      </c>
      <c r="H36" s="262">
        <v>500</v>
      </c>
      <c r="I36" s="262">
        <v>500</v>
      </c>
      <c r="J36" s="262">
        <v>0</v>
      </c>
      <c r="K36" s="262" t="s">
        <v>639</v>
      </c>
    </row>
    <row r="37" spans="1:11" ht="51">
      <c r="A37" s="262" t="s">
        <v>609</v>
      </c>
      <c r="B37" s="262" t="s">
        <v>658</v>
      </c>
      <c r="C37" s="263">
        <v>43565.430555555555</v>
      </c>
      <c r="D37" s="263">
        <v>43584.51458333333</v>
      </c>
      <c r="E37" s="262" t="s">
        <v>659</v>
      </c>
      <c r="F37" s="262" t="s">
        <v>616</v>
      </c>
      <c r="G37" s="262" t="s">
        <v>613</v>
      </c>
      <c r="H37" s="262">
        <v>1200</v>
      </c>
      <c r="I37" s="262">
        <v>1200</v>
      </c>
      <c r="J37" s="262">
        <v>0</v>
      </c>
      <c r="K37" s="262" t="s">
        <v>639</v>
      </c>
    </row>
    <row r="38" spans="1:11" ht="51">
      <c r="A38" s="262" t="s">
        <v>609</v>
      </c>
      <c r="B38" s="262" t="s">
        <v>660</v>
      </c>
      <c r="C38" s="263">
        <v>43584.275000000001</v>
      </c>
      <c r="D38" s="263">
        <v>43585.538888888892</v>
      </c>
      <c r="E38" s="262" t="s">
        <v>661</v>
      </c>
      <c r="F38" s="262" t="s">
        <v>616</v>
      </c>
      <c r="G38" s="262" t="s">
        <v>611</v>
      </c>
      <c r="H38" s="262">
        <v>0</v>
      </c>
      <c r="I38" s="262">
        <v>0</v>
      </c>
      <c r="J38" s="262">
        <v>0</v>
      </c>
      <c r="K38" s="262" t="s">
        <v>639</v>
      </c>
    </row>
    <row r="39" spans="1:11" ht="51">
      <c r="A39" s="262" t="s">
        <v>609</v>
      </c>
      <c r="B39" s="262" t="s">
        <v>662</v>
      </c>
      <c r="C39" s="263">
        <v>43584.275000000001</v>
      </c>
      <c r="D39" s="263">
        <v>43585.538888888892</v>
      </c>
      <c r="E39" s="262" t="s">
        <v>661</v>
      </c>
      <c r="F39" s="262" t="s">
        <v>616</v>
      </c>
      <c r="G39" s="262" t="s">
        <v>611</v>
      </c>
      <c r="H39" s="262">
        <v>0</v>
      </c>
      <c r="I39" s="262">
        <v>0</v>
      </c>
      <c r="J39" s="262">
        <v>0</v>
      </c>
      <c r="K39" s="262" t="s">
        <v>639</v>
      </c>
    </row>
    <row r="40" spans="1:11" ht="51">
      <c r="A40" s="262" t="s">
        <v>609</v>
      </c>
      <c r="B40" s="262" t="s">
        <v>663</v>
      </c>
      <c r="C40" s="263">
        <v>43609</v>
      </c>
      <c r="D40" s="263">
        <v>43615.507638888892</v>
      </c>
      <c r="E40" s="262" t="s">
        <v>664</v>
      </c>
      <c r="F40" s="262" t="s">
        <v>616</v>
      </c>
      <c r="G40" s="262" t="s">
        <v>613</v>
      </c>
      <c r="H40" s="262">
        <v>500</v>
      </c>
      <c r="I40" s="262">
        <v>500</v>
      </c>
      <c r="J40" s="262">
        <v>0</v>
      </c>
      <c r="K40" s="262" t="s">
        <v>639</v>
      </c>
    </row>
    <row r="41" spans="1:11" ht="51">
      <c r="A41" s="262" t="s">
        <v>609</v>
      </c>
      <c r="B41" s="262" t="s">
        <v>665</v>
      </c>
      <c r="C41" s="263">
        <v>43596.875</v>
      </c>
      <c r="D41" s="263">
        <v>43620.563888888886</v>
      </c>
      <c r="E41" s="262" t="s">
        <v>666</v>
      </c>
      <c r="F41" s="262" t="s">
        <v>616</v>
      </c>
      <c r="G41" s="262" t="s">
        <v>611</v>
      </c>
      <c r="H41" s="262">
        <v>0</v>
      </c>
      <c r="I41" s="262">
        <v>0</v>
      </c>
      <c r="J41" s="262">
        <v>0</v>
      </c>
      <c r="K41" s="262" t="s">
        <v>639</v>
      </c>
    </row>
    <row r="42" spans="1:11" ht="51">
      <c r="A42" s="262" t="s">
        <v>609</v>
      </c>
      <c r="B42" s="262" t="s">
        <v>667</v>
      </c>
      <c r="C42" s="263">
        <v>43672.194444444445</v>
      </c>
      <c r="D42" s="263">
        <v>43675.355555555558</v>
      </c>
      <c r="E42" s="262" t="s">
        <v>668</v>
      </c>
      <c r="F42" s="262" t="s">
        <v>616</v>
      </c>
      <c r="G42" s="262" t="s">
        <v>611</v>
      </c>
      <c r="H42" s="262">
        <v>0</v>
      </c>
      <c r="I42" s="262">
        <v>0</v>
      </c>
      <c r="J42" s="262">
        <v>0</v>
      </c>
      <c r="K42" s="262" t="s">
        <v>639</v>
      </c>
    </row>
    <row r="43" spans="1:11" ht="51">
      <c r="A43" s="262" t="s">
        <v>609</v>
      </c>
      <c r="B43" s="262" t="s">
        <v>669</v>
      </c>
      <c r="C43" s="263">
        <v>43685.354166666664</v>
      </c>
      <c r="D43" s="263">
        <v>43685.421527777777</v>
      </c>
      <c r="E43" s="262" t="s">
        <v>670</v>
      </c>
      <c r="F43" s="262" t="s">
        <v>616</v>
      </c>
      <c r="G43" s="262" t="s">
        <v>613</v>
      </c>
      <c r="H43" s="262">
        <v>1547.5</v>
      </c>
      <c r="I43" s="262">
        <v>1547.5</v>
      </c>
      <c r="J43" s="262">
        <v>0</v>
      </c>
      <c r="K43" s="262" t="s">
        <v>639</v>
      </c>
    </row>
    <row r="44" spans="1:11" ht="51">
      <c r="A44" s="262" t="s">
        <v>609</v>
      </c>
      <c r="B44" s="262" t="s">
        <v>671</v>
      </c>
      <c r="C44" s="263">
        <v>43719.529861111114</v>
      </c>
      <c r="D44" s="263">
        <v>43726.431944444441</v>
      </c>
      <c r="E44" s="262" t="s">
        <v>672</v>
      </c>
      <c r="F44" s="262" t="s">
        <v>616</v>
      </c>
      <c r="G44" s="262" t="s">
        <v>611</v>
      </c>
      <c r="H44" s="262">
        <v>0</v>
      </c>
      <c r="I44" s="262">
        <v>0</v>
      </c>
      <c r="J44" s="262">
        <v>0</v>
      </c>
      <c r="K44" s="262" t="s">
        <v>673</v>
      </c>
    </row>
    <row r="45" spans="1:11" ht="51">
      <c r="A45" s="262" t="s">
        <v>609</v>
      </c>
      <c r="B45" s="262" t="s">
        <v>674</v>
      </c>
      <c r="C45" s="263">
        <v>43749.791666666664</v>
      </c>
      <c r="D45" s="263">
        <v>43794.604166666664</v>
      </c>
      <c r="E45" s="262" t="s">
        <v>675</v>
      </c>
      <c r="F45" s="262" t="s">
        <v>616</v>
      </c>
      <c r="G45" s="262" t="s">
        <v>611</v>
      </c>
      <c r="H45" s="262">
        <v>0</v>
      </c>
      <c r="I45" s="262">
        <v>0</v>
      </c>
      <c r="J45" s="262">
        <v>0</v>
      </c>
      <c r="K45" s="262" t="s">
        <v>673</v>
      </c>
    </row>
    <row r="46" spans="1:11" ht="51">
      <c r="A46" s="262" t="s">
        <v>609</v>
      </c>
      <c r="B46" s="262" t="s">
        <v>676</v>
      </c>
      <c r="C46" s="263">
        <v>43818.319444444445</v>
      </c>
      <c r="D46" s="263">
        <v>43818.426388888889</v>
      </c>
      <c r="E46" s="262" t="s">
        <v>677</v>
      </c>
      <c r="F46" s="262" t="s">
        <v>616</v>
      </c>
      <c r="G46" s="262" t="s">
        <v>611</v>
      </c>
      <c r="H46" s="262">
        <v>0</v>
      </c>
      <c r="I46" s="262">
        <v>0</v>
      </c>
      <c r="J46" s="262">
        <v>0</v>
      </c>
      <c r="K46" s="262" t="s">
        <v>673</v>
      </c>
    </row>
    <row r="47" spans="1:11" ht="51">
      <c r="A47" s="262" t="s">
        <v>609</v>
      </c>
      <c r="B47" s="262" t="s">
        <v>678</v>
      </c>
      <c r="C47" s="263">
        <v>43822.597222222219</v>
      </c>
      <c r="D47" s="263">
        <v>43852.313194444447</v>
      </c>
      <c r="E47" s="262" t="s">
        <v>650</v>
      </c>
      <c r="F47" s="262" t="s">
        <v>616</v>
      </c>
      <c r="G47" s="262" t="s">
        <v>611</v>
      </c>
      <c r="H47" s="262">
        <v>0</v>
      </c>
      <c r="I47" s="262">
        <v>0</v>
      </c>
      <c r="J47" s="262">
        <v>0</v>
      </c>
      <c r="K47" s="262" t="s">
        <v>673</v>
      </c>
    </row>
    <row r="48" spans="1:11" ht="51">
      <c r="A48" s="262" t="s">
        <v>609</v>
      </c>
      <c r="B48" s="262" t="s">
        <v>679</v>
      </c>
      <c r="C48" s="263">
        <v>43822.597222222219</v>
      </c>
      <c r="D48" s="263">
        <v>43852.313194444447</v>
      </c>
      <c r="E48" s="262" t="s">
        <v>650</v>
      </c>
      <c r="F48" s="262" t="s">
        <v>616</v>
      </c>
      <c r="G48" s="262" t="s">
        <v>611</v>
      </c>
      <c r="H48" s="262">
        <v>0</v>
      </c>
      <c r="I48" s="262">
        <v>0</v>
      </c>
      <c r="J48" s="262">
        <v>0</v>
      </c>
      <c r="K48" s="262" t="s">
        <v>673</v>
      </c>
    </row>
    <row r="49" spans="1:11" ht="51">
      <c r="A49" s="262" t="s">
        <v>609</v>
      </c>
      <c r="B49" s="262" t="s">
        <v>680</v>
      </c>
      <c r="C49" s="263">
        <v>43822.597222222219</v>
      </c>
      <c r="D49" s="263">
        <v>43852.313194444447</v>
      </c>
      <c r="E49" s="262" t="s">
        <v>650</v>
      </c>
      <c r="F49" s="262" t="s">
        <v>616</v>
      </c>
      <c r="G49" s="262" t="s">
        <v>611</v>
      </c>
      <c r="H49" s="262">
        <v>0</v>
      </c>
      <c r="I49" s="262">
        <v>0</v>
      </c>
      <c r="J49" s="262">
        <v>0</v>
      </c>
      <c r="K49" s="262" t="s">
        <v>673</v>
      </c>
    </row>
    <row r="50" spans="1:11" ht="51">
      <c r="A50" s="262" t="s">
        <v>609</v>
      </c>
      <c r="B50" s="262" t="s">
        <v>681</v>
      </c>
      <c r="C50" s="263">
        <v>43868</v>
      </c>
      <c r="D50" s="263">
        <v>43886.363888888889</v>
      </c>
      <c r="E50" s="262" t="s">
        <v>610</v>
      </c>
      <c r="F50" s="262" t="s">
        <v>616</v>
      </c>
      <c r="G50" s="262" t="s">
        <v>611</v>
      </c>
      <c r="H50" s="262">
        <v>0</v>
      </c>
      <c r="I50" s="262">
        <v>0</v>
      </c>
      <c r="J50" s="262">
        <v>0</v>
      </c>
      <c r="K50" s="262" t="s">
        <v>673</v>
      </c>
    </row>
    <row r="51" spans="1:11" ht="51">
      <c r="A51" s="262" t="s">
        <v>609</v>
      </c>
      <c r="B51" s="262" t="s">
        <v>682</v>
      </c>
      <c r="C51" s="263">
        <v>43891.5</v>
      </c>
      <c r="D51" s="263">
        <v>43896.606249999997</v>
      </c>
      <c r="E51" s="262" t="s">
        <v>610</v>
      </c>
      <c r="F51" s="262" t="s">
        <v>616</v>
      </c>
      <c r="G51" s="262" t="s">
        <v>611</v>
      </c>
      <c r="H51" s="262">
        <v>0</v>
      </c>
      <c r="I51" s="262">
        <v>0</v>
      </c>
      <c r="J51" s="262">
        <v>0</v>
      </c>
      <c r="K51" s="262" t="s">
        <v>673</v>
      </c>
    </row>
    <row r="52" spans="1:11" ht="51">
      <c r="A52" s="262" t="s">
        <v>609</v>
      </c>
      <c r="B52" s="262" t="s">
        <v>683</v>
      </c>
      <c r="C52" s="263">
        <v>43913</v>
      </c>
      <c r="D52" s="263">
        <v>43916.502083333333</v>
      </c>
      <c r="E52" s="262" t="s">
        <v>684</v>
      </c>
      <c r="F52" s="262" t="s">
        <v>616</v>
      </c>
      <c r="G52" s="262" t="s">
        <v>611</v>
      </c>
      <c r="H52" s="262">
        <v>0</v>
      </c>
      <c r="I52" s="262">
        <v>0</v>
      </c>
      <c r="J52" s="262">
        <v>0</v>
      </c>
      <c r="K52" s="262" t="s">
        <v>673</v>
      </c>
    </row>
    <row r="53" spans="1:11" ht="51">
      <c r="A53" s="262" t="s">
        <v>609</v>
      </c>
      <c r="B53" s="262" t="s">
        <v>685</v>
      </c>
      <c r="C53" s="263">
        <v>43872.484722222223</v>
      </c>
      <c r="D53" s="263">
        <v>43951.5</v>
      </c>
      <c r="E53" s="262" t="s">
        <v>686</v>
      </c>
      <c r="F53" s="262" t="s">
        <v>616</v>
      </c>
      <c r="G53" s="262" t="s">
        <v>611</v>
      </c>
      <c r="H53" s="262">
        <v>0</v>
      </c>
      <c r="I53" s="262">
        <v>0</v>
      </c>
      <c r="J53" s="262">
        <v>0</v>
      </c>
      <c r="K53" s="262" t="s">
        <v>673</v>
      </c>
    </row>
    <row r="54" spans="1:11" ht="51">
      <c r="A54" s="262" t="s">
        <v>609</v>
      </c>
      <c r="B54" s="262" t="s">
        <v>687</v>
      </c>
      <c r="C54" s="263">
        <v>43943.583333333336</v>
      </c>
      <c r="D54" s="263">
        <v>43955.452777777777</v>
      </c>
      <c r="E54" s="262" t="s">
        <v>629</v>
      </c>
      <c r="F54" s="262" t="s">
        <v>616</v>
      </c>
      <c r="G54" s="262" t="s">
        <v>611</v>
      </c>
      <c r="H54" s="262">
        <v>0</v>
      </c>
      <c r="I54" s="262">
        <v>0</v>
      </c>
      <c r="J54" s="262">
        <v>0</v>
      </c>
      <c r="K54" s="262" t="s">
        <v>673</v>
      </c>
    </row>
    <row r="55" spans="1:11" ht="51">
      <c r="A55" s="262" t="s">
        <v>609</v>
      </c>
      <c r="B55" s="262" t="s">
        <v>688</v>
      </c>
      <c r="C55" s="263">
        <v>43953.40625</v>
      </c>
      <c r="D55" s="263">
        <v>43965.509027777778</v>
      </c>
      <c r="E55" s="262" t="s">
        <v>677</v>
      </c>
      <c r="F55" s="262" t="s">
        <v>616</v>
      </c>
      <c r="G55" s="262" t="s">
        <v>613</v>
      </c>
      <c r="H55" s="262">
        <v>800</v>
      </c>
      <c r="I55" s="262">
        <v>800</v>
      </c>
      <c r="J55" s="262">
        <v>0</v>
      </c>
      <c r="K55" s="262" t="s">
        <v>673</v>
      </c>
    </row>
    <row r="56" spans="1:11" ht="51">
      <c r="A56" s="262" t="s">
        <v>609</v>
      </c>
      <c r="B56" s="262" t="s">
        <v>689</v>
      </c>
      <c r="C56" s="263">
        <v>43969.300694444442</v>
      </c>
      <c r="D56" s="263">
        <v>43971.401388888888</v>
      </c>
      <c r="E56" s="262" t="s">
        <v>610</v>
      </c>
      <c r="F56" s="262" t="s">
        <v>616</v>
      </c>
      <c r="G56" s="262" t="s">
        <v>613</v>
      </c>
      <c r="H56" s="262">
        <v>450</v>
      </c>
      <c r="I56" s="262">
        <v>450</v>
      </c>
      <c r="J56" s="262">
        <v>0</v>
      </c>
      <c r="K56" s="262" t="s">
        <v>673</v>
      </c>
    </row>
    <row r="57" spans="1:11" ht="51">
      <c r="A57" s="262" t="s">
        <v>609</v>
      </c>
      <c r="B57" s="262" t="s">
        <v>690</v>
      </c>
      <c r="C57" s="263">
        <v>44035.270833333336</v>
      </c>
      <c r="D57" s="263">
        <v>44040.504861111112</v>
      </c>
      <c r="E57" s="262" t="s">
        <v>691</v>
      </c>
      <c r="F57" s="262" t="s">
        <v>616</v>
      </c>
      <c r="G57" s="262" t="s">
        <v>611</v>
      </c>
      <c r="H57" s="262">
        <v>0</v>
      </c>
      <c r="I57" s="262">
        <v>0</v>
      </c>
      <c r="J57" s="262">
        <v>0</v>
      </c>
      <c r="K57" s="262" t="s">
        <v>673</v>
      </c>
    </row>
    <row r="58" spans="1:11" ht="51">
      <c r="A58" s="262" t="s">
        <v>609</v>
      </c>
      <c r="B58" s="262" t="s">
        <v>692</v>
      </c>
      <c r="C58" s="263">
        <v>43834</v>
      </c>
      <c r="D58" s="263">
        <v>44074.5</v>
      </c>
      <c r="E58" s="262" t="s">
        <v>650</v>
      </c>
      <c r="F58" s="262" t="s">
        <v>693</v>
      </c>
      <c r="G58" s="262" t="s">
        <v>611</v>
      </c>
      <c r="H58" s="262">
        <v>0</v>
      </c>
      <c r="I58" s="262">
        <v>0</v>
      </c>
      <c r="J58" s="262">
        <v>0</v>
      </c>
      <c r="K58" s="262" t="s">
        <v>673</v>
      </c>
    </row>
    <row r="59" spans="1:11" ht="51">
      <c r="A59" s="262" t="s">
        <v>609</v>
      </c>
      <c r="B59" s="262" t="s">
        <v>694</v>
      </c>
      <c r="C59" s="263">
        <v>43834</v>
      </c>
      <c r="D59" s="263">
        <v>44075.527777777781</v>
      </c>
      <c r="E59" s="262" t="s">
        <v>650</v>
      </c>
      <c r="F59" s="262" t="s">
        <v>616</v>
      </c>
      <c r="G59" s="262" t="s">
        <v>695</v>
      </c>
      <c r="H59" s="262">
        <v>0</v>
      </c>
      <c r="I59" s="262">
        <v>0</v>
      </c>
      <c r="J59" s="262">
        <v>0</v>
      </c>
      <c r="K59" s="262" t="s">
        <v>673</v>
      </c>
    </row>
    <row r="60" spans="1:11" ht="63.75">
      <c r="A60" s="262" t="s">
        <v>609</v>
      </c>
      <c r="B60" s="262" t="s">
        <v>696</v>
      </c>
      <c r="C60" s="263">
        <v>44082.84375</v>
      </c>
      <c r="D60" s="263">
        <v>44103.478472222225</v>
      </c>
      <c r="E60" s="262" t="s">
        <v>633</v>
      </c>
      <c r="F60" s="262" t="s">
        <v>616</v>
      </c>
      <c r="G60" s="262" t="s">
        <v>613</v>
      </c>
      <c r="H60" s="262">
        <v>276</v>
      </c>
      <c r="I60" s="262">
        <v>276</v>
      </c>
      <c r="J60" s="262">
        <v>0</v>
      </c>
      <c r="K60" s="262" t="s">
        <v>697</v>
      </c>
    </row>
    <row r="61" spans="1:11" ht="51">
      <c r="A61" s="262" t="s">
        <v>609</v>
      </c>
      <c r="B61" s="262" t="s">
        <v>698</v>
      </c>
      <c r="C61" s="263">
        <v>44102.875</v>
      </c>
      <c r="D61" s="263">
        <v>44104.582638888889</v>
      </c>
      <c r="E61" s="262" t="s">
        <v>610</v>
      </c>
      <c r="F61" s="262" t="s">
        <v>616</v>
      </c>
      <c r="G61" s="262" t="s">
        <v>611</v>
      </c>
      <c r="H61" s="262">
        <v>0</v>
      </c>
      <c r="I61" s="262">
        <v>0</v>
      </c>
      <c r="J61" s="262">
        <v>0</v>
      </c>
      <c r="K61" s="262" t="s">
        <v>697</v>
      </c>
    </row>
    <row r="62" spans="1:11" ht="51">
      <c r="A62" s="262" t="s">
        <v>609</v>
      </c>
      <c r="B62" s="262" t="s">
        <v>699</v>
      </c>
      <c r="C62" s="263">
        <v>44114.395833333336</v>
      </c>
      <c r="D62" s="263">
        <v>44118.598611111112</v>
      </c>
      <c r="E62" s="262" t="s">
        <v>650</v>
      </c>
      <c r="F62" s="262" t="s">
        <v>616</v>
      </c>
      <c r="G62" s="262" t="s">
        <v>613</v>
      </c>
      <c r="H62" s="262">
        <v>290.92</v>
      </c>
      <c r="I62" s="262">
        <v>290.92</v>
      </c>
      <c r="J62" s="262">
        <v>0</v>
      </c>
      <c r="K62" s="262" t="s">
        <v>697</v>
      </c>
    </row>
    <row r="63" spans="1:11" ht="51">
      <c r="A63" s="262" t="s">
        <v>609</v>
      </c>
      <c r="B63" s="262" t="s">
        <v>700</v>
      </c>
      <c r="C63" s="263">
        <v>44123.6875</v>
      </c>
      <c r="D63" s="263">
        <v>44130.458333333336</v>
      </c>
      <c r="E63" s="262" t="s">
        <v>615</v>
      </c>
      <c r="F63" s="262" t="s">
        <v>616</v>
      </c>
      <c r="G63" s="262" t="s">
        <v>613</v>
      </c>
      <c r="H63" s="262">
        <v>1300</v>
      </c>
      <c r="I63" s="262">
        <v>1300</v>
      </c>
      <c r="J63" s="262">
        <v>0</v>
      </c>
      <c r="K63" s="262" t="s">
        <v>697</v>
      </c>
    </row>
    <row r="64" spans="1:11" ht="51">
      <c r="A64" s="262" t="s">
        <v>609</v>
      </c>
      <c r="B64" s="262" t="s">
        <v>701</v>
      </c>
      <c r="C64" s="263">
        <v>44158.763888888891</v>
      </c>
      <c r="D64" s="263">
        <v>44161.538194444445</v>
      </c>
      <c r="E64" s="262" t="s">
        <v>672</v>
      </c>
      <c r="F64" s="262" t="s">
        <v>616</v>
      </c>
      <c r="G64" s="262" t="s">
        <v>611</v>
      </c>
      <c r="H64" s="262">
        <v>0</v>
      </c>
      <c r="I64" s="262">
        <v>0</v>
      </c>
      <c r="J64" s="262">
        <v>0</v>
      </c>
      <c r="K64" s="262" t="s">
        <v>697</v>
      </c>
    </row>
    <row r="65" spans="1:11" ht="51">
      <c r="A65" s="262" t="s">
        <v>609</v>
      </c>
      <c r="B65" s="262" t="s">
        <v>702</v>
      </c>
      <c r="C65" s="263">
        <v>44109</v>
      </c>
      <c r="D65" s="263">
        <v>44166.427083333336</v>
      </c>
      <c r="E65" s="262" t="s">
        <v>703</v>
      </c>
      <c r="F65" s="262" t="s">
        <v>616</v>
      </c>
      <c r="G65" s="262" t="s">
        <v>611</v>
      </c>
      <c r="H65" s="262">
        <v>0</v>
      </c>
      <c r="I65" s="262">
        <v>0</v>
      </c>
      <c r="J65" s="262">
        <v>0</v>
      </c>
      <c r="K65" s="262" t="s">
        <v>697</v>
      </c>
    </row>
    <row r="66" spans="1:11" ht="38.25">
      <c r="A66" s="262" t="s">
        <v>609</v>
      </c>
      <c r="B66" s="262" t="s">
        <v>704</v>
      </c>
      <c r="C66" s="263">
        <v>44136</v>
      </c>
      <c r="D66" s="263">
        <v>44196.548611111109</v>
      </c>
      <c r="E66" s="262" t="s">
        <v>610</v>
      </c>
      <c r="F66" s="262" t="s">
        <v>705</v>
      </c>
      <c r="G66" s="262" t="s">
        <v>613</v>
      </c>
      <c r="H66" s="262">
        <v>5542</v>
      </c>
      <c r="I66" s="262">
        <v>5542</v>
      </c>
      <c r="J66" s="262">
        <v>0</v>
      </c>
      <c r="K66" s="262" t="s">
        <v>706</v>
      </c>
    </row>
    <row r="67" spans="1:11" ht="51">
      <c r="A67" s="262" t="s">
        <v>609</v>
      </c>
      <c r="B67" s="262" t="s">
        <v>707</v>
      </c>
      <c r="C67" s="263">
        <v>44221.274305555555</v>
      </c>
      <c r="D67" s="263">
        <v>44221.747916666667</v>
      </c>
      <c r="E67" s="262" t="s">
        <v>708</v>
      </c>
      <c r="F67" s="262" t="s">
        <v>616</v>
      </c>
      <c r="G67" s="262" t="s">
        <v>613</v>
      </c>
      <c r="H67" s="262">
        <v>1350</v>
      </c>
      <c r="I67" s="262">
        <v>1350</v>
      </c>
      <c r="J67" s="262">
        <v>0</v>
      </c>
      <c r="K67" s="262" t="s">
        <v>697</v>
      </c>
    </row>
    <row r="68" spans="1:11" ht="51">
      <c r="A68" s="262" t="s">
        <v>609</v>
      </c>
      <c r="B68" s="262" t="s">
        <v>709</v>
      </c>
      <c r="C68" s="263">
        <v>44194.666666666664</v>
      </c>
      <c r="D68" s="263">
        <v>44232.393750000003</v>
      </c>
      <c r="E68" s="262" t="s">
        <v>710</v>
      </c>
      <c r="F68" s="262" t="s">
        <v>616</v>
      </c>
      <c r="G68" s="262" t="s">
        <v>613</v>
      </c>
      <c r="H68" s="262">
        <v>1100</v>
      </c>
      <c r="I68" s="262">
        <v>1100</v>
      </c>
      <c r="J68" s="262">
        <v>0</v>
      </c>
      <c r="K68" s="262" t="s">
        <v>697</v>
      </c>
    </row>
    <row r="69" spans="1:11" ht="51">
      <c r="A69" s="262" t="s">
        <v>609</v>
      </c>
      <c r="B69" s="262" t="s">
        <v>711</v>
      </c>
      <c r="C69" s="263">
        <v>44109</v>
      </c>
      <c r="D69" s="263">
        <v>44239.557638888888</v>
      </c>
      <c r="E69" s="262" t="s">
        <v>703</v>
      </c>
      <c r="F69" s="262" t="s">
        <v>616</v>
      </c>
      <c r="G69" s="262" t="s">
        <v>611</v>
      </c>
      <c r="H69" s="262">
        <v>0</v>
      </c>
      <c r="I69" s="262">
        <v>0</v>
      </c>
      <c r="J69" s="262">
        <v>0</v>
      </c>
      <c r="K69" s="262" t="s">
        <v>697</v>
      </c>
    </row>
    <row r="70" spans="1:11" ht="51">
      <c r="A70" s="262" t="s">
        <v>609</v>
      </c>
      <c r="B70" s="262" t="s">
        <v>712</v>
      </c>
      <c r="C70" s="263">
        <v>44211.520833333336</v>
      </c>
      <c r="D70" s="263">
        <v>44256.370833333334</v>
      </c>
      <c r="E70" s="262" t="s">
        <v>672</v>
      </c>
      <c r="F70" s="262" t="s">
        <v>616</v>
      </c>
      <c r="G70" s="262" t="s">
        <v>611</v>
      </c>
      <c r="H70" s="262">
        <v>0</v>
      </c>
      <c r="I70" s="262">
        <v>0</v>
      </c>
      <c r="J70" s="262">
        <v>0</v>
      </c>
      <c r="K70" s="262" t="s">
        <v>697</v>
      </c>
    </row>
    <row r="71" spans="1:11" ht="51">
      <c r="A71" s="262" t="s">
        <v>609</v>
      </c>
      <c r="B71" s="262" t="s">
        <v>713</v>
      </c>
      <c r="C71" s="263">
        <v>44249.236111111109</v>
      </c>
      <c r="D71" s="263">
        <v>44256.435416666667</v>
      </c>
      <c r="E71" s="262" t="s">
        <v>668</v>
      </c>
      <c r="F71" s="262" t="s">
        <v>616</v>
      </c>
      <c r="G71" s="262" t="s">
        <v>611</v>
      </c>
      <c r="H71" s="262">
        <v>0</v>
      </c>
      <c r="I71" s="262">
        <v>0</v>
      </c>
      <c r="J71" s="262">
        <v>0</v>
      </c>
      <c r="K71" s="262" t="s">
        <v>697</v>
      </c>
    </row>
    <row r="72" spans="1:11" ht="51">
      <c r="A72" s="262" t="s">
        <v>609</v>
      </c>
      <c r="B72" s="262" t="s">
        <v>714</v>
      </c>
      <c r="C72" s="263">
        <v>44242.729166666664</v>
      </c>
      <c r="D72" s="263">
        <v>44258.313194444447</v>
      </c>
      <c r="E72" s="262" t="s">
        <v>715</v>
      </c>
      <c r="F72" s="262" t="s">
        <v>616</v>
      </c>
      <c r="G72" s="262" t="s">
        <v>611</v>
      </c>
      <c r="H72" s="262">
        <v>0</v>
      </c>
      <c r="I72" s="262">
        <v>0</v>
      </c>
      <c r="J72" s="262">
        <v>0</v>
      </c>
      <c r="K72" s="262" t="s">
        <v>697</v>
      </c>
    </row>
    <row r="73" spans="1:11" ht="51">
      <c r="A73" s="262" t="s">
        <v>609</v>
      </c>
      <c r="B73" s="262" t="s">
        <v>716</v>
      </c>
      <c r="C73" s="263">
        <v>44304.041666666664</v>
      </c>
      <c r="D73" s="263">
        <v>44307.304861111108</v>
      </c>
      <c r="E73" s="262" t="s">
        <v>610</v>
      </c>
      <c r="F73" s="262" t="s">
        <v>616</v>
      </c>
      <c r="G73" s="262" t="s">
        <v>611</v>
      </c>
      <c r="H73" s="262">
        <v>0</v>
      </c>
      <c r="I73" s="262">
        <v>0</v>
      </c>
      <c r="J73" s="262">
        <v>0</v>
      </c>
      <c r="K73" s="262" t="s">
        <v>697</v>
      </c>
    </row>
    <row r="74" spans="1:11" ht="51">
      <c r="A74" s="262" t="s">
        <v>609</v>
      </c>
      <c r="B74" s="262" t="s">
        <v>717</v>
      </c>
      <c r="C74" s="263">
        <v>44306.590277777781</v>
      </c>
      <c r="D74" s="263">
        <v>44309.574999999997</v>
      </c>
      <c r="E74" s="262" t="s">
        <v>645</v>
      </c>
      <c r="F74" s="262" t="s">
        <v>616</v>
      </c>
      <c r="G74" s="262" t="s">
        <v>611</v>
      </c>
      <c r="H74" s="262">
        <v>0</v>
      </c>
      <c r="I74" s="262">
        <v>0</v>
      </c>
      <c r="J74" s="262">
        <v>0</v>
      </c>
      <c r="K74" s="262" t="s">
        <v>697</v>
      </c>
    </row>
    <row r="75" spans="1:11" ht="51">
      <c r="A75" s="262" t="s">
        <v>609</v>
      </c>
      <c r="B75" s="262" t="s">
        <v>718</v>
      </c>
      <c r="C75" s="263">
        <v>44313.618055555555</v>
      </c>
      <c r="D75" s="263">
        <v>44316.563888888886</v>
      </c>
      <c r="E75" s="262" t="s">
        <v>619</v>
      </c>
      <c r="F75" s="262" t="s">
        <v>616</v>
      </c>
      <c r="G75" s="262" t="s">
        <v>613</v>
      </c>
      <c r="H75" s="262">
        <v>1523.56</v>
      </c>
      <c r="I75" s="262">
        <v>1523.56</v>
      </c>
      <c r="J75" s="262">
        <v>0</v>
      </c>
      <c r="K75" s="262" t="s">
        <v>697</v>
      </c>
    </row>
    <row r="76" spans="1:11" ht="51">
      <c r="A76" s="262" t="s">
        <v>609</v>
      </c>
      <c r="B76" s="262" t="s">
        <v>719</v>
      </c>
      <c r="C76" s="263">
        <v>44306.270833333336</v>
      </c>
      <c r="D76" s="263">
        <v>44316.570833333331</v>
      </c>
      <c r="E76" s="262" t="s">
        <v>720</v>
      </c>
      <c r="F76" s="262" t="s">
        <v>616</v>
      </c>
      <c r="G76" s="262" t="s">
        <v>611</v>
      </c>
      <c r="H76" s="262">
        <v>0</v>
      </c>
      <c r="I76" s="262">
        <v>0</v>
      </c>
      <c r="J76" s="262">
        <v>0</v>
      </c>
      <c r="K76" s="262" t="s">
        <v>697</v>
      </c>
    </row>
    <row r="77" spans="1:11" ht="38.25">
      <c r="A77" s="262" t="s">
        <v>609</v>
      </c>
      <c r="B77" s="262" t="s">
        <v>721</v>
      </c>
      <c r="C77" s="263">
        <v>44314</v>
      </c>
      <c r="D77" s="263">
        <v>44326.657638888886</v>
      </c>
      <c r="E77" s="262" t="s">
        <v>610</v>
      </c>
      <c r="F77" s="262" t="s">
        <v>722</v>
      </c>
      <c r="G77" s="262" t="s">
        <v>613</v>
      </c>
      <c r="H77" s="262">
        <v>1510</v>
      </c>
      <c r="I77" s="262">
        <v>1510</v>
      </c>
      <c r="J77" s="262">
        <v>0</v>
      </c>
      <c r="K77" s="262" t="s">
        <v>723</v>
      </c>
    </row>
    <row r="78" spans="1:11" ht="51">
      <c r="A78" s="262" t="s">
        <v>609</v>
      </c>
      <c r="B78" s="262" t="s">
        <v>724</v>
      </c>
      <c r="C78" s="263">
        <v>44329.895833333336</v>
      </c>
      <c r="D78" s="263">
        <v>44330.609027777777</v>
      </c>
      <c r="E78" s="262" t="s">
        <v>610</v>
      </c>
      <c r="F78" s="262" t="s">
        <v>616</v>
      </c>
      <c r="G78" s="262" t="s">
        <v>611</v>
      </c>
      <c r="H78" s="262">
        <v>0</v>
      </c>
      <c r="I78" s="262">
        <v>0</v>
      </c>
      <c r="J78" s="262">
        <v>0</v>
      </c>
      <c r="K78" s="262" t="s">
        <v>697</v>
      </c>
    </row>
    <row r="79" spans="1:11" ht="51">
      <c r="A79" s="262" t="s">
        <v>609</v>
      </c>
      <c r="B79" s="262" t="s">
        <v>725</v>
      </c>
      <c r="C79" s="263">
        <v>44333.673611111109</v>
      </c>
      <c r="D79" s="263">
        <v>44334.643750000003</v>
      </c>
      <c r="E79" s="262" t="s">
        <v>726</v>
      </c>
      <c r="F79" s="262" t="s">
        <v>616</v>
      </c>
      <c r="G79" s="262" t="s">
        <v>611</v>
      </c>
      <c r="H79" s="262">
        <v>0</v>
      </c>
      <c r="I79" s="262">
        <v>0</v>
      </c>
      <c r="J79" s="262">
        <v>0</v>
      </c>
      <c r="K79" s="262" t="s">
        <v>697</v>
      </c>
    </row>
    <row r="80" spans="1:11" ht="51">
      <c r="A80" s="262" t="s">
        <v>609</v>
      </c>
      <c r="B80" s="262" t="s">
        <v>727</v>
      </c>
      <c r="C80" s="263">
        <v>44342.708333333336</v>
      </c>
      <c r="D80" s="263">
        <v>44343.565972222219</v>
      </c>
      <c r="E80" s="262" t="s">
        <v>728</v>
      </c>
      <c r="F80" s="262" t="s">
        <v>616</v>
      </c>
      <c r="G80" s="262" t="s">
        <v>611</v>
      </c>
      <c r="H80" s="262">
        <v>0</v>
      </c>
      <c r="I80" s="262">
        <v>0</v>
      </c>
      <c r="J80" s="262">
        <v>0</v>
      </c>
      <c r="K80" s="262" t="s">
        <v>697</v>
      </c>
    </row>
    <row r="81" spans="1:11" ht="51">
      <c r="A81" s="262" t="s">
        <v>609</v>
      </c>
      <c r="B81" s="262" t="s">
        <v>729</v>
      </c>
      <c r="C81" s="263">
        <v>44139.479166666664</v>
      </c>
      <c r="D81" s="263">
        <v>44372.572222222225</v>
      </c>
      <c r="E81" s="262" t="s">
        <v>610</v>
      </c>
      <c r="F81" s="262" t="s">
        <v>616</v>
      </c>
      <c r="G81" s="262" t="s">
        <v>611</v>
      </c>
      <c r="H81" s="262">
        <v>0</v>
      </c>
      <c r="I81" s="262">
        <v>0</v>
      </c>
      <c r="J81" s="262">
        <v>0</v>
      </c>
      <c r="K81" s="262" t="s">
        <v>697</v>
      </c>
    </row>
    <row r="82" spans="1:11" ht="51">
      <c r="A82" s="262" t="s">
        <v>609</v>
      </c>
      <c r="B82" s="262" t="s">
        <v>730</v>
      </c>
      <c r="C82" s="263">
        <v>44371.275694444441</v>
      </c>
      <c r="D82" s="263">
        <v>44375.406944444447</v>
      </c>
      <c r="E82" s="262" t="s">
        <v>610</v>
      </c>
      <c r="F82" s="262" t="s">
        <v>616</v>
      </c>
      <c r="G82" s="262" t="s">
        <v>731</v>
      </c>
      <c r="H82" s="262">
        <v>0</v>
      </c>
      <c r="I82" s="262">
        <v>0</v>
      </c>
      <c r="J82" s="262">
        <v>4500</v>
      </c>
      <c r="K82" s="262" t="s">
        <v>697</v>
      </c>
    </row>
    <row r="83" spans="1:11">
      <c r="H83" s="271"/>
    </row>
    <row r="85" spans="1:11">
      <c r="I85" s="271"/>
    </row>
  </sheetData>
  <autoFilter ref="A14:M83"/>
  <mergeCells count="1">
    <mergeCell ref="A1:B1"/>
  </mergeCells>
  <pageMargins left="0" right="0" top="0.39370078740157483" bottom="0.39370078740157483" header="0" footer="0"/>
  <pageSetup paperSize="0" scale="69" fitToWidth="0" fitToHeight="0" pageOrder="overThenDown" orientation="landscape" useFirstPageNumber="1" horizontalDpi="0" verticalDpi="0" copies="0"/>
  <headerFooter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15" sqref="H15"/>
    </sheetView>
  </sheetViews>
  <sheetFormatPr defaultRowHeight="14.25"/>
  <cols>
    <col min="1" max="2" width="12.140625" style="260" customWidth="1"/>
    <col min="3" max="3" width="18.42578125" style="260" customWidth="1"/>
    <col min="4" max="4" width="19.85546875" style="260" customWidth="1"/>
    <col min="5" max="5" width="14.140625" style="260" customWidth="1"/>
    <col min="6" max="7" width="13.5703125" style="260" customWidth="1"/>
    <col min="8" max="8" width="12.140625" style="260" customWidth="1"/>
    <col min="9" max="10" width="13.85546875" style="260" customWidth="1"/>
    <col min="11" max="12" width="12.140625" style="260" customWidth="1"/>
    <col min="13" max="16384" width="9.140625" style="260"/>
  </cols>
  <sheetData>
    <row r="1" spans="1:12">
      <c r="A1" s="265" t="s">
        <v>732</v>
      </c>
      <c r="B1" s="265"/>
      <c r="C1" s="265"/>
    </row>
    <row r="2" spans="1:12" ht="38.25">
      <c r="A2" s="261" t="s">
        <v>598</v>
      </c>
      <c r="B2" s="261" t="s">
        <v>599</v>
      </c>
      <c r="C2" s="261" t="s">
        <v>600</v>
      </c>
      <c r="D2" s="261" t="s">
        <v>733</v>
      </c>
      <c r="E2" s="261" t="s">
        <v>602</v>
      </c>
      <c r="F2" s="261" t="s">
        <v>603</v>
      </c>
      <c r="G2" s="261" t="s">
        <v>743</v>
      </c>
      <c r="H2" s="261" t="s">
        <v>604</v>
      </c>
      <c r="I2" s="261" t="s">
        <v>734</v>
      </c>
      <c r="J2" s="261" t="s">
        <v>606</v>
      </c>
      <c r="K2" s="261" t="s">
        <v>607</v>
      </c>
      <c r="L2" s="261" t="s">
        <v>608</v>
      </c>
    </row>
    <row r="3" spans="1:12" ht="51">
      <c r="A3" s="262" t="s">
        <v>609</v>
      </c>
      <c r="B3" s="262" t="s">
        <v>735</v>
      </c>
      <c r="C3" s="263">
        <v>43669.479166666664</v>
      </c>
      <c r="D3" s="263">
        <v>43670.479166666664</v>
      </c>
      <c r="E3" s="262" t="s">
        <v>610</v>
      </c>
      <c r="F3" s="262" t="s">
        <v>736</v>
      </c>
      <c r="G3" s="262" t="s">
        <v>596</v>
      </c>
      <c r="H3" s="262" t="s">
        <v>613</v>
      </c>
      <c r="I3" s="262">
        <v>1235.6600000000001</v>
      </c>
      <c r="J3" s="262">
        <v>1235.6600000000001</v>
      </c>
      <c r="K3" s="262">
        <v>0</v>
      </c>
      <c r="L3" s="262">
        <v>1432464138</v>
      </c>
    </row>
    <row r="4" spans="1:12" ht="51">
      <c r="A4" s="262" t="s">
        <v>609</v>
      </c>
      <c r="B4" s="262" t="s">
        <v>737</v>
      </c>
      <c r="C4" s="263">
        <v>43685.354166666664</v>
      </c>
      <c r="D4" s="263">
        <v>43685.421527777777</v>
      </c>
      <c r="E4" s="262" t="s">
        <v>670</v>
      </c>
      <c r="F4" s="262" t="s">
        <v>738</v>
      </c>
      <c r="G4" s="262" t="s">
        <v>594</v>
      </c>
      <c r="H4" s="262" t="s">
        <v>611</v>
      </c>
      <c r="I4" s="262">
        <v>0</v>
      </c>
      <c r="J4" s="262">
        <v>0</v>
      </c>
      <c r="K4" s="262">
        <v>0</v>
      </c>
      <c r="L4" s="262">
        <v>3332269323</v>
      </c>
    </row>
    <row r="5" spans="1:12" ht="51">
      <c r="A5" s="262" t="s">
        <v>609</v>
      </c>
      <c r="B5" s="262" t="s">
        <v>739</v>
      </c>
      <c r="C5" s="263">
        <v>43773</v>
      </c>
      <c r="D5" s="263">
        <v>43775.503472222219</v>
      </c>
      <c r="E5" s="262" t="s">
        <v>610</v>
      </c>
      <c r="F5" s="262" t="s">
        <v>740</v>
      </c>
      <c r="G5" s="262" t="s">
        <v>596</v>
      </c>
      <c r="H5" s="262" t="s">
        <v>613</v>
      </c>
      <c r="I5" s="262">
        <v>6286.24</v>
      </c>
      <c r="J5" s="262">
        <v>6286.24</v>
      </c>
      <c r="K5" s="262">
        <v>0</v>
      </c>
      <c r="L5" s="262">
        <v>1432727307</v>
      </c>
    </row>
    <row r="6" spans="1:12" ht="51">
      <c r="A6" s="262" t="s">
        <v>609</v>
      </c>
      <c r="B6" s="262" t="s">
        <v>741</v>
      </c>
      <c r="C6" s="263">
        <v>44210.555555555555</v>
      </c>
      <c r="D6" s="263">
        <v>44215.612500000003</v>
      </c>
      <c r="E6" s="262" t="s">
        <v>708</v>
      </c>
      <c r="F6" s="262" t="s">
        <v>740</v>
      </c>
      <c r="G6" s="262" t="s">
        <v>594</v>
      </c>
      <c r="H6" s="262" t="s">
        <v>613</v>
      </c>
      <c r="I6" s="262">
        <v>2680.8</v>
      </c>
      <c r="J6" s="262">
        <v>2680.8</v>
      </c>
      <c r="K6" s="262">
        <v>0</v>
      </c>
      <c r="L6" s="262">
        <v>3332827911</v>
      </c>
    </row>
    <row r="7" spans="1:12">
      <c r="A7" s="264"/>
      <c r="B7" s="264"/>
      <c r="C7" s="264"/>
      <c r="D7" s="264"/>
      <c r="E7" s="264"/>
      <c r="F7" s="264"/>
      <c r="G7" s="264"/>
      <c r="H7" s="264"/>
      <c r="I7" s="264">
        <f>SUM(I3:I6)</f>
        <v>10202.700000000001</v>
      </c>
      <c r="J7" s="264">
        <f>SUM(J3:J6)</f>
        <v>10202.700000000001</v>
      </c>
      <c r="K7" s="264">
        <f>SUM(K3:K6)</f>
        <v>0</v>
      </c>
      <c r="L7" s="264"/>
    </row>
  </sheetData>
  <mergeCells count="1">
    <mergeCell ref="A1:C1"/>
  </mergeCells>
  <pageMargins left="0" right="0" top="0.39370078740157483" bottom="0.39370078740157483" header="0" footer="0"/>
  <pageSetup paperSize="0" scale="74" fitToWidth="0" fitToHeight="0" pageOrder="overThenDown" orientation="landscape" useFirstPageNumber="1" horizontalDpi="0" verticalDpi="0" copies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</vt:i4>
      </vt:variant>
    </vt:vector>
  </HeadingPairs>
  <TitlesOfParts>
    <vt:vector size="9" baseType="lpstr">
      <vt:lpstr>Informacje ogólne</vt:lpstr>
      <vt:lpstr>budynki i budowle</vt:lpstr>
      <vt:lpstr>mienie</vt:lpstr>
      <vt:lpstr>maszyny</vt:lpstr>
      <vt:lpstr>pojazdy</vt:lpstr>
      <vt:lpstr>szkodowość majątek</vt:lpstr>
      <vt:lpstr>szkodowość komunikacja</vt:lpstr>
      <vt:lpstr>'budynki i budowle'!Obszar_wydruku</vt:lpstr>
      <vt:lpstr>mienie!Obszar_wydruku</vt:lpstr>
    </vt:vector>
  </TitlesOfParts>
  <Company>MedicEuro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Daria Pietruszka</cp:lastModifiedBy>
  <cp:lastPrinted>2018-05-14T14:57:59Z</cp:lastPrinted>
  <dcterms:created xsi:type="dcterms:W3CDTF">2004-04-21T13:58:08Z</dcterms:created>
  <dcterms:modified xsi:type="dcterms:W3CDTF">2021-07-27T07:55:02Z</dcterms:modified>
</cp:coreProperties>
</file>