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activeTab="0"/>
  </bookViews>
  <sheets>
    <sheet name="formularz cenowy na 2020" sheetId="1" r:id="rId1"/>
  </sheets>
  <definedNames>
    <definedName name="_xlnm.Print_Area" localSheetId="0">'formularz cenowy na 2020'!$A$1:$J$98</definedName>
  </definedNames>
  <calcPr fullCalcOnLoad="1"/>
</workbook>
</file>

<file path=xl/sharedStrings.xml><?xml version="1.0" encoding="utf-8"?>
<sst xmlns="http://schemas.openxmlformats.org/spreadsheetml/2006/main" count="149" uniqueCount="99">
  <si>
    <t>Lp.</t>
  </si>
  <si>
    <t>Czynność</t>
  </si>
  <si>
    <t>Średnia ilość dni w miesiącu</t>
  </si>
  <si>
    <t>Wartość netto</t>
  </si>
  <si>
    <t>Wysokość podatku VAT</t>
  </si>
  <si>
    <t>Cena brutto</t>
  </si>
  <si>
    <t>Utrzymanie w czystości tramwajów - dni robocze</t>
  </si>
  <si>
    <t>Utrzymanie w czystości tramwajów - dni wolne, niedziele i święta</t>
  </si>
  <si>
    <t>Utrzymanie w czystości myjni</t>
  </si>
  <si>
    <t>Suma netto:</t>
  </si>
  <si>
    <t>Suma brutto:</t>
  </si>
  <si>
    <t>Ilość m²</t>
  </si>
  <si>
    <t>Cena netto za 1 m²</t>
  </si>
  <si>
    <t>Miesięczna wartość ryczałtowa</t>
  </si>
  <si>
    <t>Utrzymanie w czystości tramwajów - soboty</t>
  </si>
  <si>
    <t>Suma netto za 12 miesięcy:</t>
  </si>
  <si>
    <t>Suma brutto za 12 miesięcy:</t>
  </si>
  <si>
    <t>Pozimowe oczyszczanie z piasku drogi dojazdowej, parkingu i placu postojowego na terenie bazy Miejskiego Zakładu Komunikacji w Gorzowie Wielkopolskim Sp. z o.o. o łącznej powierzchni 19.103 m²</t>
  </si>
  <si>
    <t>Całoroczne utrzymanie czystości, pielęgnacja zieleni i koszenie trawników, bieżące zimowe utrzymanie ciągów pieszych i parkingów na terenie Miejskiego Zakładu Komunikacji w Gorzowie Wielkopolskim Sp. z o.o. przy ul. Kostrzyńskiej 46</t>
  </si>
  <si>
    <t>Utrzymanie w czystości budynku administracyjno-biurowego - dyspozytornia (pokój dyspozytorów, sala kierowców, przedsionek, toalety) - ul. Kostrzyńska 46 (codziennie)</t>
  </si>
  <si>
    <t>Utrzymanie w czystości budynku administracyjno-biurowego - schody, korytarz w piwnicy (2 razy w miesiącu)</t>
  </si>
  <si>
    <t>Utrzymanie w czystości pomieszczenia bezpiecznego w budynku Stacji Paliw (2 razy w miesiącu)</t>
  </si>
  <si>
    <t>Utrzymanie w czystości biur, toalet, korytarzy i schodów w budynku Warsztatów Centralnych (dni robocze)</t>
  </si>
  <si>
    <t>Utrzymanie w czystości pomieszczenia brygadzistów na terenie zajezdni tramwajowej (dni robocze)</t>
  </si>
  <si>
    <t>Wartość brutto</t>
  </si>
  <si>
    <t>Cena jednostkowa netto (ryczałt)</t>
  </si>
  <si>
    <t>Podatek VAT</t>
  </si>
  <si>
    <t>Średnia ilość akcji</t>
  </si>
  <si>
    <t>ZADANIE I 
Utrzymanie w czystości autobusów komunikacji miejskiej Zamawiającego znajdujących się w zajezdni autobusowej w Gorzowie Wlkp., ul. Kostrzyńska 46</t>
  </si>
  <si>
    <r>
      <t>Ilość m</t>
    </r>
    <r>
      <rPr>
        <sz val="11"/>
        <rFont val="DaunPenh"/>
        <family val="0"/>
      </rPr>
      <t>²</t>
    </r>
  </si>
  <si>
    <r>
      <t xml:space="preserve">Utrzymanie w czystości pomieszczeń Szatni łącznie z korytarzem i klatkami schodowymi - </t>
    </r>
    <r>
      <rPr>
        <b/>
        <sz val="11"/>
        <rFont val="Times New Roman"/>
        <family val="1"/>
      </rPr>
      <t>stawka winna obejmować trzykrotne sprzątanie w ciągu doby (codziennie)</t>
    </r>
  </si>
  <si>
    <r>
      <t xml:space="preserve">Utrzymanie w czystości punktu kontrolnego ul. Marcinkowskiego; w godzinach do uzgodnienia; </t>
    </r>
    <r>
      <rPr>
        <b/>
        <sz val="11"/>
        <rFont val="Times New Roman"/>
        <family val="1"/>
      </rPr>
      <t>stawka winna obejmować dwukrotne sprzątanie w ciągu dnia (codziennie)</t>
    </r>
  </si>
  <si>
    <r>
      <t>Zimowe utrzymanie drogi dojazdowej, chodników, ciągów pieszych i schodów prowadzących do budynku oraz parkingu i placu postojowego na terenie bazy Miejskiego Zakładu Komunikacji w Gorzowie Wielkopolskim Sp. z o.o. o łącznej powierzchni 19.103 m</t>
    </r>
    <r>
      <rPr>
        <sz val="11"/>
        <rFont val="Czcionka tekstu podstawowego"/>
        <family val="0"/>
      </rPr>
      <t>²</t>
    </r>
  </si>
  <si>
    <r>
      <rPr>
        <b/>
        <sz val="11"/>
        <rFont val="Times New Roman"/>
        <family val="1"/>
      </rPr>
      <t>20 akcji</t>
    </r>
    <r>
      <rPr>
        <sz val="11"/>
        <rFont val="Times New Roman"/>
        <family val="1"/>
      </rPr>
      <t xml:space="preserve">                                                    (akcje odśnieżania świadczone w miesiącach zimowych od stycznia do marca i od listopada do grudnia)</t>
    </r>
  </si>
  <si>
    <t>Cena netto - ryczałt                                          za 1 miesiąc</t>
  </si>
  <si>
    <t>Ilość (miesiące)</t>
  </si>
  <si>
    <t>Rodzaj czynności i częstotliwość wykonywania</t>
  </si>
  <si>
    <t>Ilość pojazdów (szt.)</t>
  </si>
  <si>
    <t>Cena usługi netto                   (za 1 szt.)</t>
  </si>
  <si>
    <t>Średnia ilość dni               w miesiącu</t>
  </si>
  <si>
    <t>Średnia wartość netto w miesiącu</t>
  </si>
  <si>
    <t>ZADANIE II
 Utrzymanie w czystości tramwajów Zamawiającego znajdujących się w zajezdni tramwajowej w Gorzowie Wlkp. ul. Kostrzyńska 46</t>
  </si>
  <si>
    <t>Cena usługi netto                      (za 1 szt.)</t>
  </si>
  <si>
    <t>Średnia ilość dni                   w miesiącu</t>
  </si>
  <si>
    <t>Utrzymanie w czystości tramwajów - sprzątanie okresowe</t>
  </si>
  <si>
    <t>Średnia ilość dni                        w miesiącu</t>
  </si>
  <si>
    <t>Średnia wartość netto                               (miesięcznie)</t>
  </si>
  <si>
    <t>Forma rozliczenia usługi (zakres)</t>
  </si>
  <si>
    <t>ZADANIE IV
Utrzymanie w czystości torowisk wydzielonych, pętli tramwajowych i autobusowych</t>
  </si>
  <si>
    <t>Utrzymanie w czystości wydzielonych torowisk, pętli tramwajowych i autobusowych, w tym utrzymanie zieleni</t>
  </si>
  <si>
    <t>Utrzymanie w czystości punktu kontrolnego "Silwana" (codziennie)</t>
  </si>
  <si>
    <t>Utrzymanie w czystości Centrum Obsługi Klienta ul. Drzymały (dni robocze od poniedziałku do soboty)</t>
  </si>
  <si>
    <r>
      <t xml:space="preserve">Utrzymanie w czystości punktu kontrolnego "Tesco" ul. Słowiańska; w godzinach do uzgodnienia; </t>
    </r>
    <r>
      <rPr>
        <b/>
        <sz val="11"/>
        <rFont val="Times New Roman"/>
        <family val="1"/>
      </rPr>
      <t>stawka winna obejmować dwukrotne sprzątanie w ciągu dnia (codziennie)</t>
    </r>
  </si>
  <si>
    <t>ryczałt miesięczny (1 osoba w wymiarze 4 godzin dziennie w dni robocze poniedziałek-piątek)</t>
  </si>
  <si>
    <t>Utrzymanie w czystości punktu kontrolnego "Piaski" (codziennie)</t>
  </si>
  <si>
    <r>
      <t xml:space="preserve">Utrzymanie w czystości punktu kontrolnego ul. Śląska łącznie z toaletą; </t>
    </r>
    <r>
      <rPr>
        <b/>
        <sz val="11"/>
        <rFont val="Times New Roman"/>
        <family val="1"/>
      </rPr>
      <t>stawka winna obejmować jednorazowe sprzątanie w ciągu dnia (codziennie)</t>
    </r>
  </si>
  <si>
    <t>Utrzymanie w czystości autobusów - sprzątanie okresowe (od stycznia do marca)</t>
  </si>
  <si>
    <t>Utrzymanie w czystości hali napraw, stacji diagnostycznej, korytarzy przy hali OC oraz w pomieszczeniach brygadzistów</t>
  </si>
  <si>
    <r>
      <t xml:space="preserve">Utrzymanie w czystości autobusów - dni robocze </t>
    </r>
    <r>
      <rPr>
        <sz val="11"/>
        <color indexed="10"/>
        <rFont val="Times New Roman"/>
        <family val="1"/>
      </rPr>
      <t>(od stycznia do marca)</t>
    </r>
  </si>
  <si>
    <r>
      <t>Utrzymanie w czystości autobusów - soboty</t>
    </r>
    <r>
      <rPr>
        <sz val="11"/>
        <color indexed="10"/>
        <rFont val="Times New Roman"/>
        <family val="1"/>
      </rPr>
      <t xml:space="preserve"> (od stycznia do marca)</t>
    </r>
  </si>
  <si>
    <r>
      <t>Utrzymanie w czystości autobusów - dni wolne, niedziele i święta (</t>
    </r>
    <r>
      <rPr>
        <sz val="11"/>
        <color indexed="10"/>
        <rFont val="Times New Roman"/>
        <family val="1"/>
      </rPr>
      <t>od stycznia do marca)</t>
    </r>
  </si>
  <si>
    <r>
      <t>Utrzymanie w czystości autobusów -</t>
    </r>
    <r>
      <rPr>
        <sz val="11"/>
        <color indexed="10"/>
        <rFont val="Times New Roman"/>
        <family val="1"/>
      </rPr>
      <t xml:space="preserve"> soboty(od kwietnia do grudnia)</t>
    </r>
  </si>
  <si>
    <t>Odśnieżanie fragmentu placu przed wjazdami do hal tramwajowych wraz z pozimowym oczyszczaniem 60  m²</t>
  </si>
  <si>
    <t xml:space="preserve">ZADANIE I
Bieżące całoroczne utrzymanie w czystości placów i terenów zieleni (również odśnieżanie w okresie zimowym) na terenie bazy Miejskiego Zakładu Komunikacji w  Gorzowie Wielkopolskim Sp. z o.o. przy ul. Kostrzyńskiej 46
 </t>
  </si>
  <si>
    <t>ZADANIE II
Odśnieżanie drogi dojazdowej i placu postojowego autobusów oraz fragmentu placu przed wjazdami do hali napraw i warsztatów centralnych wraz z pozimowym oczyszczaniem- zimowe utrzymanie bazy Miejskiego Zakładu Komunikacji w  Gorzowie Wielkopolskim Sp. z o.o. przy ul. Kostrzyńskiej 46</t>
  </si>
  <si>
    <t>ZADANIE III
 Odśnieżanie fragmentu placu przed wjazdami do hal tramwajowych wraz z pozimowym oczyszczaniem 60 m²</t>
  </si>
  <si>
    <t>Utrzymanie w czystości budynku administracyjno-biurowego - (korytarze, toalety, klatka schodowa) -   ul. Kostrzyńska 46 (dni robocze)</t>
  </si>
  <si>
    <t>Utrzymanie w czystości salki narad pok. 10, na terenie zajezdni tramwajowej (raz w miesiącu)</t>
  </si>
  <si>
    <t>Utrzymanie w czystości biura mistrza pok. 9 na terenie zajezdni tramwajowej (raz w tygodniu)</t>
  </si>
  <si>
    <t xml:space="preserve">Utrzymanie w czystości budynku administracyjno-biurowego - pokoje, ul. Kostrzyńska 46 (dni robocze: wtorki, czwartki) </t>
  </si>
  <si>
    <t>Utrzymanie w czystości - Portiernia ul. Kostrzyńska 46 (dni robocze: wtorki, czwartki)</t>
  </si>
  <si>
    <t>Utrzymanie w czystości - Portiernia ul. Dobra (dni robocze: wtorki, czwartki)</t>
  </si>
  <si>
    <t>Utrzymanie w czystości budynku Stacji Paliw (dni robocze: wtorki, czwartki)</t>
  </si>
  <si>
    <t>Część II Suma netto za 12 miesięcy:</t>
  </si>
  <si>
    <t>Część II Suma brutto za 12 miesięcy:</t>
  </si>
  <si>
    <t>Część I Suma netto za 12 miesięcy:</t>
  </si>
  <si>
    <t>Część I Suma brutto za 12 miesięcy:</t>
  </si>
  <si>
    <t>Część III Suma netto za 12 miesięcy:</t>
  </si>
  <si>
    <t>Część III Suma brutto za 12 miesięcy:</t>
  </si>
  <si>
    <t>Część 1- Usługa sprzątania i mycia pojazdów.</t>
  </si>
  <si>
    <t xml:space="preserve">Część 3 - Całoroczne utrzymanie czystości terenów zewnętrznych placów i terenów zieleni, w tym odśnieżanie bazy przy ul. Kostrzyńskiej 46, oraz utrzymanie w czystości torowisk wydzielonych, pętli tramwajowych i autobusowych.
</t>
  </si>
  <si>
    <t>Utrzymanie w czystości biur: Wydziałów Autobusowego i Tramwajowego oraz Magazynu, łącznie z 2 toaletami (poniedziałki, piątki)</t>
  </si>
  <si>
    <r>
      <t>Utrzymanie w czystości Stołówki - s</t>
    </r>
    <r>
      <rPr>
        <b/>
        <sz val="11"/>
        <rFont val="Times New Roman"/>
        <family val="1"/>
      </rPr>
      <t>tawka winna obejmować dwukrotne sprzątanie w ciągu doby (codziennie)</t>
    </r>
  </si>
  <si>
    <t xml:space="preserve">Części 2 - Usługa sprzątania i mycia biur, pomieszczeń socjalnych i korytarzy w biurowcu, i w punktach kontrolnych,
oraz biur, pomieszczeń socjalnych, korytarzy i myjni w hali napraw.
</t>
  </si>
  <si>
    <t>ZADANIE I
Utrzymanie w czystości hali napraw, myjni i korytarzy hali napraw Wydziału Przewozów Autobusowych</t>
  </si>
  <si>
    <t xml:space="preserve">ZADANIE II
Usługa sprzątania i mycia biur, pomieszczeń socjalnych i korytarzy w biurowcu i w punktach kontrolnych oraz biur, pomieszczeń socjalnych w hali napraw. 
</t>
  </si>
  <si>
    <t>Archiwum I 1 raz w roku</t>
  </si>
  <si>
    <t>Archiwum II 1 raz w roku</t>
  </si>
  <si>
    <t>Magazyn biletowy-1 raz w roku</t>
  </si>
  <si>
    <t>Porzątkowanie terenu "patio" , pielęgnacja zieleni i koszenie trawnika przycinanie krzewów, wywóz trawy, liści, krzewów, na terenie Miejskiego Zakładu Komunikacji w Gorzowie Wielkopolskim Sp. z o.o. przy ul. Kostrzyńskiej 46</t>
  </si>
  <si>
    <t xml:space="preserve">Wartość netto </t>
  </si>
  <si>
    <r>
      <t>Wartość netto</t>
    </r>
    <r>
      <rPr>
        <sz val="11"/>
        <rFont val="Times New Roman"/>
        <family val="1"/>
      </rPr>
      <t xml:space="preserve">                                  poz. 1-4 za okres styczeń marzec               (3 miesiące),                                               poz. 5-8 za okres kwiecień-grudzień                           (9 miesięcy)</t>
    </r>
  </si>
  <si>
    <t xml:space="preserve">usługa jednorazowa wykonywana raz w roku, płatna po wykoniu usługi </t>
  </si>
  <si>
    <r>
      <t>1 akcja                                             (</t>
    </r>
    <r>
      <rPr>
        <sz val="11"/>
        <rFont val="Times New Roman"/>
        <family val="1"/>
      </rPr>
      <t>marzec/kwiecień)</t>
    </r>
  </si>
  <si>
    <t>Załącznik nr 1a do SIWZ</t>
  </si>
  <si>
    <r>
      <t>Utrzymanie w czystości autobusów - dni wolne, niedziele i święta (</t>
    </r>
    <r>
      <rPr>
        <sz val="11"/>
        <color indexed="10"/>
        <rFont val="Times New Roman"/>
        <family val="1"/>
      </rPr>
      <t>o</t>
    </r>
    <r>
      <rPr>
        <sz val="11"/>
        <color indexed="10"/>
        <rFont val="Times New Roman"/>
        <family val="1"/>
      </rPr>
      <t>d kwietnia do grudnia)</t>
    </r>
  </si>
  <si>
    <r>
      <t>Utrzymanie w czystości autobusów - dni robocze (</t>
    </r>
    <r>
      <rPr>
        <sz val="11"/>
        <color indexed="10"/>
        <rFont val="Times New Roman"/>
        <family val="1"/>
      </rPr>
      <t xml:space="preserve">od </t>
    </r>
    <r>
      <rPr>
        <sz val="11"/>
        <color indexed="10"/>
        <rFont val="Times New Roman"/>
        <family val="1"/>
      </rPr>
      <t>kwietnia do grudnia</t>
    </r>
    <r>
      <rPr>
        <sz val="11"/>
        <rFont val="Times New Roman"/>
        <family val="1"/>
      </rPr>
      <t>)</t>
    </r>
  </si>
  <si>
    <t>Utrzymanie w czystości autobusów - sprzątanie okresowe (od kwietnia do grudnia)</t>
  </si>
  <si>
    <r>
      <t xml:space="preserve">Wartość netto                                      </t>
    </r>
    <r>
      <rPr>
        <sz val="11"/>
        <rFont val="Times New Roman"/>
        <family val="1"/>
      </rPr>
      <t>za okres od 
kwietnia do grudnia                                    (9 miesięcy)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</si>
</sst>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_ ;[Red]\-#,##0.00\ 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7">
    <font>
      <sz val="11"/>
      <color theme="1"/>
      <name val="Czcionka tekstu podstawowego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DaunPenh"/>
      <family val="0"/>
    </font>
    <font>
      <sz val="11"/>
      <name val="Czcionka tekstu podstawowego"/>
      <family val="0"/>
    </font>
    <font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Czcionka tekstu podstawowego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8"/>
      <color indexed="56"/>
      <name val="Cambria"/>
      <family val="2"/>
    </font>
    <font>
      <sz val="12"/>
      <color indexed="20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10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Czcionka tekstu podstawowego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5700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1"/>
      <name val="Czcionka tekstu podstawowego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8"/>
      <color theme="3"/>
      <name val="Cambria"/>
      <family val="2"/>
    </font>
    <font>
      <sz val="12"/>
      <color rgb="FF9C0006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zcionka tekstu podstawowego"/>
      <family val="2"/>
    </font>
    <font>
      <sz val="11"/>
      <color rgb="FFFF0000"/>
      <name val="Times New Roman"/>
      <family val="1"/>
    </font>
    <font>
      <sz val="11"/>
      <color rgb="FFFF0000"/>
      <name val="Czcionka tekstu podstawowego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166" fontId="3" fillId="33" borderId="10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 vertical="center"/>
    </xf>
    <xf numFmtId="0" fontId="58" fillId="34" borderId="0" xfId="0" applyFont="1" applyFill="1" applyAlignment="1">
      <alignment horizontal="justify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44" fontId="3" fillId="0" borderId="12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horizontal="right" vertical="center"/>
    </xf>
    <xf numFmtId="168" fontId="3" fillId="33" borderId="12" xfId="0" applyNumberFormat="1" applyFont="1" applyFill="1" applyBorder="1" applyAlignment="1">
      <alignment horizontal="right" vertical="center" wrapText="1"/>
    </xf>
    <xf numFmtId="168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right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9" fontId="3" fillId="33" borderId="13" xfId="0" applyNumberFormat="1" applyFont="1" applyFill="1" applyBorder="1" applyAlignment="1">
      <alignment horizontal="right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4" fontId="4" fillId="35" borderId="15" xfId="0" applyNumberFormat="1" applyFont="1" applyFill="1" applyBorder="1" applyAlignment="1">
      <alignment horizontal="center" vertical="center" wrapText="1"/>
    </xf>
    <xf numFmtId="168" fontId="2" fillId="33" borderId="21" xfId="0" applyNumberFormat="1" applyFont="1" applyFill="1" applyBorder="1" applyAlignment="1">
      <alignment horizontal="center" vertical="center" wrapText="1"/>
    </xf>
    <xf numFmtId="166" fontId="2" fillId="33" borderId="15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68" fontId="2" fillId="33" borderId="15" xfId="0" applyNumberFormat="1" applyFont="1" applyFill="1" applyBorder="1" applyAlignment="1">
      <alignment horizontal="center" vertical="center" wrapText="1"/>
    </xf>
    <xf numFmtId="166" fontId="4" fillId="33" borderId="15" xfId="0" applyNumberFormat="1" applyFont="1" applyFill="1" applyBorder="1" applyAlignment="1">
      <alignment horizontal="center" vertical="center" wrapText="1"/>
    </xf>
    <xf numFmtId="166" fontId="4" fillId="33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0" fillId="0" borderId="13" xfId="0" applyFont="1" applyBorder="1" applyAlignment="1">
      <alignment vertical="center"/>
    </xf>
    <xf numFmtId="0" fontId="2" fillId="35" borderId="15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8" fontId="2" fillId="33" borderId="2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left" vertical="center"/>
    </xf>
    <xf numFmtId="4" fontId="4" fillId="33" borderId="14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right" vertical="center" wrapText="1"/>
    </xf>
    <xf numFmtId="168" fontId="4" fillId="33" borderId="10" xfId="0" applyNumberFormat="1" applyFont="1" applyFill="1" applyBorder="1" applyAlignment="1">
      <alignment horizontal="right" wrapText="1"/>
    </xf>
    <xf numFmtId="9" fontId="6" fillId="0" borderId="12" xfId="0" applyNumberFormat="1" applyFont="1" applyBorder="1" applyAlignment="1">
      <alignment horizontal="right" vertical="center" wrapText="1"/>
    </xf>
    <xf numFmtId="9" fontId="4" fillId="33" borderId="12" xfId="0" applyNumberFormat="1" applyFont="1" applyFill="1" applyBorder="1" applyAlignment="1">
      <alignment horizontal="right" vertical="center" wrapText="1"/>
    </xf>
    <xf numFmtId="9" fontId="4" fillId="0" borderId="12" xfId="0" applyNumberFormat="1" applyFont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right" vertical="center" wrapText="1"/>
    </xf>
    <xf numFmtId="44" fontId="8" fillId="0" borderId="12" xfId="0" applyNumberFormat="1" applyFont="1" applyFill="1" applyBorder="1" applyAlignment="1">
      <alignment horizontal="center" vertical="center"/>
    </xf>
    <xf numFmtId="44" fontId="8" fillId="0" borderId="13" xfId="0" applyNumberFormat="1" applyFont="1" applyFill="1" applyBorder="1" applyAlignment="1">
      <alignment horizontal="center" vertical="center"/>
    </xf>
    <xf numFmtId="44" fontId="8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1" fillId="33" borderId="17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2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61" fillId="33" borderId="17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8" xfId="60" applyNumberFormat="1" applyFont="1" applyBorder="1" applyAlignment="1" applyProtection="1">
      <alignment horizontal="center" vertical="center" wrapText="1"/>
      <protection locked="0"/>
    </xf>
    <xf numFmtId="166" fontId="2" fillId="0" borderId="15" xfId="60" applyNumberFormat="1" applyFont="1" applyBorder="1" applyAlignment="1" applyProtection="1">
      <alignment horizontal="center" vertical="center" wrapText="1"/>
      <protection locked="0"/>
    </xf>
    <xf numFmtId="166" fontId="2" fillId="0" borderId="17" xfId="60" applyNumberFormat="1" applyFont="1" applyBorder="1" applyAlignment="1" applyProtection="1">
      <alignment horizontal="center" vertical="center" wrapText="1"/>
      <protection locked="0"/>
    </xf>
    <xf numFmtId="166" fontId="7" fillId="0" borderId="15" xfId="60" applyNumberFormat="1" applyFont="1" applyBorder="1" applyAlignment="1" applyProtection="1">
      <alignment horizontal="center" vertical="center" wrapText="1"/>
      <protection locked="0"/>
    </xf>
    <xf numFmtId="2" fontId="2" fillId="0" borderId="18" xfId="60" applyNumberFormat="1" applyFont="1" applyBorder="1" applyAlignment="1" applyProtection="1">
      <alignment horizontal="center" vertical="center" wrapText="1"/>
      <protection locked="0"/>
    </xf>
    <xf numFmtId="2" fontId="2" fillId="0" borderId="15" xfId="60" applyNumberFormat="1" applyFont="1" applyBorder="1" applyAlignment="1" applyProtection="1">
      <alignment horizontal="center" vertical="center" wrapText="1"/>
      <protection locked="0"/>
    </xf>
    <xf numFmtId="2" fontId="2" fillId="33" borderId="18" xfId="60" applyNumberFormat="1" applyFont="1" applyFill="1" applyBorder="1" applyAlignment="1" applyProtection="1">
      <alignment horizontal="center" vertical="center" wrapText="1"/>
      <protection locked="0"/>
    </xf>
    <xf numFmtId="2" fontId="2" fillId="33" borderId="15" xfId="60" applyNumberFormat="1" applyFont="1" applyFill="1" applyBorder="1" applyAlignment="1" applyProtection="1">
      <alignment horizontal="center" vertical="center" wrapText="1"/>
      <protection locked="0"/>
    </xf>
    <xf numFmtId="166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8" xfId="0" applyNumberFormat="1" applyFont="1" applyBorder="1" applyAlignment="1" applyProtection="1">
      <alignment horizontal="center" vertical="center" wrapText="1"/>
      <protection locked="0"/>
    </xf>
    <xf numFmtId="9" fontId="2" fillId="0" borderId="15" xfId="0" applyNumberFormat="1" applyFont="1" applyBorder="1" applyAlignment="1" applyProtection="1">
      <alignment horizontal="center" vertical="center" wrapText="1"/>
      <protection locked="0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167" fontId="2" fillId="0" borderId="15" xfId="0" applyNumberFormat="1" applyFont="1" applyBorder="1" applyAlignment="1" applyProtection="1">
      <alignment horizontal="center" vertical="center" wrapText="1"/>
      <protection locked="0"/>
    </xf>
    <xf numFmtId="167" fontId="4" fillId="0" borderId="18" xfId="0" applyNumberFormat="1" applyFont="1" applyBorder="1" applyAlignment="1" applyProtection="1">
      <alignment horizontal="center" vertical="center" wrapText="1"/>
      <protection locked="0"/>
    </xf>
    <xf numFmtId="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0" applyNumberFormat="1" applyFont="1" applyBorder="1" applyAlignment="1" applyProtection="1">
      <alignment horizontal="center" vertical="center" wrapText="1"/>
      <protection locked="0"/>
    </xf>
    <xf numFmtId="167" fontId="2" fillId="0" borderId="21" xfId="0" applyNumberFormat="1" applyFont="1" applyBorder="1" applyAlignment="1" applyProtection="1">
      <alignment horizontal="center" vertical="center" wrapText="1"/>
      <protection locked="0"/>
    </xf>
    <xf numFmtId="167" fontId="4" fillId="0" borderId="21" xfId="0" applyNumberFormat="1" applyFont="1" applyBorder="1" applyAlignment="1" applyProtection="1">
      <alignment horizontal="center" vertical="center" wrapText="1"/>
      <protection locked="0"/>
    </xf>
    <xf numFmtId="167" fontId="4" fillId="0" borderId="15" xfId="0" applyNumberFormat="1" applyFont="1" applyBorder="1" applyAlignment="1" applyProtection="1">
      <alignment horizontal="center" vertical="center" wrapText="1"/>
      <protection locked="0"/>
    </xf>
    <xf numFmtId="9" fontId="2" fillId="0" borderId="21" xfId="0" applyNumberFormat="1" applyFont="1" applyBorder="1" applyAlignment="1" applyProtection="1">
      <alignment horizontal="center" vertical="center" wrapText="1"/>
      <protection locked="0"/>
    </xf>
    <xf numFmtId="9" fontId="7" fillId="0" borderId="15" xfId="0" applyNumberFormat="1" applyFont="1" applyBorder="1" applyAlignment="1" applyProtection="1">
      <alignment horizontal="center" vertical="center" wrapText="1"/>
      <protection locked="0"/>
    </xf>
    <xf numFmtId="9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166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horizontal="right" vertical="center" wrapText="1"/>
    </xf>
    <xf numFmtId="4" fontId="4" fillId="36" borderId="13" xfId="0" applyNumberFormat="1" applyFont="1" applyFill="1" applyBorder="1" applyAlignment="1">
      <alignment horizontal="left" vertical="center"/>
    </xf>
    <xf numFmtId="4" fontId="4" fillId="36" borderId="14" xfId="0" applyNumberFormat="1" applyFont="1" applyFill="1" applyBorder="1" applyAlignment="1">
      <alignment horizontal="left" vertical="center"/>
    </xf>
    <xf numFmtId="4" fontId="4" fillId="36" borderId="13" xfId="0" applyNumberFormat="1" applyFont="1" applyFill="1" applyBorder="1" applyAlignment="1">
      <alignment horizontal="left" vertical="center" wrapText="1"/>
    </xf>
    <xf numFmtId="4" fontId="5" fillId="36" borderId="13" xfId="0" applyNumberFormat="1" applyFont="1" applyFill="1" applyBorder="1" applyAlignment="1">
      <alignment horizontal="left"/>
    </xf>
    <xf numFmtId="4" fontId="5" fillId="36" borderId="14" xfId="0" applyNumberFormat="1" applyFont="1" applyFill="1" applyBorder="1" applyAlignment="1">
      <alignment horizontal="left"/>
    </xf>
    <xf numFmtId="0" fontId="2" fillId="0" borderId="15" xfId="0" applyFont="1" applyBorder="1" applyAlignment="1" applyProtection="1">
      <alignment horizontal="left" vertical="center" wrapText="1"/>
      <protection/>
    </xf>
    <xf numFmtId="0" fontId="64" fillId="0" borderId="15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>
      <alignment horizontal="right" vertical="center" wrapText="1"/>
    </xf>
    <xf numFmtId="44" fontId="8" fillId="37" borderId="12" xfId="0" applyNumberFormat="1" applyFont="1" applyFill="1" applyBorder="1" applyAlignment="1">
      <alignment horizontal="center" vertical="center"/>
    </xf>
    <xf numFmtId="44" fontId="8" fillId="37" borderId="13" xfId="0" applyNumberFormat="1" applyFont="1" applyFill="1" applyBorder="1" applyAlignment="1">
      <alignment horizontal="center" vertical="center"/>
    </xf>
    <xf numFmtId="44" fontId="8" fillId="37" borderId="14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64" fillId="35" borderId="15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61" fillId="0" borderId="23" xfId="0" applyFont="1" applyBorder="1" applyAlignment="1" applyProtection="1">
      <alignment horizontal="left" vertical="center" wrapText="1"/>
      <protection/>
    </xf>
    <xf numFmtId="0" fontId="61" fillId="0" borderId="24" xfId="0" applyFont="1" applyBorder="1" applyAlignment="1" applyProtection="1">
      <alignment horizontal="left" vertical="center" wrapText="1"/>
      <protection/>
    </xf>
    <xf numFmtId="166" fontId="61" fillId="0" borderId="23" xfId="0" applyNumberFormat="1" applyFont="1" applyBorder="1" applyAlignment="1">
      <alignment horizontal="center" vertical="center" wrapText="1"/>
    </xf>
    <xf numFmtId="166" fontId="61" fillId="0" borderId="24" xfId="0" applyNumberFormat="1" applyFont="1" applyBorder="1" applyAlignment="1">
      <alignment horizontal="center" vertical="center" wrapText="1"/>
    </xf>
    <xf numFmtId="44" fontId="4" fillId="0" borderId="2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2" fontId="61" fillId="33" borderId="23" xfId="0" applyNumberFormat="1" applyFont="1" applyFill="1" applyBorder="1" applyAlignment="1">
      <alignment horizontal="center" vertical="center" wrapText="1"/>
    </xf>
    <xf numFmtId="0" fontId="62" fillId="0" borderId="24" xfId="0" applyFont="1" applyBorder="1" applyAlignment="1">
      <alignment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64" fillId="0" borderId="15" xfId="0" applyFont="1" applyBorder="1" applyAlignment="1">
      <alignment vertical="center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/>
    </xf>
    <xf numFmtId="44" fontId="4" fillId="0" borderId="12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2" fillId="35" borderId="15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/>
    </xf>
    <xf numFmtId="44" fontId="8" fillId="37" borderId="12" xfId="0" applyNumberFormat="1" applyFont="1" applyFill="1" applyBorder="1" applyAlignment="1">
      <alignment horizontal="center" wrapText="1"/>
    </xf>
    <xf numFmtId="44" fontId="8" fillId="37" borderId="13" xfId="0" applyNumberFormat="1" applyFont="1" applyFill="1" applyBorder="1" applyAlignment="1">
      <alignment horizontal="center" wrapText="1"/>
    </xf>
    <xf numFmtId="44" fontId="8" fillId="37" borderId="14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4" fontId="2" fillId="33" borderId="12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44" fontId="2" fillId="33" borderId="22" xfId="0" applyNumberFormat="1" applyFont="1" applyFill="1" applyBorder="1" applyAlignment="1">
      <alignment horizontal="center" vertical="center" wrapText="1"/>
    </xf>
    <xf numFmtId="44" fontId="2" fillId="33" borderId="25" xfId="0" applyNumberFormat="1" applyFont="1" applyFill="1" applyBorder="1" applyAlignment="1">
      <alignment horizontal="center" vertical="center" wrapText="1"/>
    </xf>
    <xf numFmtId="44" fontId="2" fillId="33" borderId="26" xfId="0" applyNumberFormat="1" applyFont="1" applyFill="1" applyBorder="1" applyAlignment="1">
      <alignment horizontal="center" vertical="center" wrapText="1"/>
    </xf>
    <xf numFmtId="168" fontId="4" fillId="33" borderId="12" xfId="0" applyNumberFormat="1" applyFont="1" applyFill="1" applyBorder="1" applyAlignment="1">
      <alignment horizontal="right" vertical="center" wrapText="1"/>
    </xf>
    <xf numFmtId="168" fontId="4" fillId="33" borderId="13" xfId="0" applyNumberFormat="1" applyFont="1" applyFill="1" applyBorder="1" applyAlignment="1">
      <alignment horizontal="right" vertical="center" wrapText="1"/>
    </xf>
    <xf numFmtId="168" fontId="4" fillId="33" borderId="14" xfId="0" applyNumberFormat="1" applyFont="1" applyFill="1" applyBorder="1" applyAlignment="1">
      <alignment horizontal="right" vertical="center" wrapText="1"/>
    </xf>
    <xf numFmtId="168" fontId="8" fillId="37" borderId="13" xfId="0" applyNumberFormat="1" applyFont="1" applyFill="1" applyBorder="1" applyAlignment="1">
      <alignment horizontal="center" wrapText="1"/>
    </xf>
    <xf numFmtId="168" fontId="8" fillId="37" borderId="14" xfId="0" applyNumberFormat="1" applyFont="1" applyFill="1" applyBorder="1" applyAlignment="1">
      <alignment horizontal="center" wrapText="1"/>
    </xf>
    <xf numFmtId="44" fontId="4" fillId="36" borderId="15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68" fontId="8" fillId="36" borderId="12" xfId="0" applyNumberFormat="1" applyFont="1" applyFill="1" applyBorder="1" applyAlignment="1">
      <alignment horizontal="center" vertical="center" wrapText="1"/>
    </xf>
    <xf numFmtId="168" fontId="8" fillId="36" borderId="13" xfId="0" applyNumberFormat="1" applyFont="1" applyFill="1" applyBorder="1" applyAlignment="1">
      <alignment horizontal="center" vertical="center" wrapText="1"/>
    </xf>
    <xf numFmtId="168" fontId="8" fillId="36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8" fontId="2" fillId="33" borderId="12" xfId="0" applyNumberFormat="1" applyFont="1" applyFill="1" applyBorder="1" applyAlignment="1">
      <alignment horizontal="center" vertical="center" wrapText="1"/>
    </xf>
    <xf numFmtId="168" fontId="2" fillId="33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166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4" fontId="8" fillId="36" borderId="12" xfId="0" applyNumberFormat="1" applyFont="1" applyFill="1" applyBorder="1" applyAlignment="1">
      <alignment horizontal="center" vertical="center" wrapText="1"/>
    </xf>
    <xf numFmtId="44" fontId="8" fillId="36" borderId="13" xfId="0" applyNumberFormat="1" applyFont="1" applyFill="1" applyBorder="1" applyAlignment="1">
      <alignment horizontal="center" vertical="center" wrapText="1"/>
    </xf>
    <xf numFmtId="44" fontId="8" fillId="36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8" fontId="2" fillId="33" borderId="12" xfId="0" applyNumberFormat="1" applyFont="1" applyFill="1" applyBorder="1" applyAlignment="1">
      <alignment horizontal="left" vertical="center" wrapText="1"/>
    </xf>
    <xf numFmtId="168" fontId="2" fillId="33" borderId="14" xfId="0" applyNumberFormat="1" applyFont="1" applyFill="1" applyBorder="1" applyAlignment="1">
      <alignment horizontal="left" vertical="center" wrapText="1"/>
    </xf>
    <xf numFmtId="168" fontId="4" fillId="33" borderId="12" xfId="0" applyNumberFormat="1" applyFont="1" applyFill="1" applyBorder="1" applyAlignment="1">
      <alignment horizontal="center" vertical="center" wrapText="1"/>
    </xf>
    <xf numFmtId="168" fontId="4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4" fontId="6" fillId="0" borderId="12" xfId="0" applyNumberFormat="1" applyFont="1" applyBorder="1" applyAlignment="1">
      <alignment horizontal="right" vertical="center" wrapText="1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44" fontId="2" fillId="33" borderId="12" xfId="0" applyNumberFormat="1" applyFont="1" applyFill="1" applyBorder="1" applyAlignment="1">
      <alignment horizontal="center" vertical="center" wrapText="1"/>
    </xf>
    <xf numFmtId="44" fontId="2" fillId="33" borderId="13" xfId="0" applyNumberFormat="1" applyFont="1" applyFill="1" applyBorder="1" applyAlignment="1">
      <alignment horizontal="center" vertical="center" wrapText="1"/>
    </xf>
    <xf numFmtId="44" fontId="2" fillId="33" borderId="14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view="pageBreakPreview" zoomScale="90" zoomScaleNormal="90" zoomScaleSheetLayoutView="90" zoomScalePageLayoutView="90" workbookViewId="0" topLeftCell="A1">
      <selection activeCell="A2" sqref="A2:J2"/>
    </sheetView>
  </sheetViews>
  <sheetFormatPr defaultColWidth="8.796875" defaultRowHeight="14.25"/>
  <cols>
    <col min="1" max="1" width="6.09765625" style="0" customWidth="1"/>
    <col min="2" max="2" width="11.5" style="0" customWidth="1"/>
    <col min="3" max="3" width="49.19921875" style="0" customWidth="1"/>
    <col min="4" max="5" width="11.8984375" style="0" customWidth="1"/>
    <col min="6" max="6" width="9.3984375" style="0" customWidth="1"/>
    <col min="7" max="7" width="13" style="0" customWidth="1"/>
    <col min="8" max="8" width="16.19921875" style="0" customWidth="1"/>
    <col min="9" max="9" width="14.3984375" style="0" customWidth="1"/>
    <col min="10" max="10" width="16.5" style="0" customWidth="1"/>
    <col min="12" max="12" width="9.8984375" style="0" bestFit="1" customWidth="1"/>
    <col min="13" max="13" width="11.59765625" style="0" bestFit="1" customWidth="1"/>
    <col min="15" max="15" width="9" style="7" customWidth="1"/>
  </cols>
  <sheetData>
    <row r="1" spans="1:10" ht="27.75" customHeight="1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2.5" customHeight="1">
      <c r="A2" s="127" t="s">
        <v>79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5" s="82" customFormat="1" ht="9" customHeight="1">
      <c r="A3" s="79"/>
      <c r="B3" s="80"/>
      <c r="C3" s="80"/>
      <c r="D3" s="80"/>
      <c r="E3" s="80"/>
      <c r="F3" s="80"/>
      <c r="G3" s="80"/>
      <c r="H3" s="80"/>
      <c r="I3" s="80"/>
      <c r="J3" s="81"/>
      <c r="O3" s="83"/>
    </row>
    <row r="4" spans="1:15" ht="48.75" customHeight="1">
      <c r="A4" s="130" t="s">
        <v>28</v>
      </c>
      <c r="B4" s="131"/>
      <c r="C4" s="131"/>
      <c r="D4" s="131"/>
      <c r="E4" s="131"/>
      <c r="F4" s="131"/>
      <c r="G4" s="131"/>
      <c r="H4" s="131"/>
      <c r="I4" s="131"/>
      <c r="J4" s="132"/>
      <c r="O4" s="4"/>
    </row>
    <row r="5" spans="1:15" ht="117" customHeight="1">
      <c r="A5" s="59" t="s">
        <v>0</v>
      </c>
      <c r="B5" s="133" t="s">
        <v>36</v>
      </c>
      <c r="C5" s="134"/>
      <c r="D5" s="59" t="s">
        <v>37</v>
      </c>
      <c r="E5" s="59" t="s">
        <v>38</v>
      </c>
      <c r="F5" s="59" t="s">
        <v>39</v>
      </c>
      <c r="G5" s="59" t="s">
        <v>40</v>
      </c>
      <c r="H5" s="32" t="s">
        <v>91</v>
      </c>
      <c r="I5" s="33" t="s">
        <v>26</v>
      </c>
      <c r="J5" s="59" t="s">
        <v>24</v>
      </c>
      <c r="O5" s="3"/>
    </row>
    <row r="6" spans="1:15" ht="28.5" customHeight="1">
      <c r="A6" s="31">
        <v>1</v>
      </c>
      <c r="B6" s="135" t="s">
        <v>58</v>
      </c>
      <c r="C6" s="136"/>
      <c r="D6" s="31">
        <v>70</v>
      </c>
      <c r="E6" s="87"/>
      <c r="F6" s="31">
        <v>21</v>
      </c>
      <c r="G6" s="34">
        <f>ROUND(D6*E6*F6,2)</f>
        <v>0</v>
      </c>
      <c r="H6" s="34">
        <f>G6*3</f>
        <v>0</v>
      </c>
      <c r="I6" s="99">
        <v>0.23</v>
      </c>
      <c r="J6" s="87">
        <f aca="true" t="shared" si="0" ref="J6:J13">H6*I6+H6</f>
        <v>0</v>
      </c>
      <c r="O6" s="3"/>
    </row>
    <row r="7" spans="1:15" ht="28.5" customHeight="1">
      <c r="A7" s="31">
        <v>2</v>
      </c>
      <c r="B7" s="124" t="s">
        <v>59</v>
      </c>
      <c r="C7" s="125"/>
      <c r="D7" s="31">
        <v>40</v>
      </c>
      <c r="E7" s="87"/>
      <c r="F7" s="31">
        <v>4</v>
      </c>
      <c r="G7" s="34">
        <f>ROUND(D7*E7*F7,2)</f>
        <v>0</v>
      </c>
      <c r="H7" s="34">
        <f>G7*3</f>
        <v>0</v>
      </c>
      <c r="I7" s="99">
        <v>0.23</v>
      </c>
      <c r="J7" s="87">
        <f t="shared" si="0"/>
        <v>0</v>
      </c>
      <c r="O7" s="3"/>
    </row>
    <row r="8" spans="1:15" ht="28.5" customHeight="1">
      <c r="A8" s="31">
        <v>3</v>
      </c>
      <c r="B8" s="124" t="s">
        <v>60</v>
      </c>
      <c r="C8" s="125"/>
      <c r="D8" s="31">
        <v>38</v>
      </c>
      <c r="E8" s="87"/>
      <c r="F8" s="31">
        <v>5</v>
      </c>
      <c r="G8" s="34">
        <f>ROUND(D8*E8*F8,2)</f>
        <v>0</v>
      </c>
      <c r="H8" s="34">
        <f>G8*3</f>
        <v>0</v>
      </c>
      <c r="I8" s="99">
        <v>0.23</v>
      </c>
      <c r="J8" s="87">
        <f t="shared" si="0"/>
        <v>0</v>
      </c>
      <c r="O8" s="3"/>
    </row>
    <row r="9" spans="1:15" s="85" customFormat="1" ht="30" customHeight="1" thickBot="1">
      <c r="A9" s="84">
        <v>4</v>
      </c>
      <c r="B9" s="137" t="s">
        <v>56</v>
      </c>
      <c r="C9" s="138"/>
      <c r="D9" s="84">
        <v>30</v>
      </c>
      <c r="E9" s="88"/>
      <c r="F9" s="144">
        <f>D9*E9</f>
        <v>0</v>
      </c>
      <c r="G9" s="145"/>
      <c r="H9" s="34">
        <f>D9*F9</f>
        <v>0</v>
      </c>
      <c r="I9" s="105">
        <v>0.23</v>
      </c>
      <c r="J9" s="87">
        <f t="shared" si="0"/>
        <v>0</v>
      </c>
      <c r="O9" s="86"/>
    </row>
    <row r="10" spans="1:15" ht="27.75" customHeight="1">
      <c r="A10" s="36">
        <v>5</v>
      </c>
      <c r="B10" s="146" t="s">
        <v>96</v>
      </c>
      <c r="C10" s="147"/>
      <c r="D10" s="31">
        <v>72</v>
      </c>
      <c r="E10" s="89"/>
      <c r="F10" s="37">
        <v>21</v>
      </c>
      <c r="G10" s="38">
        <f>ROUND(D10*E10*F10,2)</f>
        <v>0</v>
      </c>
      <c r="H10" s="39">
        <f>G10*9</f>
        <v>0</v>
      </c>
      <c r="I10" s="100">
        <v>0.23</v>
      </c>
      <c r="J10" s="87">
        <f t="shared" si="0"/>
        <v>0</v>
      </c>
      <c r="O10" s="4"/>
    </row>
    <row r="11" spans="1:15" ht="27.75" customHeight="1">
      <c r="A11" s="31">
        <v>6</v>
      </c>
      <c r="B11" s="124" t="s">
        <v>61</v>
      </c>
      <c r="C11" s="125"/>
      <c r="D11" s="31">
        <v>42</v>
      </c>
      <c r="E11" s="90"/>
      <c r="F11" s="29">
        <v>4</v>
      </c>
      <c r="G11" s="30">
        <f>ROUND(D11*E11*F11,2)</f>
        <v>0</v>
      </c>
      <c r="H11" s="39">
        <f>G11*9</f>
        <v>0</v>
      </c>
      <c r="I11" s="101">
        <v>0.23</v>
      </c>
      <c r="J11" s="87">
        <f t="shared" si="0"/>
        <v>0</v>
      </c>
      <c r="O11" s="3"/>
    </row>
    <row r="12" spans="1:15" ht="32.25" customHeight="1">
      <c r="A12" s="31">
        <v>7</v>
      </c>
      <c r="B12" s="124" t="s">
        <v>95</v>
      </c>
      <c r="C12" s="125"/>
      <c r="D12" s="31">
        <v>40</v>
      </c>
      <c r="E12" s="90"/>
      <c r="F12" s="29">
        <v>5</v>
      </c>
      <c r="G12" s="30">
        <f>ROUND(D12*E12*F12,2)</f>
        <v>0</v>
      </c>
      <c r="H12" s="39">
        <f>G12*9</f>
        <v>0</v>
      </c>
      <c r="I12" s="101">
        <v>0.23</v>
      </c>
      <c r="J12" s="87">
        <f t="shared" si="0"/>
        <v>0</v>
      </c>
      <c r="O12" s="3"/>
    </row>
    <row r="13" spans="1:15" ht="30" customHeight="1" thickBot="1">
      <c r="A13" s="35">
        <v>8</v>
      </c>
      <c r="B13" s="137" t="s">
        <v>97</v>
      </c>
      <c r="C13" s="138"/>
      <c r="D13" s="35">
        <v>30</v>
      </c>
      <c r="E13" s="91"/>
      <c r="F13" s="139">
        <f>D13*E13</f>
        <v>0</v>
      </c>
      <c r="G13" s="140"/>
      <c r="H13" s="39">
        <f>D13*F13</f>
        <v>0</v>
      </c>
      <c r="I13" s="102">
        <v>0.23</v>
      </c>
      <c r="J13" s="87">
        <f t="shared" si="0"/>
        <v>0</v>
      </c>
      <c r="O13" s="5"/>
    </row>
    <row r="14" spans="1:15" ht="23.25" customHeight="1">
      <c r="A14" s="141" t="s">
        <v>9</v>
      </c>
      <c r="B14" s="142"/>
      <c r="C14" s="142"/>
      <c r="D14" s="142"/>
      <c r="E14" s="142"/>
      <c r="F14" s="142"/>
      <c r="G14" s="143"/>
      <c r="H14" s="40">
        <f>SUM(H6:H13)</f>
        <v>0</v>
      </c>
      <c r="I14" s="78" t="s">
        <v>10</v>
      </c>
      <c r="J14" s="104">
        <f>SUM(J6:J13)</f>
        <v>0</v>
      </c>
      <c r="O14" s="6"/>
    </row>
    <row r="15" spans="1:15" ht="68.25" customHeight="1">
      <c r="A15" s="130" t="s">
        <v>41</v>
      </c>
      <c r="B15" s="131"/>
      <c r="C15" s="131"/>
      <c r="D15" s="131"/>
      <c r="E15" s="131"/>
      <c r="F15" s="131"/>
      <c r="G15" s="131"/>
      <c r="H15" s="131"/>
      <c r="I15" s="131"/>
      <c r="J15" s="132"/>
      <c r="O15" s="6"/>
    </row>
    <row r="16" spans="1:15" ht="74.25" customHeight="1">
      <c r="A16" s="59" t="s">
        <v>0</v>
      </c>
      <c r="B16" s="148" t="s">
        <v>1</v>
      </c>
      <c r="C16" s="149"/>
      <c r="D16" s="59" t="s">
        <v>37</v>
      </c>
      <c r="E16" s="59" t="s">
        <v>42</v>
      </c>
      <c r="F16" s="59" t="s">
        <v>43</v>
      </c>
      <c r="G16" s="59" t="s">
        <v>40</v>
      </c>
      <c r="H16" s="32" t="s">
        <v>98</v>
      </c>
      <c r="I16" s="59" t="s">
        <v>4</v>
      </c>
      <c r="J16" s="59" t="s">
        <v>5</v>
      </c>
      <c r="O16" s="6"/>
    </row>
    <row r="17" spans="1:15" ht="36.75" customHeight="1">
      <c r="A17" s="31">
        <v>1</v>
      </c>
      <c r="B17" s="150" t="s">
        <v>6</v>
      </c>
      <c r="C17" s="151"/>
      <c r="D17" s="19">
        <v>7</v>
      </c>
      <c r="E17" s="92"/>
      <c r="F17" s="19">
        <v>21</v>
      </c>
      <c r="G17" s="20">
        <f>ROUND(D17*E17*F17,2)</f>
        <v>0</v>
      </c>
      <c r="H17" s="20">
        <f>G17*9</f>
        <v>0</v>
      </c>
      <c r="I17" s="111">
        <v>0.23</v>
      </c>
      <c r="J17" s="106">
        <f>H17*I17+H17</f>
        <v>0</v>
      </c>
      <c r="O17" s="6"/>
    </row>
    <row r="18" spans="1:15" ht="31.5" customHeight="1">
      <c r="A18" s="31">
        <v>2</v>
      </c>
      <c r="B18" s="150" t="s">
        <v>14</v>
      </c>
      <c r="C18" s="151"/>
      <c r="D18" s="19">
        <v>5</v>
      </c>
      <c r="E18" s="92"/>
      <c r="F18" s="19">
        <v>4</v>
      </c>
      <c r="G18" s="20">
        <f>ROUND(D18*E18*F18,2)</f>
        <v>0</v>
      </c>
      <c r="H18" s="20">
        <f>G18*9</f>
        <v>0</v>
      </c>
      <c r="I18" s="111">
        <v>0.23</v>
      </c>
      <c r="J18" s="106">
        <f>H18*I18+H18</f>
        <v>0</v>
      </c>
      <c r="O18" s="6"/>
    </row>
    <row r="19" spans="1:15" ht="33.75" customHeight="1">
      <c r="A19" s="31">
        <v>3</v>
      </c>
      <c r="B19" s="150" t="s">
        <v>7</v>
      </c>
      <c r="C19" s="151"/>
      <c r="D19" s="19">
        <v>5</v>
      </c>
      <c r="E19" s="92"/>
      <c r="F19" s="19">
        <v>5</v>
      </c>
      <c r="G19" s="20">
        <f>ROUND(D19*E19*F19,2)</f>
        <v>0</v>
      </c>
      <c r="H19" s="20">
        <f>G19*9</f>
        <v>0</v>
      </c>
      <c r="I19" s="111">
        <v>0.23</v>
      </c>
      <c r="J19" s="106">
        <f>H19*I19+H19</f>
        <v>0</v>
      </c>
      <c r="O19" s="6"/>
    </row>
    <row r="20" spans="1:15" ht="30" customHeight="1">
      <c r="A20" s="29">
        <v>4</v>
      </c>
      <c r="B20" s="150" t="s">
        <v>44</v>
      </c>
      <c r="C20" s="151"/>
      <c r="D20" s="19">
        <v>2</v>
      </c>
      <c r="E20" s="92"/>
      <c r="F20" s="152">
        <f>D20*E20</f>
        <v>0</v>
      </c>
      <c r="G20" s="153"/>
      <c r="H20" s="20">
        <f>E20*F20</f>
        <v>0</v>
      </c>
      <c r="I20" s="111">
        <v>0.23</v>
      </c>
      <c r="J20" s="106">
        <f>H20*I20+H20</f>
        <v>0</v>
      </c>
      <c r="O20" s="6"/>
    </row>
    <row r="21" spans="1:15" ht="25.5" customHeight="1">
      <c r="A21" s="156" t="s">
        <v>9</v>
      </c>
      <c r="B21" s="157"/>
      <c r="C21" s="157"/>
      <c r="D21" s="157"/>
      <c r="E21" s="157"/>
      <c r="F21" s="157"/>
      <c r="G21" s="158"/>
      <c r="H21" s="27">
        <f>SUM(H17:H20)</f>
        <v>0</v>
      </c>
      <c r="I21" s="76" t="s">
        <v>10</v>
      </c>
      <c r="J21" s="28">
        <f>SUM(J17:J20)</f>
        <v>0</v>
      </c>
      <c r="O21" s="6"/>
    </row>
    <row r="22" spans="1:15" ht="18" customHeight="1">
      <c r="A22" s="117" t="s">
        <v>75</v>
      </c>
      <c r="B22" s="118"/>
      <c r="C22" s="118"/>
      <c r="D22" s="118"/>
      <c r="E22" s="118"/>
      <c r="F22" s="118"/>
      <c r="G22" s="121">
        <f>H21</f>
        <v>0</v>
      </c>
      <c r="H22" s="122"/>
      <c r="I22" s="122"/>
      <c r="J22" s="123"/>
      <c r="O22" s="6"/>
    </row>
    <row r="23" spans="1:15" ht="18.75" customHeight="1">
      <c r="A23" s="117" t="s">
        <v>76</v>
      </c>
      <c r="B23" s="118"/>
      <c r="C23" s="118"/>
      <c r="D23" s="118"/>
      <c r="E23" s="118"/>
      <c r="F23" s="118"/>
      <c r="G23" s="119">
        <f>J21</f>
        <v>0</v>
      </c>
      <c r="H23" s="119"/>
      <c r="I23" s="119"/>
      <c r="J23" s="120"/>
      <c r="O23" s="6"/>
    </row>
    <row r="24" spans="1:15" ht="18.75" customHeight="1">
      <c r="A24" s="68"/>
      <c r="B24" s="69"/>
      <c r="C24" s="69"/>
      <c r="D24" s="69"/>
      <c r="E24" s="69"/>
      <c r="F24" s="69"/>
      <c r="G24" s="70"/>
      <c r="H24" s="70"/>
      <c r="I24" s="70"/>
      <c r="J24" s="71"/>
      <c r="O24" s="6"/>
    </row>
    <row r="25" spans="1:15" ht="54" customHeight="1">
      <c r="A25" s="161" t="s">
        <v>83</v>
      </c>
      <c r="B25" s="162"/>
      <c r="C25" s="162"/>
      <c r="D25" s="162"/>
      <c r="E25" s="162"/>
      <c r="F25" s="162"/>
      <c r="G25" s="162"/>
      <c r="H25" s="162"/>
      <c r="I25" s="162"/>
      <c r="J25" s="163"/>
      <c r="O25" s="6"/>
    </row>
    <row r="26" spans="1:15" ht="16.5" customHeight="1">
      <c r="A26" s="10"/>
      <c r="B26" s="11"/>
      <c r="C26" s="11"/>
      <c r="D26" s="11"/>
      <c r="E26" s="11"/>
      <c r="F26" s="11"/>
      <c r="G26" s="11"/>
      <c r="H26" s="17"/>
      <c r="I26" s="15"/>
      <c r="J26" s="18"/>
      <c r="O26" s="6"/>
    </row>
    <row r="27" spans="1:10" ht="37.5" customHeight="1">
      <c r="A27" s="130" t="s">
        <v>84</v>
      </c>
      <c r="B27" s="131"/>
      <c r="C27" s="131"/>
      <c r="D27" s="131"/>
      <c r="E27" s="131"/>
      <c r="F27" s="131"/>
      <c r="G27" s="131"/>
      <c r="H27" s="131"/>
      <c r="I27" s="131"/>
      <c r="J27" s="132"/>
    </row>
    <row r="28" spans="1:10" ht="45">
      <c r="A28" s="59" t="s">
        <v>0</v>
      </c>
      <c r="B28" s="148" t="s">
        <v>1</v>
      </c>
      <c r="C28" s="149"/>
      <c r="D28" s="59" t="s">
        <v>29</v>
      </c>
      <c r="E28" s="59" t="s">
        <v>12</v>
      </c>
      <c r="F28" s="59" t="s">
        <v>2</v>
      </c>
      <c r="G28" s="148" t="s">
        <v>3</v>
      </c>
      <c r="H28" s="221"/>
      <c r="I28" s="41" t="s">
        <v>26</v>
      </c>
      <c r="J28" s="59" t="s">
        <v>24</v>
      </c>
    </row>
    <row r="29" spans="1:10" ht="27" customHeight="1">
      <c r="A29" s="42">
        <v>1</v>
      </c>
      <c r="B29" s="154" t="s">
        <v>8</v>
      </c>
      <c r="C29" s="155"/>
      <c r="D29" s="29">
        <v>405.54</v>
      </c>
      <c r="E29" s="93"/>
      <c r="F29" s="29">
        <v>26</v>
      </c>
      <c r="G29" s="222">
        <f>ROUND(D29*E29*F29,2)</f>
        <v>0</v>
      </c>
      <c r="H29" s="223"/>
      <c r="I29" s="101">
        <v>0.23</v>
      </c>
      <c r="J29" s="107">
        <f>G29*I29+G29</f>
        <v>0</v>
      </c>
    </row>
    <row r="30" spans="1:10" ht="48.75" customHeight="1">
      <c r="A30" s="42">
        <v>2</v>
      </c>
      <c r="B30" s="154" t="s">
        <v>57</v>
      </c>
      <c r="C30" s="155"/>
      <c r="D30" s="43">
        <v>708</v>
      </c>
      <c r="E30" s="93"/>
      <c r="F30" s="29">
        <v>26</v>
      </c>
      <c r="G30" s="222">
        <f>ROUND(D30*E30*F30,2)</f>
        <v>0</v>
      </c>
      <c r="H30" s="223"/>
      <c r="I30" s="101">
        <v>0.23</v>
      </c>
      <c r="J30" s="107">
        <f>G30*I30+G30</f>
        <v>0</v>
      </c>
    </row>
    <row r="31" spans="1:10" ht="20.25" customHeight="1">
      <c r="A31" s="156" t="s">
        <v>9</v>
      </c>
      <c r="B31" s="157"/>
      <c r="C31" s="157"/>
      <c r="D31" s="157"/>
      <c r="E31" s="157"/>
      <c r="F31" s="157"/>
      <c r="G31" s="158"/>
      <c r="H31" s="27">
        <f>SUM(H29:H30)</f>
        <v>0</v>
      </c>
      <c r="I31" s="76" t="s">
        <v>10</v>
      </c>
      <c r="J31" s="108">
        <f>SUM(J29:J30)</f>
        <v>0</v>
      </c>
    </row>
    <row r="32" spans="1:10" ht="18.75" customHeight="1">
      <c r="A32" s="10"/>
      <c r="B32" s="58"/>
      <c r="C32" s="58"/>
      <c r="D32" s="58"/>
      <c r="E32" s="58"/>
      <c r="F32" s="58"/>
      <c r="G32" s="58"/>
      <c r="H32" s="14"/>
      <c r="I32" s="15"/>
      <c r="J32" s="16"/>
    </row>
    <row r="33" spans="1:10" ht="54" customHeight="1">
      <c r="A33" s="130" t="s">
        <v>85</v>
      </c>
      <c r="B33" s="131"/>
      <c r="C33" s="131"/>
      <c r="D33" s="131"/>
      <c r="E33" s="131"/>
      <c r="F33" s="131"/>
      <c r="G33" s="131"/>
      <c r="H33" s="131"/>
      <c r="I33" s="131"/>
      <c r="J33" s="132"/>
    </row>
    <row r="34" spans="1:10" ht="45.75" customHeight="1">
      <c r="A34" s="59" t="s">
        <v>0</v>
      </c>
      <c r="B34" s="159" t="s">
        <v>1</v>
      </c>
      <c r="C34" s="160"/>
      <c r="D34" s="59" t="s">
        <v>11</v>
      </c>
      <c r="E34" s="77" t="s">
        <v>12</v>
      </c>
      <c r="F34" s="59" t="s">
        <v>45</v>
      </c>
      <c r="G34" s="59" t="s">
        <v>46</v>
      </c>
      <c r="H34" s="32" t="s">
        <v>3</v>
      </c>
      <c r="I34" s="41" t="s">
        <v>26</v>
      </c>
      <c r="J34" s="77" t="s">
        <v>24</v>
      </c>
    </row>
    <row r="35" spans="1:10" ht="54" customHeight="1">
      <c r="A35" s="44">
        <v>1</v>
      </c>
      <c r="B35" s="154" t="s">
        <v>69</v>
      </c>
      <c r="C35" s="155"/>
      <c r="D35" s="38">
        <v>399.44</v>
      </c>
      <c r="E35" s="93"/>
      <c r="F35" s="37">
        <v>9</v>
      </c>
      <c r="G35" s="39">
        <f>ROUND(D35*E35*F35,2)</f>
        <v>0</v>
      </c>
      <c r="H35" s="30">
        <f>ROUND(G35*12,2)</f>
        <v>0</v>
      </c>
      <c r="I35" s="101">
        <v>0.23</v>
      </c>
      <c r="J35" s="103">
        <f>ROUND(H35*I35+H35,2)</f>
        <v>0</v>
      </c>
    </row>
    <row r="36" spans="1:10" ht="66" customHeight="1">
      <c r="A36" s="42">
        <f>A35+1</f>
        <v>2</v>
      </c>
      <c r="B36" s="154" t="s">
        <v>19</v>
      </c>
      <c r="C36" s="155"/>
      <c r="D36" s="43">
        <v>73.69</v>
      </c>
      <c r="E36" s="93"/>
      <c r="F36" s="29">
        <v>30</v>
      </c>
      <c r="G36" s="39">
        <f>ROUND(D36*E36*F36,2)</f>
        <v>0</v>
      </c>
      <c r="H36" s="30">
        <f aca="true" t="shared" si="1" ref="H36:H58">ROUND(G36*12,2)</f>
        <v>0</v>
      </c>
      <c r="I36" s="101">
        <v>0.23</v>
      </c>
      <c r="J36" s="103">
        <f aca="true" t="shared" si="2" ref="J36:J58">ROUND(H36*I36+H36,2)</f>
        <v>0</v>
      </c>
    </row>
    <row r="37" spans="1:10" ht="51.75" customHeight="1">
      <c r="A37" s="29">
        <f aca="true" t="shared" si="3" ref="A37:A58">A36+1</f>
        <v>3</v>
      </c>
      <c r="B37" s="150" t="s">
        <v>66</v>
      </c>
      <c r="C37" s="151"/>
      <c r="D37" s="43">
        <v>205.1</v>
      </c>
      <c r="E37" s="94"/>
      <c r="F37" s="29">
        <v>22</v>
      </c>
      <c r="G37" s="30">
        <f aca="true" t="shared" si="4" ref="G37:G58">ROUND(D37*E37*F37,2)</f>
        <v>0</v>
      </c>
      <c r="H37" s="30">
        <f t="shared" si="1"/>
        <v>0</v>
      </c>
      <c r="I37" s="101">
        <v>0.23</v>
      </c>
      <c r="J37" s="103">
        <f t="shared" si="2"/>
        <v>0</v>
      </c>
    </row>
    <row r="38" spans="1:10" ht="43.5" customHeight="1">
      <c r="A38" s="42">
        <f t="shared" si="3"/>
        <v>4</v>
      </c>
      <c r="B38" s="150" t="s">
        <v>20</v>
      </c>
      <c r="C38" s="164"/>
      <c r="D38" s="34">
        <v>56.6</v>
      </c>
      <c r="E38" s="93"/>
      <c r="F38" s="29">
        <v>2</v>
      </c>
      <c r="G38" s="39">
        <f t="shared" si="4"/>
        <v>0</v>
      </c>
      <c r="H38" s="30">
        <f t="shared" si="1"/>
        <v>0</v>
      </c>
      <c r="I38" s="101">
        <v>0.23</v>
      </c>
      <c r="J38" s="103">
        <f t="shared" si="2"/>
        <v>0</v>
      </c>
    </row>
    <row r="39" spans="1:10" ht="43.5" customHeight="1">
      <c r="A39" s="42">
        <f t="shared" si="3"/>
        <v>5</v>
      </c>
      <c r="B39" s="154" t="s">
        <v>86</v>
      </c>
      <c r="C39" s="165"/>
      <c r="D39" s="34">
        <v>49.6</v>
      </c>
      <c r="E39" s="93"/>
      <c r="F39" s="191"/>
      <c r="G39" s="193"/>
      <c r="H39" s="30">
        <f>ROUND(D39*E39,2)</f>
        <v>0</v>
      </c>
      <c r="I39" s="101">
        <v>0.23</v>
      </c>
      <c r="J39" s="103">
        <f t="shared" si="2"/>
        <v>0</v>
      </c>
    </row>
    <row r="40" spans="1:10" ht="43.5" customHeight="1">
      <c r="A40" s="42">
        <f t="shared" si="3"/>
        <v>6</v>
      </c>
      <c r="B40" s="154" t="s">
        <v>87</v>
      </c>
      <c r="C40" s="165"/>
      <c r="D40" s="34">
        <v>22.1</v>
      </c>
      <c r="E40" s="93"/>
      <c r="F40" s="191"/>
      <c r="G40" s="193"/>
      <c r="H40" s="30">
        <f>ROUND(D40*E40,2)</f>
        <v>0</v>
      </c>
      <c r="I40" s="101">
        <v>0.23</v>
      </c>
      <c r="J40" s="103">
        <f t="shared" si="2"/>
        <v>0</v>
      </c>
    </row>
    <row r="41" spans="1:10" ht="43.5" customHeight="1">
      <c r="A41" s="42">
        <f t="shared" si="3"/>
        <v>7</v>
      </c>
      <c r="B41" s="154" t="s">
        <v>88</v>
      </c>
      <c r="C41" s="165"/>
      <c r="D41" s="34">
        <v>15.1</v>
      </c>
      <c r="E41" s="93"/>
      <c r="F41" s="191"/>
      <c r="G41" s="193"/>
      <c r="H41" s="30">
        <f>ROUND(D41*E41,2)</f>
        <v>0</v>
      </c>
      <c r="I41" s="101">
        <v>0.23</v>
      </c>
      <c r="J41" s="103">
        <f t="shared" si="2"/>
        <v>0</v>
      </c>
    </row>
    <row r="42" spans="1:10" ht="30" customHeight="1">
      <c r="A42" s="42">
        <f t="shared" si="3"/>
        <v>8</v>
      </c>
      <c r="B42" s="150" t="s">
        <v>70</v>
      </c>
      <c r="C42" s="151"/>
      <c r="D42" s="43">
        <v>6.2</v>
      </c>
      <c r="E42" s="93"/>
      <c r="F42" s="29">
        <v>9</v>
      </c>
      <c r="G42" s="39">
        <f t="shared" si="4"/>
        <v>0</v>
      </c>
      <c r="H42" s="30">
        <f t="shared" si="1"/>
        <v>0</v>
      </c>
      <c r="I42" s="101">
        <v>0.23</v>
      </c>
      <c r="J42" s="103">
        <f t="shared" si="2"/>
        <v>0</v>
      </c>
    </row>
    <row r="43" spans="1:10" ht="30" customHeight="1">
      <c r="A43" s="42">
        <f t="shared" si="3"/>
        <v>9</v>
      </c>
      <c r="B43" s="154" t="s">
        <v>71</v>
      </c>
      <c r="C43" s="165"/>
      <c r="D43" s="43">
        <v>6.2</v>
      </c>
      <c r="E43" s="93"/>
      <c r="F43" s="29">
        <v>9</v>
      </c>
      <c r="G43" s="39">
        <f t="shared" si="4"/>
        <v>0</v>
      </c>
      <c r="H43" s="30">
        <f t="shared" si="1"/>
        <v>0</v>
      </c>
      <c r="I43" s="101">
        <v>0.23</v>
      </c>
      <c r="J43" s="103">
        <f t="shared" si="2"/>
        <v>0</v>
      </c>
    </row>
    <row r="44" spans="1:10" ht="39" customHeight="1">
      <c r="A44" s="42">
        <f t="shared" si="3"/>
        <v>10</v>
      </c>
      <c r="B44" s="150" t="s">
        <v>72</v>
      </c>
      <c r="C44" s="151"/>
      <c r="D44" s="34">
        <v>11.4</v>
      </c>
      <c r="E44" s="93"/>
      <c r="F44" s="29">
        <v>9</v>
      </c>
      <c r="G44" s="39">
        <f t="shared" si="4"/>
        <v>0</v>
      </c>
      <c r="H44" s="30">
        <f t="shared" si="1"/>
        <v>0</v>
      </c>
      <c r="I44" s="101">
        <v>0.23</v>
      </c>
      <c r="J44" s="103">
        <f t="shared" si="2"/>
        <v>0</v>
      </c>
    </row>
    <row r="45" spans="1:10" ht="39" customHeight="1">
      <c r="A45" s="42">
        <f t="shared" si="3"/>
        <v>11</v>
      </c>
      <c r="B45" s="166" t="s">
        <v>21</v>
      </c>
      <c r="C45" s="167"/>
      <c r="D45" s="34">
        <v>12</v>
      </c>
      <c r="E45" s="93"/>
      <c r="F45" s="29">
        <v>2</v>
      </c>
      <c r="G45" s="39">
        <f t="shared" si="4"/>
        <v>0</v>
      </c>
      <c r="H45" s="30">
        <f t="shared" si="1"/>
        <v>0</v>
      </c>
      <c r="I45" s="101">
        <v>0.23</v>
      </c>
      <c r="J45" s="103">
        <f t="shared" si="2"/>
        <v>0</v>
      </c>
    </row>
    <row r="46" spans="1:10" ht="42.75" customHeight="1">
      <c r="A46" s="42">
        <f t="shared" si="3"/>
        <v>12</v>
      </c>
      <c r="B46" s="150" t="s">
        <v>22</v>
      </c>
      <c r="C46" s="151"/>
      <c r="D46" s="43">
        <v>90.3</v>
      </c>
      <c r="E46" s="93"/>
      <c r="F46" s="29">
        <v>22</v>
      </c>
      <c r="G46" s="39">
        <f t="shared" si="4"/>
        <v>0</v>
      </c>
      <c r="H46" s="30">
        <f t="shared" si="1"/>
        <v>0</v>
      </c>
      <c r="I46" s="101">
        <v>0.23</v>
      </c>
      <c r="J46" s="103">
        <f t="shared" si="2"/>
        <v>0</v>
      </c>
    </row>
    <row r="47" spans="1:15" s="64" customFormat="1" ht="37.5" customHeight="1">
      <c r="A47" s="46">
        <f t="shared" si="3"/>
        <v>13</v>
      </c>
      <c r="B47" s="168" t="s">
        <v>68</v>
      </c>
      <c r="C47" s="169"/>
      <c r="D47" s="34">
        <v>16.53</v>
      </c>
      <c r="E47" s="95"/>
      <c r="F47" s="31">
        <v>4</v>
      </c>
      <c r="G47" s="39">
        <f t="shared" si="4"/>
        <v>0</v>
      </c>
      <c r="H47" s="30">
        <f t="shared" si="1"/>
        <v>0</v>
      </c>
      <c r="I47" s="99">
        <v>0.23</v>
      </c>
      <c r="J47" s="103">
        <f t="shared" si="2"/>
        <v>0</v>
      </c>
      <c r="O47" s="65"/>
    </row>
    <row r="48" spans="1:15" s="64" customFormat="1" ht="39.75" customHeight="1">
      <c r="A48" s="46">
        <f t="shared" si="3"/>
        <v>14</v>
      </c>
      <c r="B48" s="170" t="s">
        <v>67</v>
      </c>
      <c r="C48" s="171"/>
      <c r="D48" s="34">
        <v>16.53</v>
      </c>
      <c r="E48" s="96"/>
      <c r="F48" s="31">
        <v>1</v>
      </c>
      <c r="G48" s="39">
        <f t="shared" si="4"/>
        <v>0</v>
      </c>
      <c r="H48" s="30">
        <f t="shared" si="1"/>
        <v>0</v>
      </c>
      <c r="I48" s="99">
        <v>0.23</v>
      </c>
      <c r="J48" s="103">
        <f t="shared" si="2"/>
        <v>0</v>
      </c>
      <c r="O48" s="65"/>
    </row>
    <row r="49" spans="1:15" s="64" customFormat="1" ht="39" customHeight="1">
      <c r="A49" s="46">
        <f t="shared" si="3"/>
        <v>15</v>
      </c>
      <c r="B49" s="170" t="s">
        <v>23</v>
      </c>
      <c r="C49" s="171"/>
      <c r="D49" s="34">
        <v>20.7</v>
      </c>
      <c r="E49" s="95"/>
      <c r="F49" s="31">
        <v>22</v>
      </c>
      <c r="G49" s="39">
        <f t="shared" si="4"/>
        <v>0</v>
      </c>
      <c r="H49" s="30">
        <f t="shared" si="1"/>
        <v>0</v>
      </c>
      <c r="I49" s="99">
        <v>0.23</v>
      </c>
      <c r="J49" s="103">
        <f t="shared" si="2"/>
        <v>0</v>
      </c>
      <c r="M49" s="66"/>
      <c r="O49" s="65"/>
    </row>
    <row r="50" spans="1:13" ht="46.5" customHeight="1">
      <c r="A50" s="42">
        <f t="shared" si="3"/>
        <v>16</v>
      </c>
      <c r="B50" s="154" t="s">
        <v>81</v>
      </c>
      <c r="C50" s="155"/>
      <c r="D50" s="43">
        <v>79</v>
      </c>
      <c r="E50" s="93"/>
      <c r="F50" s="29">
        <v>9</v>
      </c>
      <c r="G50" s="39">
        <f t="shared" si="4"/>
        <v>0</v>
      </c>
      <c r="H50" s="30">
        <f t="shared" si="1"/>
        <v>0</v>
      </c>
      <c r="I50" s="101">
        <v>0.23</v>
      </c>
      <c r="J50" s="103">
        <f t="shared" si="2"/>
        <v>0</v>
      </c>
      <c r="M50" s="9"/>
    </row>
    <row r="51" spans="1:10" ht="45" customHeight="1">
      <c r="A51" s="42">
        <f t="shared" si="3"/>
        <v>17</v>
      </c>
      <c r="B51" s="170" t="s">
        <v>82</v>
      </c>
      <c r="C51" s="172"/>
      <c r="D51" s="43">
        <v>59.2</v>
      </c>
      <c r="E51" s="93"/>
      <c r="F51" s="29">
        <v>30</v>
      </c>
      <c r="G51" s="39">
        <f t="shared" si="4"/>
        <v>0</v>
      </c>
      <c r="H51" s="30">
        <f t="shared" si="1"/>
        <v>0</v>
      </c>
      <c r="I51" s="101">
        <v>0.23</v>
      </c>
      <c r="J51" s="103">
        <f t="shared" si="2"/>
        <v>0</v>
      </c>
    </row>
    <row r="52" spans="1:10" ht="55.5" customHeight="1">
      <c r="A52" s="42">
        <f t="shared" si="3"/>
        <v>18</v>
      </c>
      <c r="B52" s="170" t="s">
        <v>30</v>
      </c>
      <c r="C52" s="172"/>
      <c r="D52" s="43">
        <v>288.4</v>
      </c>
      <c r="E52" s="93"/>
      <c r="F52" s="29">
        <v>30</v>
      </c>
      <c r="G52" s="39">
        <f t="shared" si="4"/>
        <v>0</v>
      </c>
      <c r="H52" s="30">
        <f t="shared" si="1"/>
        <v>0</v>
      </c>
      <c r="I52" s="101">
        <v>0.23</v>
      </c>
      <c r="J52" s="103">
        <f t="shared" si="2"/>
        <v>0</v>
      </c>
    </row>
    <row r="53" spans="1:10" ht="54" customHeight="1">
      <c r="A53" s="42">
        <f t="shared" si="3"/>
        <v>19</v>
      </c>
      <c r="B53" s="168" t="s">
        <v>31</v>
      </c>
      <c r="C53" s="173"/>
      <c r="D53" s="43">
        <v>26.6</v>
      </c>
      <c r="E53" s="94"/>
      <c r="F53" s="29">
        <v>30</v>
      </c>
      <c r="G53" s="39">
        <f t="shared" si="4"/>
        <v>0</v>
      </c>
      <c r="H53" s="30">
        <f t="shared" si="1"/>
        <v>0</v>
      </c>
      <c r="I53" s="101">
        <v>0.23</v>
      </c>
      <c r="J53" s="103">
        <f t="shared" si="2"/>
        <v>0</v>
      </c>
    </row>
    <row r="54" spans="1:10" ht="27.75" customHeight="1">
      <c r="A54" s="42">
        <f t="shared" si="3"/>
        <v>20</v>
      </c>
      <c r="B54" s="154" t="s">
        <v>50</v>
      </c>
      <c r="C54" s="155"/>
      <c r="D54" s="43">
        <v>5.2</v>
      </c>
      <c r="E54" s="93"/>
      <c r="F54" s="29">
        <v>30</v>
      </c>
      <c r="G54" s="39">
        <f t="shared" si="4"/>
        <v>0</v>
      </c>
      <c r="H54" s="30">
        <f t="shared" si="1"/>
        <v>0</v>
      </c>
      <c r="I54" s="101">
        <v>0.23</v>
      </c>
      <c r="J54" s="103">
        <f t="shared" si="2"/>
        <v>0</v>
      </c>
    </row>
    <row r="55" spans="1:10" ht="56.25" customHeight="1">
      <c r="A55" s="42">
        <f t="shared" si="3"/>
        <v>21</v>
      </c>
      <c r="B55" s="170" t="s">
        <v>52</v>
      </c>
      <c r="C55" s="172"/>
      <c r="D55" s="43">
        <v>29.7</v>
      </c>
      <c r="E55" s="93"/>
      <c r="F55" s="29">
        <v>30</v>
      </c>
      <c r="G55" s="39">
        <f t="shared" si="4"/>
        <v>0</v>
      </c>
      <c r="H55" s="30">
        <f t="shared" si="1"/>
        <v>0</v>
      </c>
      <c r="I55" s="101">
        <v>0.23</v>
      </c>
      <c r="J55" s="103">
        <f t="shared" si="2"/>
        <v>0</v>
      </c>
    </row>
    <row r="56" spans="1:10" ht="32.25" customHeight="1">
      <c r="A56" s="42">
        <f t="shared" si="3"/>
        <v>22</v>
      </c>
      <c r="B56" s="174" t="s">
        <v>54</v>
      </c>
      <c r="C56" s="175"/>
      <c r="D56" s="43">
        <v>13</v>
      </c>
      <c r="E56" s="93"/>
      <c r="F56" s="29">
        <v>30</v>
      </c>
      <c r="G56" s="39">
        <f t="shared" si="4"/>
        <v>0</v>
      </c>
      <c r="H56" s="30">
        <f t="shared" si="1"/>
        <v>0</v>
      </c>
      <c r="I56" s="101">
        <v>0.23</v>
      </c>
      <c r="J56" s="103">
        <f t="shared" si="2"/>
        <v>0</v>
      </c>
    </row>
    <row r="57" spans="1:10" ht="36" customHeight="1">
      <c r="A57" s="42">
        <f t="shared" si="3"/>
        <v>23</v>
      </c>
      <c r="B57" s="154" t="s">
        <v>55</v>
      </c>
      <c r="C57" s="155"/>
      <c r="D57" s="55">
        <v>10.3</v>
      </c>
      <c r="E57" s="93"/>
      <c r="F57" s="56">
        <v>30</v>
      </c>
      <c r="G57" s="39">
        <f t="shared" si="4"/>
        <v>0</v>
      </c>
      <c r="H57" s="30">
        <f t="shared" si="1"/>
        <v>0</v>
      </c>
      <c r="I57" s="101">
        <v>0.23</v>
      </c>
      <c r="J57" s="103">
        <f t="shared" si="2"/>
        <v>0</v>
      </c>
    </row>
    <row r="58" spans="1:10" ht="28.5" customHeight="1">
      <c r="A58" s="42">
        <f t="shared" si="3"/>
        <v>24</v>
      </c>
      <c r="B58" s="154" t="s">
        <v>51</v>
      </c>
      <c r="C58" s="165"/>
      <c r="D58" s="43">
        <v>117.73</v>
      </c>
      <c r="E58" s="93"/>
      <c r="F58" s="45">
        <v>26</v>
      </c>
      <c r="G58" s="39">
        <f t="shared" si="4"/>
        <v>0</v>
      </c>
      <c r="H58" s="30">
        <f t="shared" si="1"/>
        <v>0</v>
      </c>
      <c r="I58" s="110">
        <v>0.23</v>
      </c>
      <c r="J58" s="103">
        <f t="shared" si="2"/>
        <v>0</v>
      </c>
    </row>
    <row r="59" spans="1:10" ht="22.5" customHeight="1">
      <c r="A59" s="181" t="s">
        <v>9</v>
      </c>
      <c r="B59" s="182"/>
      <c r="C59" s="182"/>
      <c r="D59" s="182"/>
      <c r="E59" s="182"/>
      <c r="F59" s="182"/>
      <c r="G59" s="183"/>
      <c r="H59" s="27">
        <f>SUM(H35:H58)</f>
        <v>0</v>
      </c>
      <c r="I59" s="76" t="s">
        <v>10</v>
      </c>
      <c r="J59" s="109">
        <f>SUM(J35:J58)</f>
        <v>0</v>
      </c>
    </row>
    <row r="60" spans="1:10" ht="14.25" customHeight="1">
      <c r="A60" s="117" t="s">
        <v>73</v>
      </c>
      <c r="B60" s="118"/>
      <c r="C60" s="118"/>
      <c r="D60" s="118"/>
      <c r="E60" s="118"/>
      <c r="F60" s="118"/>
      <c r="G60" s="121">
        <f>H59</f>
        <v>0</v>
      </c>
      <c r="H60" s="122"/>
      <c r="I60" s="122"/>
      <c r="J60" s="123"/>
    </row>
    <row r="61" spans="1:10" ht="16.5" customHeight="1">
      <c r="A61" s="117" t="s">
        <v>74</v>
      </c>
      <c r="B61" s="118"/>
      <c r="C61" s="118"/>
      <c r="D61" s="118"/>
      <c r="E61" s="118"/>
      <c r="F61" s="118"/>
      <c r="G61" s="119">
        <f>J59</f>
        <v>0</v>
      </c>
      <c r="H61" s="119"/>
      <c r="I61" s="119"/>
      <c r="J61" s="120"/>
    </row>
    <row r="62" spans="1:10" ht="16.5" customHeight="1">
      <c r="A62" s="72"/>
      <c r="B62" s="69"/>
      <c r="C62" s="69"/>
      <c r="D62" s="69"/>
      <c r="E62" s="69"/>
      <c r="F62" s="69"/>
      <c r="G62" s="70"/>
      <c r="H62" s="70"/>
      <c r="I62" s="70"/>
      <c r="J62" s="71"/>
    </row>
    <row r="63" spans="1:10" ht="75" customHeight="1">
      <c r="A63" s="184" t="s">
        <v>80</v>
      </c>
      <c r="B63" s="184"/>
      <c r="C63" s="184"/>
      <c r="D63" s="184"/>
      <c r="E63" s="184"/>
      <c r="F63" s="184"/>
      <c r="G63" s="184"/>
      <c r="H63" s="184"/>
      <c r="I63" s="184"/>
      <c r="J63" s="185"/>
    </row>
    <row r="64" spans="1:10" ht="22.5" customHeight="1">
      <c r="A64" s="73"/>
      <c r="B64" s="60"/>
      <c r="C64" s="60"/>
      <c r="D64" s="60"/>
      <c r="E64" s="60"/>
      <c r="F64" s="60"/>
      <c r="G64" s="60"/>
      <c r="H64" s="61"/>
      <c r="I64" s="62"/>
      <c r="J64" s="63"/>
    </row>
    <row r="65" spans="1:10" ht="16.5" customHeight="1">
      <c r="A65" s="22"/>
      <c r="B65" s="22"/>
      <c r="C65" s="22"/>
      <c r="D65" s="22"/>
      <c r="E65" s="22"/>
      <c r="F65" s="22"/>
      <c r="G65" s="22"/>
      <c r="H65" s="23"/>
      <c r="I65" s="24"/>
      <c r="J65" s="25"/>
    </row>
    <row r="66" spans="1:10" ht="60" customHeight="1">
      <c r="A66" s="186" t="s">
        <v>63</v>
      </c>
      <c r="B66" s="186"/>
      <c r="C66" s="186"/>
      <c r="D66" s="186"/>
      <c r="E66" s="186"/>
      <c r="F66" s="186"/>
      <c r="G66" s="186"/>
      <c r="H66" s="186"/>
      <c r="I66" s="186"/>
      <c r="J66" s="186"/>
    </row>
    <row r="67" spans="1:10" ht="45">
      <c r="A67" s="148" t="s">
        <v>1</v>
      </c>
      <c r="B67" s="187"/>
      <c r="C67" s="149"/>
      <c r="D67" s="148" t="s">
        <v>47</v>
      </c>
      <c r="E67" s="187"/>
      <c r="F67" s="149"/>
      <c r="G67" s="59" t="s">
        <v>13</v>
      </c>
      <c r="H67" s="47" t="s">
        <v>90</v>
      </c>
      <c r="I67" s="41" t="s">
        <v>26</v>
      </c>
      <c r="J67" s="59" t="s">
        <v>24</v>
      </c>
    </row>
    <row r="68" spans="1:10" ht="72.75" customHeight="1">
      <c r="A68" s="48">
        <v>1</v>
      </c>
      <c r="B68" s="176" t="s">
        <v>18</v>
      </c>
      <c r="C68" s="177"/>
      <c r="D68" s="178" t="s">
        <v>53</v>
      </c>
      <c r="E68" s="179"/>
      <c r="F68" s="180"/>
      <c r="G68" s="97">
        <v>10</v>
      </c>
      <c r="H68" s="49"/>
      <c r="I68" s="112">
        <v>0.08</v>
      </c>
      <c r="J68" s="113">
        <f>ROUND(H68*I68+H68,2)</f>
        <v>0</v>
      </c>
    </row>
    <row r="69" spans="1:10" ht="56.25" customHeight="1">
      <c r="A69" s="67">
        <v>2</v>
      </c>
      <c r="B69" s="176" t="s">
        <v>89</v>
      </c>
      <c r="C69" s="177"/>
      <c r="D69" s="216" t="s">
        <v>92</v>
      </c>
      <c r="E69" s="217"/>
      <c r="F69" s="217"/>
      <c r="G69" s="218"/>
      <c r="H69" s="98"/>
      <c r="I69" s="112">
        <v>0.08</v>
      </c>
      <c r="J69" s="113">
        <f>ROUND(H69*I69+H69,2)</f>
        <v>0</v>
      </c>
    </row>
    <row r="70" spans="1:10" ht="24.75" customHeight="1">
      <c r="A70" s="181" t="s">
        <v>9</v>
      </c>
      <c r="B70" s="182"/>
      <c r="C70" s="182"/>
      <c r="D70" s="182"/>
      <c r="E70" s="182"/>
      <c r="F70" s="182"/>
      <c r="G70" s="183"/>
      <c r="H70" s="50">
        <f>SUM(H68:H69)</f>
        <v>0</v>
      </c>
      <c r="I70" s="75" t="s">
        <v>10</v>
      </c>
      <c r="J70" s="51">
        <f>SUM(J68:J69)</f>
        <v>0</v>
      </c>
    </row>
    <row r="71" spans="1:10" ht="24.75" customHeight="1">
      <c r="A71" s="117" t="s">
        <v>15</v>
      </c>
      <c r="B71" s="118"/>
      <c r="C71" s="118"/>
      <c r="D71" s="118"/>
      <c r="E71" s="118"/>
      <c r="F71" s="118"/>
      <c r="G71" s="121">
        <f>H70</f>
        <v>0</v>
      </c>
      <c r="H71" s="122"/>
      <c r="I71" s="122"/>
      <c r="J71" s="123"/>
    </row>
    <row r="72" spans="1:10" ht="24.75" customHeight="1">
      <c r="A72" s="117" t="s">
        <v>16</v>
      </c>
      <c r="B72" s="118"/>
      <c r="C72" s="118"/>
      <c r="D72" s="118"/>
      <c r="E72" s="118"/>
      <c r="F72" s="118"/>
      <c r="G72" s="119">
        <f>J70</f>
        <v>0</v>
      </c>
      <c r="H72" s="119"/>
      <c r="I72" s="119"/>
      <c r="J72" s="120"/>
    </row>
    <row r="73" spans="1:10" ht="17.25" customHeight="1">
      <c r="A73" s="12"/>
      <c r="B73" s="13"/>
      <c r="C73" s="13"/>
      <c r="D73" s="13"/>
      <c r="E73" s="13"/>
      <c r="F73" s="13"/>
      <c r="G73" s="13"/>
      <c r="H73" s="1"/>
      <c r="I73" s="26"/>
      <c r="J73" s="2"/>
    </row>
    <row r="74" spans="1:10" ht="66" customHeight="1">
      <c r="A74" s="188" t="s">
        <v>64</v>
      </c>
      <c r="B74" s="189"/>
      <c r="C74" s="189"/>
      <c r="D74" s="189"/>
      <c r="E74" s="189"/>
      <c r="F74" s="189"/>
      <c r="G74" s="189"/>
      <c r="H74" s="189"/>
      <c r="I74" s="189"/>
      <c r="J74" s="190"/>
    </row>
    <row r="75" spans="1:10" ht="41.25" customHeight="1">
      <c r="A75" s="191" t="s">
        <v>1</v>
      </c>
      <c r="B75" s="192"/>
      <c r="C75" s="193"/>
      <c r="D75" s="194" t="s">
        <v>27</v>
      </c>
      <c r="E75" s="195"/>
      <c r="F75" s="148" t="s">
        <v>25</v>
      </c>
      <c r="G75" s="149"/>
      <c r="H75" s="47" t="s">
        <v>90</v>
      </c>
      <c r="I75" s="41" t="s">
        <v>26</v>
      </c>
      <c r="J75" s="59" t="s">
        <v>24</v>
      </c>
    </row>
    <row r="76" spans="1:10" ht="102" customHeight="1">
      <c r="A76" s="52">
        <v>1</v>
      </c>
      <c r="B76" s="154" t="s">
        <v>32</v>
      </c>
      <c r="C76" s="196"/>
      <c r="D76" s="194" t="s">
        <v>33</v>
      </c>
      <c r="E76" s="195"/>
      <c r="F76" s="197"/>
      <c r="G76" s="198"/>
      <c r="H76" s="49">
        <f>F76*20</f>
        <v>0</v>
      </c>
      <c r="I76" s="99">
        <v>0.08</v>
      </c>
      <c r="J76" s="113">
        <f>ROUND(H76*I76+H76,2)</f>
        <v>0</v>
      </c>
    </row>
    <row r="77" spans="1:10" ht="75.75" customHeight="1">
      <c r="A77" s="52">
        <v>2</v>
      </c>
      <c r="B77" s="203" t="s">
        <v>17</v>
      </c>
      <c r="C77" s="204"/>
      <c r="D77" s="205" t="s">
        <v>93</v>
      </c>
      <c r="E77" s="206"/>
      <c r="F77" s="197"/>
      <c r="G77" s="198"/>
      <c r="H77" s="49">
        <f>F77</f>
        <v>0</v>
      </c>
      <c r="I77" s="99">
        <v>0.08</v>
      </c>
      <c r="J77" s="113">
        <f>ROUND(H77*I77+H77,2)</f>
        <v>0</v>
      </c>
    </row>
    <row r="78" spans="1:10" ht="21" customHeight="1">
      <c r="A78" s="181" t="s">
        <v>9</v>
      </c>
      <c r="B78" s="182"/>
      <c r="C78" s="182"/>
      <c r="D78" s="182"/>
      <c r="E78" s="182"/>
      <c r="F78" s="182"/>
      <c r="G78" s="183"/>
      <c r="H78" s="53">
        <f>SUM(H76:H77)</f>
        <v>0</v>
      </c>
      <c r="I78" s="114" t="s">
        <v>10</v>
      </c>
      <c r="J78" s="115">
        <f>SUM(J76:J77)</f>
        <v>0</v>
      </c>
    </row>
    <row r="79" spans="1:12" ht="24" customHeight="1">
      <c r="A79" s="117" t="s">
        <v>15</v>
      </c>
      <c r="B79" s="118"/>
      <c r="C79" s="118"/>
      <c r="D79" s="118"/>
      <c r="E79" s="118"/>
      <c r="F79" s="118"/>
      <c r="G79" s="121">
        <f>H78</f>
        <v>0</v>
      </c>
      <c r="H79" s="122"/>
      <c r="I79" s="122"/>
      <c r="J79" s="123"/>
      <c r="L79" s="8"/>
    </row>
    <row r="80" spans="1:10" ht="23.25" customHeight="1">
      <c r="A80" s="117" t="s">
        <v>16</v>
      </c>
      <c r="B80" s="118"/>
      <c r="C80" s="118"/>
      <c r="D80" s="118"/>
      <c r="E80" s="118"/>
      <c r="F80" s="118"/>
      <c r="G80" s="119">
        <f>J78</f>
        <v>0</v>
      </c>
      <c r="H80" s="119"/>
      <c r="I80" s="119"/>
      <c r="J80" s="120"/>
    </row>
    <row r="83" spans="1:10" ht="57.75" customHeight="1">
      <c r="A83" s="188" t="s">
        <v>65</v>
      </c>
      <c r="B83" s="189"/>
      <c r="C83" s="189"/>
      <c r="D83" s="189"/>
      <c r="E83" s="189"/>
      <c r="F83" s="189"/>
      <c r="G83" s="189"/>
      <c r="H83" s="189"/>
      <c r="I83" s="189"/>
      <c r="J83" s="190"/>
    </row>
    <row r="84" spans="1:10" ht="31.5" customHeight="1">
      <c r="A84" s="191" t="s">
        <v>1</v>
      </c>
      <c r="B84" s="192"/>
      <c r="C84" s="193"/>
      <c r="D84" s="194" t="s">
        <v>27</v>
      </c>
      <c r="E84" s="195"/>
      <c r="F84" s="148" t="s">
        <v>25</v>
      </c>
      <c r="G84" s="202"/>
      <c r="H84" s="47" t="s">
        <v>90</v>
      </c>
      <c r="I84" s="41" t="s">
        <v>26</v>
      </c>
      <c r="J84" s="59" t="s">
        <v>24</v>
      </c>
    </row>
    <row r="85" spans="1:10" ht="96.75" customHeight="1">
      <c r="A85" s="52">
        <v>1</v>
      </c>
      <c r="B85" s="154" t="s">
        <v>62</v>
      </c>
      <c r="C85" s="196"/>
      <c r="D85" s="194" t="s">
        <v>33</v>
      </c>
      <c r="E85" s="195"/>
      <c r="F85" s="197"/>
      <c r="G85" s="198"/>
      <c r="H85" s="49">
        <f>F85*20</f>
        <v>0</v>
      </c>
      <c r="I85" s="99">
        <v>0.08</v>
      </c>
      <c r="J85" s="113">
        <f>H85*I85+H85</f>
        <v>0</v>
      </c>
    </row>
    <row r="86" spans="1:10" ht="14.25">
      <c r="A86" s="181" t="s">
        <v>9</v>
      </c>
      <c r="B86" s="182"/>
      <c r="C86" s="182"/>
      <c r="D86" s="182"/>
      <c r="E86" s="182"/>
      <c r="F86" s="182"/>
      <c r="G86" s="183"/>
      <c r="H86" s="53">
        <f>SUM(H85:H85)</f>
        <v>0</v>
      </c>
      <c r="I86" s="75" t="s">
        <v>10</v>
      </c>
      <c r="J86" s="54">
        <f>SUM(J85:J85)</f>
        <v>0</v>
      </c>
    </row>
    <row r="87" spans="1:10" ht="24" customHeight="1">
      <c r="A87" s="117" t="s">
        <v>77</v>
      </c>
      <c r="B87" s="118"/>
      <c r="C87" s="118"/>
      <c r="D87" s="118"/>
      <c r="E87" s="118"/>
      <c r="F87" s="118"/>
      <c r="G87" s="121">
        <f>H86</f>
        <v>0</v>
      </c>
      <c r="H87" s="122"/>
      <c r="I87" s="122"/>
      <c r="J87" s="123"/>
    </row>
    <row r="88" spans="1:10" ht="20.25" customHeight="1">
      <c r="A88" s="117" t="s">
        <v>78</v>
      </c>
      <c r="B88" s="118"/>
      <c r="C88" s="118"/>
      <c r="D88" s="118"/>
      <c r="E88" s="118"/>
      <c r="F88" s="118"/>
      <c r="G88" s="119">
        <f>J86</f>
        <v>0</v>
      </c>
      <c r="H88" s="119"/>
      <c r="I88" s="119"/>
      <c r="J88" s="120"/>
    </row>
    <row r="89" ht="11.25" customHeight="1"/>
    <row r="90" spans="1:10" ht="49.5" customHeight="1">
      <c r="A90" s="199" t="s">
        <v>48</v>
      </c>
      <c r="B90" s="200"/>
      <c r="C90" s="200"/>
      <c r="D90" s="200"/>
      <c r="E90" s="200"/>
      <c r="F90" s="200"/>
      <c r="G90" s="200"/>
      <c r="H90" s="200"/>
      <c r="I90" s="200"/>
      <c r="J90" s="201"/>
    </row>
    <row r="91" spans="1:10" ht="30">
      <c r="A91" s="59" t="s">
        <v>0</v>
      </c>
      <c r="B91" s="148" t="s">
        <v>1</v>
      </c>
      <c r="C91" s="149"/>
      <c r="D91" s="59" t="s">
        <v>35</v>
      </c>
      <c r="E91" s="148" t="s">
        <v>34</v>
      </c>
      <c r="F91" s="149"/>
      <c r="G91" s="219" t="s">
        <v>90</v>
      </c>
      <c r="H91" s="220"/>
      <c r="I91" s="41" t="s">
        <v>26</v>
      </c>
      <c r="J91" s="59" t="s">
        <v>24</v>
      </c>
    </row>
    <row r="92" spans="1:10" ht="46.5" customHeight="1">
      <c r="A92" s="46">
        <v>1</v>
      </c>
      <c r="B92" s="207" t="s">
        <v>49</v>
      </c>
      <c r="C92" s="208"/>
      <c r="D92" s="31">
        <v>12</v>
      </c>
      <c r="E92" s="209"/>
      <c r="F92" s="210"/>
      <c r="G92" s="211">
        <f>D92*E92</f>
        <v>0</v>
      </c>
      <c r="H92" s="212"/>
      <c r="I92" s="99">
        <v>0.08</v>
      </c>
      <c r="J92" s="116">
        <f>G92*I92+G92</f>
        <v>0</v>
      </c>
    </row>
    <row r="93" spans="1:10" ht="14.25">
      <c r="A93" s="213" t="s">
        <v>9</v>
      </c>
      <c r="B93" s="214"/>
      <c r="C93" s="214"/>
      <c r="D93" s="214"/>
      <c r="E93" s="214"/>
      <c r="F93" s="214"/>
      <c r="G93" s="215"/>
      <c r="H93" s="21">
        <f>G92</f>
        <v>0</v>
      </c>
      <c r="I93" s="74" t="s">
        <v>10</v>
      </c>
      <c r="J93" s="21">
        <f>J92</f>
        <v>0</v>
      </c>
    </row>
    <row r="94" ht="15">
      <c r="J94" s="57"/>
    </row>
    <row r="95" spans="1:10" ht="15">
      <c r="A95" s="117" t="s">
        <v>77</v>
      </c>
      <c r="B95" s="118"/>
      <c r="C95" s="118"/>
      <c r="D95" s="118"/>
      <c r="E95" s="118"/>
      <c r="F95" s="118"/>
      <c r="G95" s="121">
        <f>H93</f>
        <v>0</v>
      </c>
      <c r="H95" s="122"/>
      <c r="I95" s="122"/>
      <c r="J95" s="123"/>
    </row>
    <row r="96" spans="1:10" ht="14.25">
      <c r="A96" s="117" t="s">
        <v>78</v>
      </c>
      <c r="B96" s="118"/>
      <c r="C96" s="118"/>
      <c r="D96" s="118"/>
      <c r="E96" s="118"/>
      <c r="F96" s="118"/>
      <c r="G96" s="119">
        <f>J93</f>
        <v>0</v>
      </c>
      <c r="H96" s="119"/>
      <c r="I96" s="119"/>
      <c r="J96" s="120"/>
    </row>
  </sheetData>
  <sheetProtection password="C6E2" sheet="1"/>
  <mergeCells count="122">
    <mergeCell ref="F39:G39"/>
    <mergeCell ref="F40:G40"/>
    <mergeCell ref="F41:G41"/>
    <mergeCell ref="G28:H28"/>
    <mergeCell ref="G29:H29"/>
    <mergeCell ref="G30:H30"/>
    <mergeCell ref="D69:G69"/>
    <mergeCell ref="A95:F95"/>
    <mergeCell ref="G95:J95"/>
    <mergeCell ref="B91:C91"/>
    <mergeCell ref="E91:F91"/>
    <mergeCell ref="G91:H91"/>
    <mergeCell ref="B85:C85"/>
    <mergeCell ref="D85:E85"/>
    <mergeCell ref="F85:G85"/>
    <mergeCell ref="A86:G86"/>
    <mergeCell ref="A96:F96"/>
    <mergeCell ref="G96:J96"/>
    <mergeCell ref="B92:C92"/>
    <mergeCell ref="E92:F92"/>
    <mergeCell ref="G92:H92"/>
    <mergeCell ref="A93:G93"/>
    <mergeCell ref="A90:J90"/>
    <mergeCell ref="A84:C84"/>
    <mergeCell ref="D84:E84"/>
    <mergeCell ref="F84:G84"/>
    <mergeCell ref="B77:C77"/>
    <mergeCell ref="D77:E77"/>
    <mergeCell ref="F77:G77"/>
    <mergeCell ref="A78:G78"/>
    <mergeCell ref="A80:F80"/>
    <mergeCell ref="G80:J80"/>
    <mergeCell ref="G79:J79"/>
    <mergeCell ref="A74:J74"/>
    <mergeCell ref="A75:C75"/>
    <mergeCell ref="D75:E75"/>
    <mergeCell ref="F75:G75"/>
    <mergeCell ref="B76:C76"/>
    <mergeCell ref="D76:E76"/>
    <mergeCell ref="F76:G76"/>
    <mergeCell ref="B68:C68"/>
    <mergeCell ref="D68:F68"/>
    <mergeCell ref="B69:C69"/>
    <mergeCell ref="A70:G70"/>
    <mergeCell ref="A59:G59"/>
    <mergeCell ref="A63:J63"/>
    <mergeCell ref="A66:J66"/>
    <mergeCell ref="A67:C67"/>
    <mergeCell ref="D67:F67"/>
    <mergeCell ref="G60:J60"/>
    <mergeCell ref="A61:F61"/>
    <mergeCell ref="G61:J61"/>
    <mergeCell ref="A60:F60"/>
    <mergeCell ref="B54:C54"/>
    <mergeCell ref="B55:C55"/>
    <mergeCell ref="B56:C56"/>
    <mergeCell ref="B57:C57"/>
    <mergeCell ref="B58:C58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A31:G31"/>
    <mergeCell ref="A33:J33"/>
    <mergeCell ref="B34:C34"/>
    <mergeCell ref="B35:C35"/>
    <mergeCell ref="A21:G21"/>
    <mergeCell ref="A25:J25"/>
    <mergeCell ref="A27:J27"/>
    <mergeCell ref="B28:C28"/>
    <mergeCell ref="B29:C29"/>
    <mergeCell ref="A22:F22"/>
    <mergeCell ref="G22:J22"/>
    <mergeCell ref="A23:F23"/>
    <mergeCell ref="G23:J23"/>
    <mergeCell ref="B16:C16"/>
    <mergeCell ref="B17:C17"/>
    <mergeCell ref="B18:C18"/>
    <mergeCell ref="B19:C19"/>
    <mergeCell ref="B20:C20"/>
    <mergeCell ref="F20:G20"/>
    <mergeCell ref="B12:C12"/>
    <mergeCell ref="B13:C13"/>
    <mergeCell ref="F13:G13"/>
    <mergeCell ref="A14:G14"/>
    <mergeCell ref="A15:J15"/>
    <mergeCell ref="B7:C7"/>
    <mergeCell ref="B8:C8"/>
    <mergeCell ref="B9:C9"/>
    <mergeCell ref="F9:G9"/>
    <mergeCell ref="B10:C10"/>
    <mergeCell ref="B11:C11"/>
    <mergeCell ref="A1:J1"/>
    <mergeCell ref="A2:J2"/>
    <mergeCell ref="A4:J4"/>
    <mergeCell ref="B5:C5"/>
    <mergeCell ref="B6:C6"/>
    <mergeCell ref="A88:F88"/>
    <mergeCell ref="G88:J88"/>
    <mergeCell ref="A71:F71"/>
    <mergeCell ref="G71:J71"/>
    <mergeCell ref="A72:F72"/>
    <mergeCell ref="G72:J72"/>
    <mergeCell ref="A87:F87"/>
    <mergeCell ref="G87:J87"/>
    <mergeCell ref="A83:J83"/>
    <mergeCell ref="A79:F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Danuta Gajda</cp:lastModifiedBy>
  <cp:lastPrinted>2019-12-10T12:15:42Z</cp:lastPrinted>
  <dcterms:created xsi:type="dcterms:W3CDTF">2011-10-26T08:12:38Z</dcterms:created>
  <dcterms:modified xsi:type="dcterms:W3CDTF">2019-12-12T11:06:56Z</dcterms:modified>
  <cp:category/>
  <cp:version/>
  <cp:contentType/>
  <cp:contentStatus/>
</cp:coreProperties>
</file>