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435" tabRatio="924" activeTab="34"/>
  </bookViews>
  <sheets>
    <sheet name="1 " sheetId="1" r:id="rId1"/>
    <sheet name="2 " sheetId="2" r:id="rId2"/>
    <sheet name="3 " sheetId="3" r:id="rId3"/>
    <sheet name="4 " sheetId="4" r:id="rId4"/>
    <sheet name="5 " sheetId="5" r:id="rId5"/>
    <sheet name="6" sheetId="6" r:id="rId6"/>
    <sheet name="7 " sheetId="7" r:id="rId7"/>
    <sheet name="8 " sheetId="8" r:id="rId8"/>
    <sheet name="9" sheetId="9" r:id="rId9"/>
    <sheet name="10 " sheetId="10" r:id="rId10"/>
    <sheet name="11 " sheetId="11" r:id="rId11"/>
    <sheet name="12 " sheetId="12" r:id="rId12"/>
    <sheet name="13 " sheetId="13" r:id="rId13"/>
    <sheet name="14" sheetId="14" r:id="rId14"/>
    <sheet name="15 " sheetId="15" r:id="rId15"/>
    <sheet name="16 " sheetId="16" r:id="rId16"/>
    <sheet name="17" sheetId="17" r:id="rId17"/>
    <sheet name="18 " sheetId="18" r:id="rId18"/>
    <sheet name="19 " sheetId="19" r:id="rId19"/>
    <sheet name="20 " sheetId="20" r:id="rId20"/>
    <sheet name="21 " sheetId="21" r:id="rId21"/>
    <sheet name="22 " sheetId="22" r:id="rId22"/>
    <sheet name="23" sheetId="23" r:id="rId23"/>
    <sheet name="24 " sheetId="24" r:id="rId24"/>
    <sheet name="25 " sheetId="25" r:id="rId25"/>
    <sheet name="26 " sheetId="26" r:id="rId26"/>
    <sheet name="27 " sheetId="27" r:id="rId27"/>
    <sheet name="28 " sheetId="28" r:id="rId28"/>
    <sheet name="29 " sheetId="29" r:id="rId29"/>
    <sheet name="30 " sheetId="30" r:id="rId30"/>
    <sheet name="31 " sheetId="31" r:id="rId31"/>
    <sheet name="32 " sheetId="32" r:id="rId32"/>
    <sheet name="33 " sheetId="33" r:id="rId33"/>
    <sheet name="34" sheetId="34" r:id="rId34"/>
    <sheet name="35" sheetId="35" r:id="rId35"/>
  </sheets>
  <definedNames/>
  <calcPr fullCalcOnLoad="1"/>
</workbook>
</file>

<file path=xl/sharedStrings.xml><?xml version="1.0" encoding="utf-8"?>
<sst xmlns="http://schemas.openxmlformats.org/spreadsheetml/2006/main" count="1034" uniqueCount="597">
  <si>
    <t>l.p.</t>
  </si>
  <si>
    <t>Ilość [szt.]</t>
  </si>
  <si>
    <t>Wytwórca</t>
  </si>
  <si>
    <t>Nr katalogowy</t>
  </si>
  <si>
    <t>cena jednostkowa netto [zł/szt.]</t>
  </si>
  <si>
    <t>VAT [%]</t>
  </si>
  <si>
    <t>Wartość netto [zł]</t>
  </si>
  <si>
    <t>Wartość brutto [zł]</t>
  </si>
  <si>
    <t>Zamawiający dopuszcza odchylenie od podanych powyżej wymiarów o +/- 1mm.</t>
  </si>
  <si>
    <t>*</t>
  </si>
  <si>
    <t>Czynniki oceniane</t>
  </si>
  <si>
    <t>Maksymalna liczba punktów</t>
  </si>
  <si>
    <t>RAZEM</t>
  </si>
  <si>
    <t>Asortyment</t>
  </si>
  <si>
    <t>ilość [szt.]</t>
  </si>
  <si>
    <t>nr katalogowy</t>
  </si>
  <si>
    <t>wartość netto [zł]</t>
  </si>
  <si>
    <t>wartość brutto [zł]</t>
  </si>
  <si>
    <t>Śruba 1,5 mm standardowa, blokowana, wielokątowa - maksymalny kąt 10 stopni, tytanowa, samogwintująca, średnica śruby z gwintem 1,5 mm, średnica głowy śruby 2,5 mm, średnica rdzenia śruby 1,1 mm, każda następna śruba jest o 1 mm dłuższa, długośc śrub od 6 do 16 mm.</t>
  </si>
  <si>
    <t>Śruba 1,5 mm standardowa, blokowana, wielokątowa - maksymalny kąt 10 stopni, tytanowa, samogwintująca, średnica śruby z gwintem 1,5 mm, średnica głowy śruby 2,5 mm, średnica rdzenia śruby 1,1 mm, każda następna śruba jest o 1 mm dłuższa, długośc śrub od 17 do 20 mm.</t>
  </si>
  <si>
    <t>Śruba 1,7 mm rotująca, blokowana, wielokątowa - maksymalny kąt 10 stopni, tytanowa, samogwintująca, średnica śruby z gwintem 1,7 mm, średnica głowy śruby 2,5 mm, średnica rdzenia śruby 1,3 mm, każda następna śruba jest o 1 mm dłuższa,długość śrub od 6 do 20 mm.</t>
  </si>
  <si>
    <t>Śruba 2,0 mm standardowa, blokowana, wielokątowa - maksymalny kąt 10 stopni, tytanowa, samogwintująca, średnica śruby z gwintem 2,0 mm, średnica głowy śruby 2,5 mm, średnica rdzenia śruby 1,3 mm, każda następna śruba jest o 1 mm dłuższa, długość śrub od 6 do 20 mm.</t>
  </si>
  <si>
    <t>Śruba 2,0 mm standardowa, blokowana, wielokątowa - maksymalny kąt 10 stopni, tytanowa, samogwintująca, średnica śruby z gwintem 2,0 mm, średnica głowy śruby 2,5 mm, średnica rdzenia śruby 1,3 mm, każda następna śruba jest o 1 mm dłuższa, długość śrub od 21 do 24 mm.</t>
  </si>
  <si>
    <t xml:space="preserve">Śruba 2,2 mm rotująca, blokowana, wielokątowa, maksymalny kąt 10 stopni, tytanowa, samogwintująca, średnica śruby z gwintem 2,2 mm, średnica głowy śruby 2,5 mm, średnica rdzenia śruby 1,5 mm, każda następna śruba jest o 1 mm dłuższa, długość śrub od 6 do 20 mm. </t>
  </si>
  <si>
    <t xml:space="preserve">Śruba 2,2 mm rotująca, blokowana, wielokątowa, maksymalny kąt 10 stopni, tytanowa, samogwintująca, średnica śruby z gwintem 2,2 mm, średnica głowy śruby 2,5 mm, średnica rdzenia śruby 1,5 mm, każda następna śruba jest o 1 mm dłuższa, długość śrub od 21 do 24 mm. </t>
  </si>
  <si>
    <t>Śruba 1,5 mm stożkowa, blokowana, wielokątowa - maksymalny kąt 10 stopni, tytanowa, samogwintująca, średnica śruby z gwintem 1,5 mm, średnica głowy śruby 2,5 mm, średnica rdzenia śruby 1,1 mm, każda następna śruba jest o 1 mm dłuższa, długośc śrub od 6 do 16 mm.</t>
  </si>
  <si>
    <t>Śruba 1,5 mm stożkowa, blokowana, wielokątowa - maksymalny kąt 10 stopni, tytanowa, samogwintująca, średnica śruby z gwintem 1,5 mm, średnica głowy śruby 2,5 mm, średnica rdzenia śruby 1,1 mm, każda następna śruba jest o 1 mm dłuższa, długośc śrub od 17 do 20 mm.</t>
  </si>
  <si>
    <t>Śruba 1,7 mm stożkowa rotująca, blokowana, wielokątowa - maksymalny kąt 10 stopni, tytanowa, samogwintująca, średnica śruby z gwintem 1,7 mm, średnica głowy śruby 2,5 mm, średnica rdzenia śruby 1,3 mm, każda następna śruba jest o 1 mm dłuższa,długość śrub od 6 do 20 mm.</t>
  </si>
  <si>
    <t>Śruba 2,0 mm stożkowa, blokowana, wielokątowa - maksymalny kąt 10 stopni, tytanowa, samogwintująca, średnica śruby z gwintem 2,0 mm, średnica głowy śruby 2,5 mm, średnica rdzenia śruby 1,3 mm, każda następna śruba jest o 1 mm dłuższa, długość śrub od 6 do 20 mm.</t>
  </si>
  <si>
    <t>Śruba 2,0 mm stożkowa, blokowana, wielokątowa - maksymalny kąt 10 stopni, tytanowa, samogwintująca, średnica śruby z gwintem 2,0 mm, średnica głowy śruby 2,5 mm, średnica rdzenia śruby 1,3 mm, każda następna śruba jest o 1 mm dłuższa, długość śrub od 21 do 24 mm.</t>
  </si>
  <si>
    <t xml:space="preserve">Śruba 2,2 mm stożkowa rotująca, blokowana, wielokątowa, maksymalny kąt 10 stopni, tytanowa, samogwintująca, średnica śruby z gwintem 2,2 mm, średnica głowy śruby 2,5 mm, średnica rdzenia śruby 1,5 mm, każda następna śruba jest o 1 mm dłuższa, długość śrub od 6 do 20 mm. </t>
  </si>
  <si>
    <t xml:space="preserve">Śruba 2,2 mm stożkowa rotująca, blokowana, wielokątowa, maksymalny kąt 10 stopni, tytanowa, samogwintująca, średnica śruby z gwintem 2,2 mm, średnica głowy śruby 2,5 mm, średnica rdzenia śruby 1,5 mm, każda następna śruba jest o 1 mm dłuższa, długość śrub od 21 do 24 mm. </t>
  </si>
  <si>
    <t>Płytka prosta 10 otworów - (łancuszek), blokowana, wielokątowa- maksymalny kąt 10 stopni, śruby 1,5 mm i 2,0 mm, tytanowa, grubość płytki 0,7 mm,możliwość modelowania i przycinania płytki</t>
  </si>
  <si>
    <t>Płytka dwurzędowa 6 otworów równoległych, blokowana, wielokątowa - maksymalny kąt 10 stopni, śruby 1,5 mm i 2,0 mm, tytanowa, grubość płytki 0,7 mm, możliwość modelowania i przycinania płytki.</t>
  </si>
  <si>
    <t>Płytka dwurzędowa 8 otworów równoległych, blokowana, wielokątowa - maksymalny kąt 10 stopni, śruby 1,5 mm i 2,0 mm, tytanowa, grubość płytki 0,7 mm, możliwość modelowania i przycinania płytki.</t>
  </si>
  <si>
    <t>Płytka dwurzędowa 10 otworów równoległych, blokowana, wielokątowa - maksymalny kąt 10 stopni, śruby 1,5 mm i 2,0 mm, tytanowa, grubość płytki 0,7 mm, możliwość modelowania i przycinania płytki.</t>
  </si>
  <si>
    <t>Płytka dwurzędowa 6 otworów po przekątnej, prawa/lewa,blokowana, wielokątowa - maksymalny kąt 10 stopni, śruby 1,5 mm i 2,0 mm, tytanowa, grubość płytki 0,7 mm, możliwość modelowania i przycinania płytki.</t>
  </si>
  <si>
    <t>Płytka dwurzędowa 10 otworów po przekątnej, prawa/lewa,blokowana, wielokątowa - maksymalny kąt 10 stopni, śruby 1,5 mm i 2,0 mm, tytanowa, grubość płytki 0,7 mm, możliwość modelowania i przycinania płytki.</t>
  </si>
  <si>
    <t xml:space="preserve">Płytka Y. 7 otworów,blokowana, wielokątowa - maksymalny kąt 10 stopni, śruby 1,5 mm i 2,0 mm, tytanowa, grubość płytki 0,7 mm, możliwość modelowania i przycinania płytki. </t>
  </si>
  <si>
    <t xml:space="preserve">Płytka Z. 9 otworów,blokowana, wielokątowa - maksymalny kąt 10 stopni, śruby 1,5 mm i 2,0 mm, tytanowa, grubość płytki 0,7 mm, możliwość modelowania i przycinania płytki. </t>
  </si>
  <si>
    <t xml:space="preserve">Płytka Z. 13 otworów,blokowana, wielokątowa - maksymalny kąt 10 stopni, śruby 1,5 mm i 2,0 mm, tytanowa, grubość płytki 0,7 mm, możliwość modelowania i przycinania płytki. </t>
  </si>
  <si>
    <t xml:space="preserve">Płytka X. 4 otworów,blokowana, wielokątowa - maksymalny kąt 10 stopni, śruby 1,5 mm i 2,0 mm, tytanowa, grubość płytki 0,7 mm, możliwość modelowania i przycinania płytki. </t>
  </si>
  <si>
    <t>Podkładka do śrub Ø 1,5 i 2,0 mm, tytanowa, grubość podkładki 0,7 mm</t>
  </si>
  <si>
    <t>Płytka prosta 10 otworów - (łancuszek), blokowana, wielokątowa -maksymalny kąt 10 stopni, śruby 1,5 mm i 2,0 mm, tytanowa, grubość płytki 1,0 mm, możliwość modelowania i przycinania płytki.</t>
  </si>
  <si>
    <t>Płytka dwurzędowa 6 otworów równoległych, blokowana, wielokątowa  maksymalny kąt 10 stopni, śruby 1,5 mm i 2,0 mm, tytanowa, grubość płytki 1,0 mm, możliwość modelowania i przycinania płytki.</t>
  </si>
  <si>
    <t>Płytka dwurzędowa 8 otworów równoległych, blokowana, wielokątowa - maksymalny kąt 10 stopni, śruby 1,5 mm i 2,0 mm, tytanowa, grubość płytki 1,0 mm, możliwość modelowania i przycinania płytki.</t>
  </si>
  <si>
    <t>Płytka dwurzędowa 10 otworów równoległych, blokowana, wielokątowa - maksymalny kąt 10 stopni, śruby 1,5 mm i 2,0 mm, tytanowa, grubość płytki 1,0 mm, możliwość modelowania i przycinania płytki.</t>
  </si>
  <si>
    <t>Płytka dwurzędowa 8 otworów po przekątnej,prawa/lewa,blokowana, wielokątowa - maksymalny kąt 10 stopni, śruby 1,5 mm i 2,0 mm, tytanowa, grubość płytki 1,0 mm, możliwość modelowania i przycinania płytki.</t>
  </si>
  <si>
    <t>Płytka dwurzędowa 12 otworów po przekątnej,prawa/lewa,blokowana, wielokątowa - maksymalny kąt 10 stopni, śruby 1,5 mm i 2,0 mm, tytanowa, grubość płytki 1,0 mm, możliwość modelowania i przycinania płytki.</t>
  </si>
  <si>
    <t xml:space="preserve">Płytka T. 6 otworów,blokowana, wielokątowa - maksymalny kąt 10 stopni, śruby 1,5 mm i 2,0 mm, tytanowa, grubość płytki 1,0 mm, możliwość modelowania i przycinania płytki. </t>
  </si>
  <si>
    <t xml:space="preserve">Płytka T. 8 otworów,blokowana, wielokątowa - maksymalny kąt 10 stopni, śruby 1,5 mm i 2,0 mm, tytanowa, grubość płytki 1,0 mm, możliwość modelowania i przycinania płytki. </t>
  </si>
  <si>
    <t xml:space="preserve">Płytka Y. 7 otworów,blokowana, wielokątowa - maksymalny kąt 10 stopni, śruby 1,5 mm i 2,0 mm, tytanowa, grubość płytki 1,0 mm, możliwość modelowania i przycinania płytki. </t>
  </si>
  <si>
    <t xml:space="preserve">Płytka X. 4 otworów,blokowana, wielokątowa -maksymalny kąt 10 stopni, śruby 1,5 mm i 2,0 mm, tytanowa, grubość płytki 1,0 mm, możliwość modelowania i przycinania płytki. </t>
  </si>
  <si>
    <t>Ostrza specjalistyczne do Shavera Formula</t>
  </si>
  <si>
    <t>Frezy do tkanek kostnych do Shavera Formula</t>
  </si>
  <si>
    <t>Akcesoria do urządzenia typu FMS DUO PLUS:</t>
  </si>
  <si>
    <t>zestaw drenów całodzienny, dreny podające sól fizjologiczną od pompy do drenu irygacyjnego, do wykorzystania przez całą dobę, dreny nie zawierające DEHP</t>
  </si>
  <si>
    <t>zestaw drenów dopływ / odpływ, do jednego pacjenta, nie zawiera DEHP</t>
  </si>
  <si>
    <t>zestaw drenów dopływowych, pojedynczy dren doprowadzający sól - irygacja, nie zawiera DEHP</t>
  </si>
  <si>
    <t>ostrza do shavera do wyboru wg. katalogu Wykonawcy</t>
  </si>
  <si>
    <t>Zamawiający dopuszcza odchylenie od podanych powyżej średnic o +/- 1mm.</t>
  </si>
  <si>
    <t>Zamawiający dopuszcza odchylenie od podanych powyżej średnic o +/- 1 mm oraz odchylenie +/- 5 mm od podanych długości.</t>
  </si>
  <si>
    <t>Akcesoria do urządzenia VAPR 3:</t>
  </si>
  <si>
    <t>elektroda boczna giętka 3,5 mm</t>
  </si>
  <si>
    <t>elektroda haczykowa 3,5 mm</t>
  </si>
  <si>
    <t>elektroda z odsysaniem</t>
  </si>
  <si>
    <t>rękojeść do VAPR 3</t>
  </si>
  <si>
    <t>Gwóźdź obojczykowy dynamiczny, tytanowy, długość 200 mm, Przekrój gwoździa -okrągły o średnicy 2,8 mm, Implant elastyczny dopasowujący się do anatomii kanału obojczyka.</t>
  </si>
  <si>
    <t>Gwóźdź obojczykowy statyczny, tytanowy, długość 200 mm, Przekrój gwoździa -okrągły o średnicy 2,8 mm, Implant elastyczny dopasowujący się do anatomii kanału obojczyka.</t>
  </si>
  <si>
    <t>Ilość [kpl.]</t>
  </si>
  <si>
    <t>cena jednostkowa netto [zł/zestaw]</t>
  </si>
  <si>
    <t>System do rekonstrukcji ACL z użyciem techniki ST oraz więzadła właściwego rzepki</t>
  </si>
  <si>
    <t>Mocowanie udowe:</t>
  </si>
  <si>
    <t xml:space="preserve">- podłużna płytka z czterema otworami wykonana ze stopu tytanu pozwalająca na zawieszenie przeszczepu w kanale udowym (długość pętli od 15 do 60 mm, skok pętli co 5 mm lub pętla "ruchoma") </t>
  </si>
  <si>
    <t xml:space="preserve">- płytka na trwałe związana fabrycznie z pętlą plecioną poliestrową o wysokiej wytrzymałości (bez węzła) </t>
  </si>
  <si>
    <t xml:space="preserve">- Implant musi zawierać dwie fabryczne nitki o grubościach #2 i #5 służące do przeciągnięcia i obrócenia implantu w kanale udowym </t>
  </si>
  <si>
    <t xml:space="preserve">- endobutton wydłużony 10 mm stanowiący nakładkę na endobutton służący do zabiegów rewizyjnych </t>
  </si>
  <si>
    <t xml:space="preserve">- endobutton bez pętli umożliwiający zawieszenie przeszczepu bezpośrednio na płytce w przypadku krótkiego kanału w kości udowej, otwarty z jednej strony w rozmiarach: 5, 6, 7, 8 i 9 mm </t>
  </si>
  <si>
    <t>Mocowanie piszczelowe:</t>
  </si>
  <si>
    <t>- za pomocą guzika o średnicy 14, 15, 17 mm</t>
  </si>
  <si>
    <t>Zamawiający dopuszcza odchylenia od podanych powyżej wymiarów, tj. długości +/- 5%, średnicy i skoku +/- 10%.</t>
  </si>
  <si>
    <t>W komórkach F10 i F11 Wykonawca podaje ceny kompletnych implantów, tj. mocowania udowego wraz z określonym mocowaniem piszczelowym.</t>
  </si>
  <si>
    <t>a</t>
  </si>
  <si>
    <t>b</t>
  </si>
  <si>
    <t>c</t>
  </si>
  <si>
    <t>zaślepki o przedłużeniu: 0mm, 5mm, 10mm, 15mm</t>
  </si>
  <si>
    <t>śruba spiralna w długościach od 32 do 54mm z przeskokiem co 2mm</t>
  </si>
  <si>
    <t>d</t>
  </si>
  <si>
    <t>Zamawiający dopuszcza odchylenia od podanych powyżej wymiarów, tj. długości +/- 5%, średnicy i skoku +/- 25%.</t>
  </si>
  <si>
    <t>TAK / NIE (proszę podać)</t>
  </si>
  <si>
    <t>Liczba punktów za odpowiedź TAK</t>
  </si>
  <si>
    <r>
      <t>Wkręty do kości korowe, krzyżowe</t>
    </r>
    <r>
      <rPr>
        <sz val="10"/>
        <rFont val="Arial CE"/>
        <family val="0"/>
      </rPr>
      <t>*</t>
    </r>
    <r>
      <rPr>
        <sz val="10"/>
        <rFont val="Arial"/>
        <family val="2"/>
      </rPr>
      <t>, stalowe, fi od 4,5/12 do 4,5/16</t>
    </r>
  </si>
  <si>
    <r>
      <t>Wkręty do kości korowe, krzyżowe</t>
    </r>
    <r>
      <rPr>
        <sz val="10"/>
        <rFont val="Arial CE"/>
        <family val="0"/>
      </rPr>
      <t>*</t>
    </r>
    <r>
      <rPr>
        <sz val="10"/>
        <rFont val="Arial"/>
        <family val="2"/>
      </rPr>
      <t>, stalowe, fi od 4,5/18 do 4,5/22</t>
    </r>
  </si>
  <si>
    <r>
      <t>Wkręty do kości korowe, krzyżowe</t>
    </r>
    <r>
      <rPr>
        <sz val="10"/>
        <rFont val="Arial CE"/>
        <family val="0"/>
      </rPr>
      <t>*</t>
    </r>
    <r>
      <rPr>
        <sz val="10"/>
        <rFont val="Arial"/>
        <family val="2"/>
      </rPr>
      <t>, stalowe, fi od 4,5/24 do 4,5/72</t>
    </r>
  </si>
  <si>
    <r>
      <t>Wkręt kostkowy samogwintujący, krzyżowy</t>
    </r>
    <r>
      <rPr>
        <sz val="10"/>
        <rFont val="Arial CE"/>
        <family val="0"/>
      </rPr>
      <t>*</t>
    </r>
    <r>
      <rPr>
        <sz val="10"/>
        <rFont val="Arial"/>
        <family val="2"/>
      </rPr>
      <t>, stalowy fi  4,5, długość 25mm-70mm</t>
    </r>
  </si>
  <si>
    <t>Płytka ukośna T, fi 4,5mm, 4 otworowa, prawa</t>
  </si>
  <si>
    <t>Płytka ukośna T, fi 4,5mm, 3 otworowa, prawa</t>
  </si>
  <si>
    <t>Płytka ukośna T, fi 4,5mm, 3 otworowa, lewa</t>
  </si>
  <si>
    <t>Płytka ukośna T, fi 4,5mm, 4 otworowa, lewa</t>
  </si>
  <si>
    <t>Płytka rynnowa 1/2 koła, 3 otworowa</t>
  </si>
  <si>
    <t>Płytka rynnowa 1/2 koła, 4 otworowa</t>
  </si>
  <si>
    <t>Płytka rynnowa 1/2 koła, 5 otworowa</t>
  </si>
  <si>
    <t>Płytka rynnowa 1/2 koła, 6 otworowa</t>
  </si>
  <si>
    <t>Płytka rynnowa 1/2 koła, 7 otworowa</t>
  </si>
  <si>
    <t>Płytka rynnowa 1/2 koła, 8 otworowa</t>
  </si>
  <si>
    <t>Płytka rynnowa 1/3 koła, 3 otworowa</t>
  </si>
  <si>
    <t>Płytka rynnowa 1/3 koła, 4 otworowa</t>
  </si>
  <si>
    <t>Płytka rynnowa 1/3 koła, 5 otworowa</t>
  </si>
  <si>
    <t>Płytka rynnowa 1/3 koła, 6 otworowa</t>
  </si>
  <si>
    <t>Płytka wąska stalowa, fi 2,5mm, 3 otworowa</t>
  </si>
  <si>
    <t>Płytka wąska stalowa, fi 2,5mm, 4 otworowa</t>
  </si>
  <si>
    <t>Płytka wąska stalowa, fi 2,5mm, 5 otworowa</t>
  </si>
  <si>
    <t>Płytka wąska stalowa, fi 2,5mm, 6 otworowa</t>
  </si>
  <si>
    <t>Płytka wąska stalowa, fi 2,5mm, 7 otworowa</t>
  </si>
  <si>
    <t>Płytka wąska stalowa, fi 2,5mm, 8 otworowa</t>
  </si>
  <si>
    <t xml:space="preserve">Płytka kształtowa Y stalowa lewoskrętna, 3 otworowa </t>
  </si>
  <si>
    <t xml:space="preserve">Płytka kształtowa Y stalowa lewoskrętna, 5 otworowa </t>
  </si>
  <si>
    <t xml:space="preserve">Płytka kształtowa Y stalowa prawoskrętna, 3 otworowa </t>
  </si>
  <si>
    <t xml:space="preserve">Płytka kształtowa Y stalowa prawoskrętna, 5 otworowa </t>
  </si>
  <si>
    <t>Płytka szeroka samodociskowa, stalowa, fi 4,5mm 8 otworów</t>
  </si>
  <si>
    <t>Płytka szeroka samodociskowa, stalowa, fi 4,5mm 9 otworów</t>
  </si>
  <si>
    <t>Płytka szeroka samodociskowa, stalowa, fi 4,5mm 10 otworów</t>
  </si>
  <si>
    <t>Płytka szeroka samodociskowa, stalowa, fi 4,5mm 11 otworów</t>
  </si>
  <si>
    <t>Płytka szeroka samodociskowa, stalowa, fi 4,5mm 13 otworów</t>
  </si>
  <si>
    <t>Płytka szeroka samodociskowa, stalowa, fi 4,5mm 14 otworów</t>
  </si>
  <si>
    <t>Płytka szeroka samodociskowa, stalowa, fi 4,5mm 16 otworów</t>
  </si>
  <si>
    <t xml:space="preserve">Gwóźdź Kirschnera - trójgraniec, fi 1,2mm, L 210mm </t>
  </si>
  <si>
    <t xml:space="preserve">Gwóźdź Kirschnera - trójgraniec, fi 1,4mm, L 210mm </t>
  </si>
  <si>
    <t xml:space="preserve">Gwóźdź Kirschnera - trójgraniec, fi 1,6mm, L 210mm </t>
  </si>
  <si>
    <t xml:space="preserve">Gwóźdź Kirschnera - trójgraniec, fi 2,0mm, L 210mm </t>
  </si>
  <si>
    <t xml:space="preserve">Gwóźdź Kirschnera - trójgraniec, fi 2,0mm, L 310mm </t>
  </si>
  <si>
    <t xml:space="preserve">Gwóźdź Kirschnera - trójgraniec, fi 2,2mm, L 310mm </t>
  </si>
  <si>
    <t xml:space="preserve">Gwóźdź Kirschnera - trójgraniec, fi 2,5mm, L 310mm </t>
  </si>
  <si>
    <t>Podkładka pod wkręt 5,5 x 15mm</t>
  </si>
  <si>
    <t>Podkładka pod wkręt 5,5 x 10mm</t>
  </si>
  <si>
    <t>Gwóźdź Steimanna-Gruca fi 3,0mm, L - 100mm</t>
  </si>
  <si>
    <r>
      <t>Wkręty do kości gąbczastej, krzyżowe</t>
    </r>
    <r>
      <rPr>
        <sz val="10"/>
        <rFont val="Arial CE"/>
        <family val="0"/>
      </rPr>
      <t>*</t>
    </r>
    <r>
      <rPr>
        <sz val="10"/>
        <rFont val="Arial"/>
        <family val="2"/>
      </rPr>
      <t>, stalowe fi 6,5 mm długość od 25 do 140 mm z pełnym gwintem</t>
    </r>
  </si>
  <si>
    <r>
      <t>Wkręty do kości gąbczastej, krzyżowe</t>
    </r>
    <r>
      <rPr>
        <sz val="10"/>
        <rFont val="Arial CE"/>
        <family val="0"/>
      </rPr>
      <t>*</t>
    </r>
    <r>
      <rPr>
        <sz val="10"/>
        <rFont val="Arial"/>
        <family val="2"/>
      </rPr>
      <t>, stalowe fi 6,5 mm długość od 40 do 120 mm długość gwintu 32 mm</t>
    </r>
  </si>
  <si>
    <t>Wiertła fi 3,2 mm do wkrętów do kości korowej</t>
  </si>
  <si>
    <r>
      <t xml:space="preserve">Gwóźdź Steimanna </t>
    </r>
    <r>
      <rPr>
        <sz val="10"/>
        <rFont val="Arial"/>
        <family val="2"/>
      </rPr>
      <t>fi</t>
    </r>
    <r>
      <rPr>
        <sz val="10"/>
        <rFont val="Arial"/>
        <family val="2"/>
      </rPr>
      <t xml:space="preserve"> 4,0mm, od L - 100mm do L - 250mm</t>
    </r>
  </si>
  <si>
    <r>
      <t>Wykonawca może zaoferować wkręty z gniazdem o innym kształcie pod warunkiem, że na okres trwania umowy użyczy Zamawiającemu (koszt użyczenia wkalkulowany w cenę ww. materiałów)</t>
    </r>
    <r>
      <rPr>
        <sz val="10"/>
        <rFont val="Arial CE"/>
        <family val="0"/>
      </rPr>
      <t xml:space="preserve"> dwa wkrętaki</t>
    </r>
    <r>
      <rPr>
        <sz val="10"/>
        <rFont val="Arial"/>
        <family val="2"/>
      </rPr>
      <t xml:space="preserve"> odpowiednie do ich wkręcania.</t>
    </r>
  </si>
  <si>
    <t>Płytka DSB Mikrodyn 3 otw. W-135°, L-38 mm</t>
  </si>
  <si>
    <t>Płytka DSB Mikrodyn 4 otw. W-135°, L-38 mm</t>
  </si>
  <si>
    <t>Płytka DSB Mikrodyn 5 otw. W-135°, L-38 mm</t>
  </si>
  <si>
    <t>Płytka DSB Mikrodyn 6 otw. W-135°, L-38 mm</t>
  </si>
  <si>
    <r>
      <t>Płytka DSB Mikrodyn 8 otw. W-135</t>
    </r>
    <r>
      <rPr>
        <sz val="10"/>
        <rFont val="Arial"/>
        <family val="2"/>
      </rPr>
      <t>°</t>
    </r>
    <r>
      <rPr>
        <sz val="10"/>
        <rFont val="Arial CE"/>
        <family val="2"/>
      </rPr>
      <t>, L-38 mm</t>
    </r>
  </si>
  <si>
    <t>Płytka DSB Mikrodyn 10 otw. W-135°, L-38 mm</t>
  </si>
  <si>
    <t>Płytka DSB Mikrodyn 12 otw. W-135°, L-38 mm</t>
  </si>
  <si>
    <r>
      <t xml:space="preserve">Śruba kostna DSB Mikrodyn L 80 mm, B </t>
    </r>
    <r>
      <rPr>
        <sz val="10"/>
        <rFont val="Arial CE"/>
        <family val="0"/>
      </rPr>
      <t>24,5mm*</t>
    </r>
  </si>
  <si>
    <r>
      <t xml:space="preserve">Śruba kostna DSB Mikrodyn L 85 mm, B </t>
    </r>
    <r>
      <rPr>
        <sz val="10"/>
        <rFont val="Arial CE"/>
        <family val="0"/>
      </rPr>
      <t>24,5mm*</t>
    </r>
  </si>
  <si>
    <r>
      <t xml:space="preserve">Śruba kostna DSB Mikrodyn L 90 mm, B </t>
    </r>
    <r>
      <rPr>
        <sz val="10"/>
        <rFont val="Arial CE"/>
        <family val="0"/>
      </rPr>
      <t>24,5mm*</t>
    </r>
  </si>
  <si>
    <r>
      <t xml:space="preserve">Śruba kostna DSB Mikrodyn L 95 mm, B </t>
    </r>
    <r>
      <rPr>
        <sz val="10"/>
        <rFont val="Arial CE"/>
        <family val="0"/>
      </rPr>
      <t>24,5mm*</t>
    </r>
  </si>
  <si>
    <r>
      <t xml:space="preserve">Śruba kostna DSB Mikrodyn L 100 mm, B </t>
    </r>
    <r>
      <rPr>
        <sz val="10"/>
        <rFont val="Arial CE"/>
        <family val="0"/>
      </rPr>
      <t>24,5mm*</t>
    </r>
  </si>
  <si>
    <r>
      <t xml:space="preserve">Śruba kostna DSB Mikrodyn L 105 mm, B </t>
    </r>
    <r>
      <rPr>
        <sz val="10"/>
        <rFont val="Arial CE"/>
        <family val="0"/>
      </rPr>
      <t>24,5mm*</t>
    </r>
  </si>
  <si>
    <r>
      <t xml:space="preserve">Śruba kostna DSB Mikrodyn L 110 mm, B </t>
    </r>
    <r>
      <rPr>
        <sz val="10"/>
        <rFont val="Arial CE"/>
        <family val="0"/>
      </rPr>
      <t>24,5mm*</t>
    </r>
  </si>
  <si>
    <r>
      <t xml:space="preserve">Śruba kostna DSB Mikrodyn L 115 mm, B </t>
    </r>
    <r>
      <rPr>
        <sz val="10"/>
        <rFont val="Arial CE"/>
        <family val="0"/>
      </rPr>
      <t>24,5mm*</t>
    </r>
  </si>
  <si>
    <t>Śruba kompresyjna DSB Mikrodyn</t>
  </si>
  <si>
    <t>Płytka kłykciowa DCS, 8 otworowa, A-149mm**</t>
  </si>
  <si>
    <t>Płytka kłykciowa DCS, 10 otworowa, A-180mm**</t>
  </si>
  <si>
    <t>Płytka kłykciowa DCS, 12 otworowa, A-212mm**</t>
  </si>
  <si>
    <t>Płytka kłykciowa DCS, 14 otworowa, A-245mm**</t>
  </si>
  <si>
    <t>Śruba kostna DCS L-60mm</t>
  </si>
  <si>
    <t>Śruba kostna DCS L-65mm</t>
  </si>
  <si>
    <t>Śruba kostna DCS L-70mm</t>
  </si>
  <si>
    <t>Śruba kostna DCS L-75mm</t>
  </si>
  <si>
    <t>Śruba kompresyjna DCS</t>
  </si>
  <si>
    <t>**</t>
  </si>
  <si>
    <t>Ilość</t>
  </si>
  <si>
    <t>cena jednostkowa netto [zł]</t>
  </si>
  <si>
    <t>Zestaw implantów do rekonstrukcji więzadła krzyżowego przedniego metodą ST</t>
  </si>
  <si>
    <t>Zestaw implantów do rekonstrukcji więzadła krzyżowego przedniego metodą BTB</t>
  </si>
  <si>
    <t>Endoprotezy bezcementowe stawu biodrowego, artykulacja metal/polietylen:</t>
  </si>
  <si>
    <t>zaślepka do panewki</t>
  </si>
  <si>
    <t>śruby</t>
  </si>
  <si>
    <t>W ramach dostawy ww. endoprotez Wykonawca udostępnia Zamawiającemu 1 napęd ortopedyczny potrzebny do zakładania oferowanego systemu endoprotez. Napęd wyposażony w zestaw 2 końcówek (wiertarka i piła ortopedyczna) oraz inne niezbędne akcesoria.</t>
  </si>
  <si>
    <t>Wkręty kaniulowane fi 3,5mm, L = 10-60 mm, gniazdo sześciokątne.</t>
  </si>
  <si>
    <t>Wkręty kaniulowane fi 4,5mm, L = 10-90 mm, gniazdo sześciokątne.</t>
  </si>
  <si>
    <t>Wkręty kaniulowane fi 7 mm, L = 70-110 mm, gniazdo sześciokątne.</t>
  </si>
  <si>
    <t>Wkrętak kaniulowany przystosowany do manipulowania wkrętami z poz. 1-3.</t>
  </si>
  <si>
    <t>Wiertła kaniulowane do wkrętów z poz. 1-3.</t>
  </si>
  <si>
    <t>Miarki do wkrętów kaniulowanych fi 3,5 mm, 4,5 mm oraz 7 mm.</t>
  </si>
  <si>
    <t>Drut do cerklazu fi 1 mm, L = 5 m.</t>
  </si>
  <si>
    <t>Drut do cerklazu fi 1,2 mm, L = 5 m.</t>
  </si>
  <si>
    <t>Druty Kirschnera fi 1,0 mm, L = 150-310 mm.</t>
  </si>
  <si>
    <t>e</t>
  </si>
  <si>
    <r>
      <t>Trzpień</t>
    </r>
    <r>
      <rPr>
        <sz val="10"/>
        <rFont val="Arial"/>
        <family val="2"/>
      </rPr>
      <t xml:space="preserve"> endoprotezy cementowej (poz. 1) stalowy, gładki, wysokopolerowany z centralizerem.</t>
    </r>
  </si>
  <si>
    <r>
      <t>Korek do zamknięcia kanału szpikowego</t>
    </r>
    <r>
      <rPr>
        <sz val="10"/>
        <color indexed="8"/>
        <rFont val="Arial"/>
        <family val="2"/>
      </rPr>
      <t xml:space="preserve"> (poz. 1) wykonany z polietylenu.</t>
    </r>
  </si>
  <si>
    <r>
      <t>Głowa</t>
    </r>
    <r>
      <rPr>
        <sz val="10"/>
        <color indexed="8"/>
        <rFont val="Arial"/>
        <family val="2"/>
      </rPr>
      <t xml:space="preserve"> endoprotezy bezcementowej (poz. 2) w więcej niż 3 rozmiarach długości szyjki.</t>
    </r>
  </si>
  <si>
    <r>
      <t xml:space="preserve">Liczba rozmiarów </t>
    </r>
    <r>
      <rPr>
        <b/>
        <sz val="10"/>
        <rFont val="Arial"/>
        <family val="2"/>
      </rPr>
      <t>panewek</t>
    </r>
    <r>
      <rPr>
        <sz val="10"/>
        <color indexed="8"/>
        <rFont val="Arial"/>
        <family val="2"/>
      </rPr>
      <t xml:space="preserve"> (poz. 2) większa niż 12.</t>
    </r>
  </si>
  <si>
    <r>
      <t xml:space="preserve">Trzy lub więcej dostępne rozmiary </t>
    </r>
    <r>
      <rPr>
        <b/>
        <sz val="10"/>
        <rFont val="Arial"/>
        <family val="2"/>
      </rPr>
      <t>głów ceramicznych</t>
    </r>
    <r>
      <rPr>
        <sz val="10"/>
        <color indexed="8"/>
        <rFont val="Arial"/>
        <family val="2"/>
      </rPr>
      <t xml:space="preserve"> (poz. 2).</t>
    </r>
  </si>
  <si>
    <r>
      <t>Panewka</t>
    </r>
    <r>
      <rPr>
        <sz val="10"/>
        <color indexed="8"/>
        <rFont val="Arial"/>
        <family val="2"/>
      </rPr>
      <t xml:space="preserve"> (poz. 2) o strukturze trójprzestrzennej pressfitowa, hemisferyczna, tytanowa, umożliwiająca trójprzestrzenną osteointegrację, w rozmiarach od 44 do 64mm (skok co 2 mm)</t>
    </r>
  </si>
  <si>
    <r>
      <t xml:space="preserve">Do zakładania </t>
    </r>
    <r>
      <rPr>
        <b/>
        <sz val="10"/>
        <rFont val="Arial"/>
        <family val="2"/>
      </rPr>
      <t>endoprotez bezcementowych</t>
    </r>
    <r>
      <rPr>
        <sz val="10"/>
        <color indexed="8"/>
        <rFont val="Arial"/>
        <family val="2"/>
      </rPr>
      <t xml:space="preserve"> (poz. 2) jedno instrumentarium do każdego rodzaju protezy (niezależnie od artykulacji).</t>
    </r>
  </si>
  <si>
    <r>
      <t xml:space="preserve">Sześć lub więcej rozmiarów </t>
    </r>
    <r>
      <rPr>
        <b/>
        <sz val="10"/>
        <rFont val="Arial"/>
        <family val="2"/>
      </rPr>
      <t>grubości wkładki piszczelowej</t>
    </r>
    <r>
      <rPr>
        <sz val="10"/>
        <color indexed="8"/>
        <rFont val="Arial"/>
        <family val="2"/>
      </rPr>
      <t xml:space="preserve"> (poz. 3).</t>
    </r>
  </si>
  <si>
    <t>f</t>
  </si>
  <si>
    <t>Śruby blokowane i blokowane zmiennokątowe w płycie, z gwintowaną głową średnica 3,5 mm gniazdo śruby hexagonalne, stalowe.</t>
  </si>
  <si>
    <t>Śruby korowe 3,5 mm gniazdo śruby hexagonalne, stalowe.</t>
  </si>
  <si>
    <t>Śruby blokowane i blokowane zmiennokątowe w płycie, z gwintowaną głową, średnica 2,7 mm gniazdo śruby gwiazdkowe, stalowe.</t>
  </si>
  <si>
    <r>
      <t xml:space="preserve">Dwanaście lub więcej rozmiarów </t>
    </r>
    <r>
      <rPr>
        <b/>
        <sz val="10"/>
        <rFont val="Arial"/>
        <family val="2"/>
      </rPr>
      <t>trzpienia</t>
    </r>
    <r>
      <rPr>
        <sz val="10"/>
        <color indexed="8"/>
        <rFont val="Arial"/>
        <family val="2"/>
      </rPr>
      <t xml:space="preserve"> (poz. 2) w podanym zakresie długości.</t>
    </r>
  </si>
  <si>
    <r>
      <t>Wkładka polietylenowa</t>
    </r>
    <r>
      <rPr>
        <sz val="10"/>
        <color indexed="8"/>
        <rFont val="Arial"/>
        <family val="2"/>
      </rPr>
      <t xml:space="preserve"> (poz. 2) z polietylenu o podwyższonej odporności na ścieranie w stosunku do standardowego polietylenu.</t>
    </r>
  </si>
  <si>
    <t>trzpień kołnierzowy i bezkołnierzowy o długości 110 mm do bioder dysplastycznych</t>
  </si>
  <si>
    <t>trzpień kołnierzowy i bezkołnierzowy typu High Offset w rozmiarach minimum od 130 mm do 170 mm długości</t>
  </si>
  <si>
    <r>
      <t>trzpień kołnierzowy ze 125</t>
    </r>
    <r>
      <rPr>
        <sz val="10"/>
        <rFont val="Calibri"/>
        <family val="2"/>
      </rPr>
      <t>°</t>
    </r>
    <r>
      <rPr>
        <sz val="10"/>
        <rFont val="Arial"/>
        <family val="2"/>
      </rPr>
      <t xml:space="preserve"> kątem szyjki w rozmiarach minimum od 130 mm do 170 mm długości, do bioder typu Coxa Vara</t>
    </r>
  </si>
  <si>
    <t>trzpień prosty, nieanatomiczny, zwężający się dystalnie, tytanowy, w wersji kołnierzowej i bezkołnierzowej, porowaty na całej długości, pokryty na całej długości hydroksyapatytem, dostępny w minimum 11 rozmiarach od 115 mm do 190 mm długości i prostokątnym przekroju poprzecznym od minimum 8mm do minimum 20 mm, posiadający nacięcia wzdłużne i poprzeczne</t>
  </si>
  <si>
    <t>trzpień cementowy stalowy, gładki, prosty, uniwersalny, bezkołnierzowy, w minimum 11 rozmiarach Standard Offset (115 - 190 mm) oraz w miniumum 10 rozmiarach High Offset (130 - 190 mm) - storzek trzpienia 12/14</t>
  </si>
  <si>
    <t>blokada cementu w minimum 7 rozmiarach</t>
  </si>
  <si>
    <t>panewka bezcementowa hemisferyczna, typu Press-fit, wielootworowa, w rozmiarach 44-66 mm, z uniwersalnym mechanizmem umożliwiającym osadzenie wkładki polietylenowej lub ceramicznej</t>
  </si>
  <si>
    <t>wkładka polietylenowa z polietylenu o wysokiej gęstości (np. cross link), neutralna lub z kołnierzem, w rozmiarach minimum 44-66 mm, ze skokiem co 2 mm, o średnicy wewnętrznej minimum 28 mm lub w rozmiarach 52-66 mm (32 mm) lub w rozmiarach 56-66 mm (36 mm)</t>
  </si>
  <si>
    <t>głowa ceramiczna w rozmiarach 28 mm, 32 mm i 36 mm</t>
  </si>
  <si>
    <t>panewka bezcementowa, hemisferyczna, typu Press-fit, pełna lub z 3 otworami na śruby, w rozmiarach minimum 48-66 mm, z uniwersalnym mechanizmem umożliwiającym osadzenie wkładki polietylenowej lub ceramicznej</t>
  </si>
  <si>
    <t>głowa metalowa o średnicy 32 mm w minimum 3 rozmiarach długości szyjki</t>
  </si>
  <si>
    <t>głowa metalowa o średnicy 28 mm w minimum 4 rozmiarach długości szyjki</t>
  </si>
  <si>
    <t>głowa metalowa o średnicy 36 mm w minimum 5 rozmiarach długości szyjki</t>
  </si>
  <si>
    <t>Zamawiający dopuszcza odchylenia od podanych powyżej wymiarów, tj. długości +/- 5%, średnicy +/- 10%.</t>
  </si>
  <si>
    <t>Ilość [kpl.] lub [szt.]</t>
  </si>
  <si>
    <t>Zamawiający dopuszcza odchylenia od podanych powyżej wymiarów, tj. długości +/- 5%, średnicy +/- 25%.</t>
  </si>
  <si>
    <t>Płytka DSB Mikrodyn 14 otw. W-135°, L-38 mm</t>
  </si>
  <si>
    <t>W pozycjach 18-22 dopuszczalna tolerancja od podanego wymiaru +/- 2mm.</t>
  </si>
  <si>
    <t>Płytka kłykciowa piszczelowa ø 4,5 mm, 5, 7 i 9 otworowa, lewo i prawostronna.</t>
  </si>
  <si>
    <t>Płytka do wieloodłamowych złamań kłykci ø 4,5 mm, 7, 9 i 11 otworowa, lewo i prawostronna.</t>
  </si>
  <si>
    <t>Płytka "Cobra" ø 4,5 mm, 7, 8 i 9 otworowa.</t>
  </si>
  <si>
    <t>Płytka piszczelowa L szeroka, ø 4,5 mm, 4, 5 i 6 otworowa, lewo i prawostronna.</t>
  </si>
  <si>
    <t>Płytka piszczelowa L wąska, ø 4,5 mm, 4, 5 i 6 otworowa, lewo i prawostronna.</t>
  </si>
  <si>
    <t>Płytka blokowana T odgięta 5 otworowa.</t>
  </si>
  <si>
    <t>Płytka do nasady kości ramiennej 3 i 4 otworowa, lewo i prawostronna.</t>
  </si>
  <si>
    <t>Podkładka do śrub Ø 1,5 i 2,0 mm, tytanowa, grubość podkładki 1,0 mm.</t>
  </si>
  <si>
    <t>Wiertło kostne z szybkozłącznym chwytem  fi 1,1 mm dł. 65 mm.</t>
  </si>
  <si>
    <t>Wiertło kostne z szybkozłącznym chwytem  fi 1,5 mm dł. 88 mm.</t>
  </si>
  <si>
    <t>Implanty do rekonstrukcji rotatora CUFF:</t>
  </si>
  <si>
    <t xml:space="preserve">- za pomocą biowchłanialanej śruby o średnicach od 6 mm do 12 mm i długościach  20, 25, 30, 35 mm, skok długości co 5 mm </t>
  </si>
  <si>
    <t>Wprowadzacz kompatybilny z oferowanym w poz. 1 zestawem.</t>
  </si>
  <si>
    <r>
      <rPr>
        <b/>
        <sz val="10"/>
        <rFont val="Arial"/>
        <family val="2"/>
      </rPr>
      <t>Zestaw do szycia łąkotek</t>
    </r>
    <r>
      <rPr>
        <sz val="10"/>
        <rFont val="Arial"/>
        <family val="2"/>
      </rPr>
      <t xml:space="preserve"> pozwalający na szycie techniką </t>
    </r>
    <r>
      <rPr>
        <i/>
        <sz val="10"/>
        <rFont val="Arial"/>
        <family val="2"/>
      </rPr>
      <t>ALL INSIDE</t>
    </r>
    <r>
      <rPr>
        <sz val="10"/>
        <rFont val="Arial"/>
        <family val="2"/>
      </rPr>
      <t xml:space="preserve"> w dowolnej konfiguracji horyzontalnie, wertykalnie, skośnie. Implant składa się z dwóch tylnych zapadek wykonanych z PEEK, mniejsza dwukrotnie kaniulowana, wieksza trzykrotnie kaniulowana oraz częściowo biowchłanialnej (55% PDS, 45% High Molekular Weight PE) nici plecionej o rozmiarze #2/0. Implant osadzony na niskoprofilowej igle dostępnej w trzech wariantach 0°, 12°, 27° kata zgięcia. Implant wprowadzany za pomocą pistoletu jednorazowego z dwoma spustami. Elastyczny system, umożliwiający niezakłóconą pracę łąkotki, niskoprofilowy – zminimalizowany wpływ na chrząstkę stawową. Nie wymaga mierzenia, pozwala na dotarcie do każdego miejsca łąkotki bez możliwości uszkodzenia naczyń, nerwów. Dostępne głębokości: 10, 13, 15, 20 mm.</t>
    </r>
  </si>
  <si>
    <t>Zamawiający dopuszcza odchylenia od podanych powyżej wymiarów o +/- 5%.</t>
  </si>
  <si>
    <r>
      <t xml:space="preserve">Mocowanie przeszczepu za pomocą </t>
    </r>
    <r>
      <rPr>
        <b/>
        <sz val="9"/>
        <rFont val="Arial"/>
        <family val="2"/>
      </rPr>
      <t>śruby interferencyjnej</t>
    </r>
    <r>
      <rPr>
        <sz val="9"/>
        <rFont val="Arial"/>
        <family val="2"/>
      </rPr>
      <t xml:space="preserve"> zdefiniowanej na nowo o gładkim gwincie w różnych rozmiarach (od 7x23mm, 7x30mm do 10x23mm, 10x30mm). Pełne wkręcenie śruby poniżej 7 obrotów śrubokręta, siła wyrwania 900 N. Śruba jest biowymienna, wykonana z osteokonduktywnego TCP i PLGA metodą mikrodyspersji, wchłanianie 2-4 lata, zapewnia mocowanie blisko linii stawu, silny press fit oraz przerastanie implantu kością.</t>
    </r>
  </si>
  <si>
    <r>
      <rPr>
        <b/>
        <sz val="10"/>
        <rFont val="Arial"/>
        <family val="2"/>
      </rPr>
      <t>Mocowanie w części udowej</t>
    </r>
    <r>
      <rPr>
        <sz val="10"/>
        <rFont val="Arial"/>
        <family val="2"/>
      </rPr>
      <t xml:space="preserve"> składające się z kompletu 2 pinów wchłanialnych (PLA), średnica 2,7 mm, długość 42 mm z dwoma kaniulami prowadzącymi i drutem do nawiercania tunelu pinów.</t>
    </r>
  </si>
  <si>
    <t>Ilość [zest.]</t>
  </si>
  <si>
    <r>
      <rPr>
        <b/>
        <sz val="9"/>
        <rFont val="Arial"/>
        <family val="2"/>
      </rPr>
      <t>Kotwica niewchłanialna</t>
    </r>
    <r>
      <rPr>
        <sz val="9"/>
        <rFont val="Arial"/>
        <family val="2"/>
      </rPr>
      <t xml:space="preserve"> (tytanowa) do napraw uszkodzonego mięśnia stożka rotatora i mocowania głowy bicepsa. Rozmiary: ø 5 mm oraz ø 6,5 mm. Wytrzymałość odpowiednio </t>
    </r>
    <r>
      <rPr>
        <sz val="9"/>
        <rFont val="Calibri"/>
        <family val="2"/>
      </rPr>
      <t xml:space="preserve">≥ </t>
    </r>
    <r>
      <rPr>
        <sz val="9"/>
        <rFont val="Arial"/>
        <family val="2"/>
      </rPr>
      <t xml:space="preserve">28,5 kg oraz ≥ 38,5 kg.
Kotwica posiada cztery pełne obroty głębokiego gwintu, zaokrągloną główkę (zwiększającą wytrzymałość kotwicy podczas wkręcania oraz delikatną dla nici), dwa niezależne oczka na nici ułożone na krzyż (zapewniają niezakłócony i łatwy przesuw nici podczas wiązania węzłów oraz możliwość wykonania szwu materacowego).
Dostępna z dwiema nićmi o różnych kolorach. Nić o parametrach: 38% niewchłanialnego PE, 62% biowchłanialne, </t>
    </r>
    <r>
      <rPr>
        <sz val="9"/>
        <rFont val="Calibri"/>
        <family val="2"/>
      </rPr>
      <t>≥</t>
    </r>
    <r>
      <rPr>
        <sz val="9"/>
        <rFont val="Arial"/>
        <family val="2"/>
      </rPr>
      <t xml:space="preserve"> 24,5 kg wytrzymałości, </t>
    </r>
    <r>
      <rPr>
        <sz val="9"/>
        <rFont val="Calibri"/>
        <family val="2"/>
      </rPr>
      <t>≥</t>
    </r>
    <r>
      <rPr>
        <sz val="9"/>
        <rFont val="Arial"/>
        <family val="2"/>
      </rPr>
      <t xml:space="preserve"> 13,5 kg przy połowicznym przecięciu i na węźle, obniżona masa węzła po czasie wchłaniania.</t>
    </r>
  </si>
  <si>
    <r>
      <rPr>
        <b/>
        <sz val="9"/>
        <rFont val="Arial"/>
        <family val="2"/>
      </rPr>
      <t>Kotwica niewchłaniala</t>
    </r>
    <r>
      <rPr>
        <sz val="9"/>
        <rFont val="Arial"/>
        <family val="2"/>
      </rPr>
      <t xml:space="preserve">, niewidoczna w promieniach rentgena (wykonana z PEEK), do napraw uszkodzonego mięśnia stożka rotatora i mocowania głowy bicepsa. Rozmiary: średnice 4,5 mm, 5,5 mm oraz 6,5 mm; SIŁA WYRWANIA dla średnicy 4,5mm </t>
    </r>
    <r>
      <rPr>
        <sz val="9"/>
        <rFont val="Calibri"/>
        <family val="2"/>
      </rPr>
      <t xml:space="preserve">≥ </t>
    </r>
    <r>
      <rPr>
        <sz val="9"/>
        <rFont val="Arial"/>
        <family val="2"/>
      </rPr>
      <t xml:space="preserve">190 N, dla średnicy 5,5mm </t>
    </r>
    <r>
      <rPr>
        <sz val="9"/>
        <rFont val="Calibri"/>
        <family val="2"/>
      </rPr>
      <t>≥</t>
    </r>
    <r>
      <rPr>
        <sz val="9"/>
        <rFont val="Arial"/>
        <family val="2"/>
      </rPr>
      <t xml:space="preserve"> 270 N. Pełne wkręcenie kotwicy poniżej 5 pełnych obrotów wprowadzacza. Kotwica posiada dwa rodzaje gwintu – inny dla kości gąbczastej i inny dla korówki. Mostek w przedniej części, przez który przewieszone są nici, zabezpieczony ciałem implantu by nici nie miały możliwości ocierać się o tkankę kostną podczas wprowadzania i ich wiązania. Wprowadzacz jednorazowy posiada linię kości.
Narzędzia do wprowadzania kotwicy: (1) stożkowy TAP do przygotowania miejsca dla kotwicy w kości miękkiej, (2) TAP i AWL (narzynka) do kości twardych.
Dostępna z dwiema lub trzema nićmi, każda z nici o innym kolorze. Parametry nici:
38% niewchłanialnego PE, 62% biowchłanialne, </t>
    </r>
    <r>
      <rPr>
        <sz val="9"/>
        <rFont val="Calibri"/>
        <family val="2"/>
      </rPr>
      <t>≥</t>
    </r>
    <r>
      <rPr>
        <sz val="9"/>
        <rFont val="Arial"/>
        <family val="2"/>
      </rPr>
      <t xml:space="preserve"> 24,5 kg wytrzymałości, </t>
    </r>
    <r>
      <rPr>
        <sz val="9"/>
        <rFont val="Calibri"/>
        <family val="2"/>
      </rPr>
      <t>≥</t>
    </r>
    <r>
      <rPr>
        <sz val="9"/>
        <rFont val="Arial"/>
        <family val="2"/>
      </rPr>
      <t xml:space="preserve"> 13,5 kg przy połowicznym przecięciu i na węźle, obniżona masa węzła po czasie wchłaniania.</t>
    </r>
  </si>
  <si>
    <r>
      <rPr>
        <b/>
        <sz val="9"/>
        <rFont val="Arial"/>
        <family val="2"/>
      </rPr>
      <t>Kotwica niewchłanialna</t>
    </r>
    <r>
      <rPr>
        <sz val="9"/>
        <rFont val="Arial"/>
        <family val="2"/>
      </rPr>
      <t xml:space="preserve">, niewidoczna w promieniach rentgena (wykonana z PEEK), do napraw uszkodzonego mięśnia stożka rotatora i mocowania głowy bicepsa. Rozmiary: ø 4,75 mm oraz ø 5,5 mm. Wytrzymałość odpowiednio </t>
    </r>
    <r>
      <rPr>
        <sz val="9"/>
        <rFont val="Calibri"/>
        <family val="2"/>
      </rPr>
      <t>≥</t>
    </r>
    <r>
      <rPr>
        <sz val="9"/>
        <rFont val="Arial"/>
        <family val="2"/>
      </rPr>
      <t xml:space="preserve"> 30 kg oraz </t>
    </r>
    <r>
      <rPr>
        <sz val="9"/>
        <rFont val="Calibri"/>
        <family val="2"/>
      </rPr>
      <t>≥</t>
    </r>
    <r>
      <rPr>
        <sz val="9"/>
        <rFont val="Arial"/>
        <family val="2"/>
      </rPr>
      <t xml:space="preserve"> 33 kg. Kotwica bezwęzłowa, posiadająca dwa rodzaje gwintu – inny dla kości gąbczastej i inny dla korówki. Kotwica z pojedynczą lub podwójną nicią częściowowchłanialną. Parametry nici: 38% niewchłanialnego PE, 62% biowchłanialne, ≥ 24,5 kg wytrzymałości, ≥ 13,5 kg przy połowicznym przecięciu i na węźle, obniżona masa węzła po czasie wchłaniania.</t>
    </r>
  </si>
  <si>
    <r>
      <rPr>
        <b/>
        <sz val="10"/>
        <rFont val="Arial"/>
        <family val="2"/>
      </rPr>
      <t xml:space="preserve">Kotwica biowchłanialna </t>
    </r>
    <r>
      <rPr>
        <sz val="10"/>
        <rFont val="Arial"/>
        <family val="2"/>
      </rPr>
      <t xml:space="preserve">wykonana z osteokonduktywnego TCP i PLGA metodą mikrodyspersii, zaprojektowana napraw uszkodzonego obrąbka.
Rozmiary 3,0 mm x 10,7 mm. Wytrzymałość </t>
    </r>
    <r>
      <rPr>
        <sz val="10"/>
        <rFont val="Calibri"/>
        <family val="2"/>
      </rPr>
      <t>≥</t>
    </r>
    <r>
      <rPr>
        <sz val="10"/>
        <rFont val="Arial"/>
        <family val="2"/>
      </rPr>
      <t xml:space="preserve"> 19 kg.
Kotwica kaniulowana dostępna w wersji wkręcanej (5,5 zwojów) lub wbijanej (7 uskoków) wyposażona w 1 nić lub 2 nici przewieszone przez most na przedzie kotwicy (niezakłócony przesuw). Wprowadzacz posiada „stop” – uskok opierający sie o brzeg kości. Do przygotowania miejsca dla kotwicy w kości wiertło 2,4 mm, narzynkę 2,7 mm (opcjonalnie) – instrumenty również posiadają „stop” i linię głębokości. Kotwica dostępna z jedną lub dwiema nićmi, każda o innym kolorze. Parametry nici: 38% niewchłanialnego PE, 62% biowchłanialne, ≥ 24,5 kg wytrzymałości, ≥ 13,5 kg przy połowicznym przecięciu i na węźle, obniżona masa węzła po czasie wchłaniania.</t>
    </r>
  </si>
  <si>
    <t>Płytka kłykciowa DCS, 16 otworowa, A-278mm**</t>
  </si>
  <si>
    <t>Płytka szeroka samodociskowa, stalowa, fi 4,5mm 12 otworów</t>
  </si>
  <si>
    <t>producent</t>
  </si>
  <si>
    <t xml:space="preserve">gwóźdź w rozmiarach od 255mm do 465mm ze skokiem co 15mm, średnica:
- gwoździe lite - 8mm, 9mm, 10mm
- gwoździe kaniulowane -  8mm, 9mm, 10mm, 11mm, 12mm, 13mm </t>
  </si>
  <si>
    <t xml:space="preserve">śruby ryglujące samogwintujące, w rozmiarach zależnych od średnicy gwoździa:
- korowe 4,0mm w długości od 18mm do 80mm z przeskokiem co 2mm (do blokowania gwoździ ø 8 i 9mm)
</t>
  </si>
  <si>
    <t xml:space="preserve">śruby ryglujące samogwintujące, w rozmiarach zależnych od średnicy gwoździa:
- korowe 5,0mm w długości od 28mm do 100mm z przeskokiem co 2mm (do blokowania gwoździ ø 10, 11, 12 i 13mm) </t>
  </si>
  <si>
    <t>śruba blokująca do kości gąbczastej średnicy 5,0mm, gniazdo śrubokręta gwiazdkowe, dłgości od 30 mm do 90mm z z przeskokiem co 5mm</t>
  </si>
  <si>
    <t>zaślepki o przedłużeniu: 0mm, 5mm, 10mm, 15mm oraz zaślepka do blokowania śruby gąbczastej</t>
  </si>
  <si>
    <t xml:space="preserve">gwóźdź w rozmiarach od 300mm do 480mm ze skokiem co 20mm, średnica gwoździ: od 9mm do 16mm ze skokiem co 1mm </t>
  </si>
  <si>
    <t xml:space="preserve">Gwoździe udowe średnica od  14mm do 16mm STERYLNE </t>
  </si>
  <si>
    <t xml:space="preserve">śruby ryglujące samogwintujące, w rozmiarach zależnych od średnicy gwoździa:
- korowe 5,0mm w długości od 26mm do 60mm z przeskokiem co 2mm oraz od 60mm do 100mm z przeskokiem 4 lub 5mm (do blokowania gwoździ ø 9 do 12mm)
</t>
  </si>
  <si>
    <t xml:space="preserve">śruby ryglujące samogwintujące, w rozmiarach zależnych od średnicy gwoździa:
- korowe 6,0mm w długości od 26mm do 60mm z przeskokiem co 2mm oraz od 60mm do 100mm z przeskokiem 4 lub 5mm (do blokowania gwoździ ø 13 i 16mm) </t>
  </si>
  <si>
    <t>zaślepki o przedłużeniu: 0mm, 5mm, 10mm, 15mm i 20mm</t>
  </si>
  <si>
    <t>śruba doszyjkowa średnicy 6.5mm do gwoździ śródszpikowych, długości od 60 mm do 130mm, gniazdo gwiazdkowe</t>
  </si>
  <si>
    <t>Gwóździe o średnicy od 9mm do 15mm z przeskokiem co 1mm, w długości  od 160mm do 280mm ( co 20 mm) - gwoździe krótkie proste oraz od 300mm  do 480 mm ( co 20 mm)  - gwóźdź długi wygięty anotomicznie.</t>
  </si>
  <si>
    <t>Śruby ryglujące samogwintujące, tytanowe, z gniazdem gwiazdkowym – w rozmiarach:
korowe o średnicy 5.0mm w długości   od 26mm do 80mm z przeskokiem, co 2mm i od 85mm do 100mm z przeskokiem, co 5mm. (do blokowania gwoździ o średnicy  od 9 do  13mm)</t>
  </si>
  <si>
    <t>Śruby ryglujące samogwintujące, tytanowe, z gniazdem gwiazdkowym – w rozmiarach:
korowe o średnicy 6,0 mm w długości   od 26mm do 60mm z przeskokiem, co 2mm i od 60mm do 100mm z przeskokiem, co 4-5mm. (do blokowania gwoździ o średnicy  od 14mm do 16 mm)</t>
  </si>
  <si>
    <t>Śruba spiralna do gwoździa udowego odkolanowego od 45 mm do 100 mm co 5 mm</t>
  </si>
  <si>
    <t>zaślepki kaniulowane o przedłużeniu: 0 mm, 5 mm, 10 mm, 15mm i 20 mm</t>
  </si>
  <si>
    <t>gwóźdź w rozmiarach 150mm oraz od 190mm do 320mm z przeskokiem co 10mm, średnica gwoździ 7mm, 9mm, 11mm, gwoździe pakowane sterylnie</t>
  </si>
  <si>
    <t xml:space="preserve">śruba blokująca samogwintująca, średnicy 4,0mm,  długości od 18mm do 60mm z przeskokiem co 2mm </t>
  </si>
  <si>
    <t>RAZEM POZYCJE 1, 2, 3 i 4</t>
  </si>
  <si>
    <t>Producent</t>
  </si>
  <si>
    <t>Płytka prosta, blokujaco – kompresyjna. Płyta wyposażona w otwory dwufunkcyjne nie wymagajace zaslepek/przejsciówek, blokujaco – kompresyjne z możliwoscia zastosowania srub blokujacych lub korowych /gabczastych średnicy 3.5/4mm ( kompresja miedzyodłamowa ). Na koncach płyty otwory umożliwiajace wstepna stabilizacje drutami Kirschnera. Sruby blokujace wkrecane za pomoca srubokreta dynamometrycznego 1,5Nm. Sruby blokowane w płycie samogwintujace i samotnace/samogwinujace z gniazdami szesciokatnymi i gwiazdkowymi.
Długosc płyt od 4 do 12 otworów – od 59 do 163mm. Materiał stal.</t>
  </si>
  <si>
    <t>Płytka prosta, tubularna, blokujaco – kompresyjna. Płyta wyposażona w otwory dwufunkcyjne nie wymagajace zaslepek/przejsciówek, blokujaco – kompresyjne z możliwoscia zastosowania srub blokujacych lub korowych/gabczastych ( kompresja miedzyodłamowa ). Na koncach płyty otwory umożliwiajace wstepna stabilizacje drutami Kirschnera. Otwory owalne gwintowane z możliwoscia zastosowania alternatywnie srub blokowanych w płytce i korowych/gabczastych średnicy 3.5/4mm. Sruby blokujace wkrecane za pomoca srubokreta dynamometrycznego 1,5Nm. Sruby blokowane w płycie samogwintujace i samotnace/samogwinujace z gniazdami szesciokatnymi i gwiazdkowymi.
Długosc płyt od 2 do 11 otworów - od 28 do 148mm Materiał stal.</t>
  </si>
  <si>
    <t>Płyta anatomiczna do złaman w obrebie bliższego konca kosci piszczelowej. Płytka anatomiczna o kształcie zmniejszajacym kontakt z koscia, blokujaco - kompresyjna do bliższej nasady kosci piszczelowej od strony 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średnicy 3.5mm oraz otwory do wstepnej stabilizacji drutami Kirschnera, w czesci dalszej płytki otwory owalne gwintowane z możliwoscia zastosowania alternatywnie srub blokowanych w płytce i korowych/gabczastych 3.5/4.0. Sruby blokowane w płycie samogwintujace oraz samotnace/samogwintujace z gniazdami szesciokatnymi i gwizadkowymi wkrecane przy pomocy srubokreta dynamometrycznego 1,5Nm. 
- płyty do bliższego konca kosci piszczelowej boczne, długości od 81 do 237mm, od 5 do 16 otworów w trzonie i 7 otworów w głowie płytki, płyty prawe i lewe.
- płyty do bliższego konca kosci piszczelowej przysrodkowe, długości od 93 do 301mm, od 4 do 20 otworów w trzonie i 5 otworów w głowie płytki, płyty prawe i lewe. Materiał stal</t>
  </si>
  <si>
    <t>Płyta anatomiczna do złamań w obrębie bliższego końca kości piszczelowej tylno-przyśrodkowa. Płytka anatomiczna o kształcie zmniejszającym kontakt z kością, blokująco - kompresyjna do bliższej nasady kości piszczelowej od strony tylno - przyśrodkowej. W płytce otwory owalne gwintowane z możliwością zastosowania alternatywnie śrub blokowanych w płytce i korowych/gąbczastych 3.5/4.0. Śruby blokowane w płycie samogwintujące oraz samotnące/samogwintujące z gniazdami sześciokątnymi i gwizadkowymi wkręcane przy pomocy śrubokręta dynamometrycznego 1,5Nm. 
Płyty od 1 do 10 otworów w trzonie i 3 otworów w głowie płytki o długości od ok.7 cm do ok. 18 cm,  płyty uniwersalne do kończyny prawej i lewej. Materiał stal .</t>
  </si>
  <si>
    <t>Płytka blokująco - kompresyjna do nasady dalszej kości podudzia: płytka zakładana z dostępu przyśrodkowego, ukształtowana anatomicznie o małym wygięciu, w części dalszej posiadająca sześć otworów akceptujących śruby blokowane 3,5 mm w tym dwa otwory owalne, akceptujące zarówno śruby blokowane 3,5 mm jak i korowe 3,5 mm oraz śruby gąbczaste 4,0mm. W części bliższej otwory owalne częściowo gwintowane z możliwością zastosowania alternatywnie śrub blokowanych lub blokowanych zmiennokątowych w płytce i kompresyjnych 3.5mm. Płytki prawe i lewe od 4 do 14 otworów w części bliższej. Długość od 109 mm do 239 mm lub Od 117mm do 252mm. Materiał stal.</t>
  </si>
  <si>
    <t>Płytka blokująco - kompresyjna do nasady dalszej kości podudzia: płytka zakładana z dostępu przednio-bocznego, ukształtowana anatomicznie, w kształcie litery L .W części bliższej otwory owalne częściowo gwintowane z możliwością zastosowania alternatywnie śrub blokowanych lub blokowanych zmiennokątowych w płytce i kompresyjnych 3.5mm. W części dalszej, trzy dodatkowe otwory na druty Kirschnera do czasowego pozycjonowania płytki. Płytki prawe i lewe od 5 do 21 otworów w części bliższej. Długość od 80 mm do 288 mm. Materiał stal.</t>
  </si>
  <si>
    <t xml:space="preserve">Płytki anatomiczne o kształcie zmniejszającym kontakt z kością blokujaco - kompresyjna do dalszego konca kosci piszczelowej i kosci strzałkowej, Na trzonie płyty otwory dwufunkcyjne nie wymagajace zaslepek/przejsciówek, gwintowane w czesci blokujacej i gładkie w czesci kompresyjnej z możliwością zastosowania srub blokujacych lub zwykłych ( kompresja miedzyodłamowa ), podłużny otwór blokujaco – kompresyjny umożliwia elastycznosc pionowego pozycjonowania płytki. W głowie płyty zageszczone otwory zbudowane z czterech kolumn gwintowanych z możliwością zastosowania srub blokowanych zmiennokatowo z odchyleniem od osi w każdym kierunku 15 stopni o srednicy 2,7 mm, z gwintowana główka lub alternatywnie standardowe sruby korowe o srednicy 2,4 mm. W czesci trzonowej płytki otwory dwufunkcyjne owalne zbudowane z czesci z czterema kolumnami gwintowanymi oraz niegwintowanej z możliwoscia zastosowania alternatywnie srub blokowanych zmiennokatowych w płytce i korowych/gabczastych 3.5/4mm. Sruby blokujace 3,5 wkrecane za pomoca srubokreta dynamometrycznego 3,5-1,5Nm i zmennokatowe blokowane 3,5 - 2,5Nm. Sruby blokujace 2.4/2.7mm wkrecane za pomoca srubokreta dynamometrycznego 2.4/2.7 – 0,8/1.2 Nm. Sruby blokowane w płycie samogwintujace (2.4-3,5) z gniazdami szesciokatnymi i gwiazdkowymi. Płyty przysrodkowe w wersji z ramieniem i bez w długosciach od 4-16 otworów, 112-292mm. Płyty przednio-boczne w długosciach od 4-16 otworów, 102-258mm. Płyty tylno-boczne typu L i Tw długosciach od 4-6 otworów, 60-90mm.  Materiał stal.
</t>
  </si>
  <si>
    <t>Płytka blokowane  do złamań dalszej części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t>
  </si>
  <si>
    <t xml:space="preserve">Płytka blokowane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przezierne dla promieni RTG celowniki mocowane do płyty umożliwiające przezskórne wkręcanie śrub przez płytę. 
Płyty prawe/lewe w długości od 140mm do 300mm, posiadają od 5 do 13 otworów w trzonie i 5 otworów  w głowie  </t>
  </si>
  <si>
    <t xml:space="preserve">Płyta do kłykci kości udowej wprowadzane techniką minimalnie inwazyjną.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 /7.3mm pod różnymi kątami – w różnych kierunk.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W zestawie znajdują się  śruby kompresyjne kaniulowane, konikalne o średnicy 5.0/7.3mm oraz nakładki kompresyjne kaniulowane do śrub konikalnych o średnicy 5.0mm umożliwiające kompresję między kłykciową. Instrumentarium wyposażone w przezierne dla promieni RTG celowniki mocowane do płyty umożliwiające przezskórne wkręcanie śrub przez płytę.
Płyty prawe i lewe do dalszej nasady kości udowej boczne w  długości   od 170mm do 458mm, posiadają od  6 do 22 otworów w trzonie i 5 otworów w głowie płytki.  </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</si>
  <si>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dla rezonansu magnetycznego. Płyty w wersji z hakiem i bez haka na krętarz większy.  Różne rodzaje płyt:
- płyty hakowe do bliższej nasady kości udowej, długości  od 133mm do 385mm, od 2 do 16 otworów w trzonie i 2 otwory w głowie płytki, płyty uniwersalne.
- płyty do bliższej nasady kości udowej (bez haka), długości  od 139mm do 391mm, od 2 do 16 otworów w trzonie i 3 otwory w głowie płytki, płyty lewe i prawe.</t>
  </si>
  <si>
    <t xml:space="preserve">Śruba blokująca kaniulowana  średnica 7.3mm,samotnąca,o długości od 20mm do 145mm , gniazdo śrubokręta sześciokątne 4.0mm, stal </t>
  </si>
  <si>
    <t>Śruba konikalna kaniulowana średnica 7.3mm,samotnąca, o długości od 50mm do 95mm, pełny gwint, gniazdo sześciokątne 4.0mm, stal</t>
  </si>
  <si>
    <t xml:space="preserve">Śruba konikalna kaniulowana średnica 7.3mm,samotnąca,  o długości od 50mm do 95mm, niepełny gwint, gniazdo sześciokątne 4.0mm, stal </t>
  </si>
  <si>
    <t xml:space="preserve">Śruba blokująca kaniulowana średnica 5.0mm,samotnąca, o długości od 25mm do 105mm, gniazdo śrubokręta sześciokątne 4.0mm, stal </t>
  </si>
  <si>
    <t xml:space="preserve">Śruba konikalna kaniulowana  średnica 5.0mm,samotnąca, o długości od 40mm do 90mm,  gniazdo śrubokręta sześciokątne 4.0mm, stal </t>
  </si>
  <si>
    <t>Śruba blokująca  średnica 5.0mm,samogwintująca, o długości od 14mm do 90mm, gniazdo śrubokręta sześciokątne 3.5mm, stal</t>
  </si>
  <si>
    <t xml:space="preserve">Śruba korowa 4.5mm - samogwintująca, o długości od 14mm do 90mm,  gniazdo śrubokręta sześciokątne 3.5mm, stal </t>
  </si>
  <si>
    <t xml:space="preserve">Oferowana wartość </t>
  </si>
  <si>
    <t>Termin dostawy towaru liczony od daty otrzymania zamówienia przez Wykonawcę, w dniach roboczych (przez dni robocze Zamawiający rozumie wszystkie dni tygodnia z wyłączeniem sobót i dni ustawowo wolnych od pracy).</t>
  </si>
  <si>
    <t>1 pkt za każdy dzień poniżej 7 dni roboczych</t>
  </si>
  <si>
    <t>Wykonawca zobowiązuje się do dostarczenia i zdeponowania instrumentarium oraz uzgodnionego z Zamawiającym komisu impalntów na czas trwania umowy. Wykonawca zobowiązuje się do zdeponowania małego zestawu ekstrakcyjnego do usuwania zespoleń na czas trwania umowy.</t>
  </si>
  <si>
    <t>Jednorazowy, sterylny zestaw do artroskopii biodra zawierający: 
• 3 nitynolowe druty prowadzące 1,2mmx45,18cm
• 2 igłu artroskpowe, 17 gauge, 6" (igły 1,42856 mmx 15,06 cm)
wykonane z materiału ze stopem tytanu.</t>
  </si>
  <si>
    <t>Implant jednorazowy, sterylny, w postaci ostro zakończonej igły osadzonej na rękojeści, umożliwiający transport nici rozmiaru #2 poprzez tkanki oraz przechwytywanie nici za pomocą jednego ruchu, z tego samego portu operacyjnego i kaniuli o średnicy maksymalnej 5 mm, tym samym zmniejszając jatrogenne uszkodzenie tkanki pacjenta. Implant o średnicy wkłucia 1,65 mm, długość części roboczej 185,8 mm</t>
  </si>
  <si>
    <t xml:space="preserve">Asortyment </t>
  </si>
  <si>
    <t xml:space="preserve"> Kotwica z materiału biowchłanialnego z hydroksyapatytem, wbijana o średnicy 2,3 mm  zaopatrzona w 1 nić #2  , niewchłanialne, polietylenowe, plecione oraz w jednorazowy aplikator. Kotwica przeznaczona do stawu  biodrowego dzięki przedłużonej rękojeści. </t>
  </si>
  <si>
    <t>Endoprotezy cementowane stawu biodrowego</t>
  </si>
  <si>
    <t>Trzpień bezkołnierzowy, gładki, wysykopolerowany, w minimum 4 rozmiarach i minimum dwóch różnych offsetach z centralizerem w zestawie. Stożek V40</t>
  </si>
  <si>
    <t>Głowa metalowa o średnicy 28 lub 32mm w minimum trzech długościach</t>
  </si>
  <si>
    <t>Głowa bipolarna, zakres rozmiarów nie mniejszy niż 44-68mm</t>
  </si>
  <si>
    <t xml:space="preserve">Panewka polietylenowa o średnicy wewnętrznej 28, 32, 36 i 40mm, w rozmiarach 46-60 mm </t>
  </si>
  <si>
    <t>Korek do zamknięcia kanału szpikowego</t>
  </si>
  <si>
    <t>Endoprotezy całkowite bezcementowe stawu biodrowego</t>
  </si>
  <si>
    <t>Trzpień endoprotezy stawu biodrowego prosty, proporcjonalny wykonany ze stopu tytanu, w części bliższej pokryty porowatym czystym tytanem i hydroksyapatytem. Trzpień posiadający wzdłużne rowki antyrotacyjne. Dostępny w opcjach kąta szyjkowo-trzonowego (127stopni i 132stopnie) w 11 rozmiarach i długościach 93-126mm dla każdego z kątów. Trzpień rośnie zarówno w wymiarze bocznym jak i przysrodkowym.</t>
  </si>
  <si>
    <t>Wkład polietylenowy z polietylenu III generacji o zwiększonej odporności na utlenianie i tarcie, płaski lub z 10 stopniową nadbudową.</t>
  </si>
  <si>
    <t>Głowa ceramiczna w rozmiarach 28 i 32mm</t>
  </si>
  <si>
    <t>Wkładka ceramiczna</t>
  </si>
  <si>
    <t>Endoproteza pierwotna cementowana stawu kolanowego</t>
  </si>
  <si>
    <t>Element udowy jednopromieniowy w płaszczyźnie strzałkowej w zakresie 10-100 stopni, anatomiczny (prawy, lewy) wykonany ze stopu kobaltowo-chromowego, z podniesioną o 7° przednią częścią zapobiegającą tzw. notching, w 8 rozmiarach dla każdej ze stron.</t>
  </si>
  <si>
    <t xml:space="preserve">Uniwersalna (jednakowa dla strony lewej i prawej) część piszczelowa wykonana ze stopu kobaltowo-chromowego, przynajmniej w 8 rozmiarach. </t>
  </si>
  <si>
    <t xml:space="preserve">Wkładka polietylenowa z polietylenu III generacji poddana trzykrotnemu procesowi wyżarzania (annealing), min. w 5 grubościach dla wkładki zachowującej PCL i min. w 7 grubościach dla wkładki bez zachowania PCL, o geometrii zapewniającej zwiększoną rotację komponentu udowego. Możliwość rozbudowy systemu o system rewizyjny. Możliwość zastosowania wkładek CR/PS/CS. </t>
  </si>
  <si>
    <t>Implant rzepki</t>
  </si>
  <si>
    <t>Endoproteza pierwotna bezcementowa stawu kolanowego</t>
  </si>
  <si>
    <t>Element udowy bezcementowy, jednopromieniowy w płaszczyźnie strzałkowej w zakresie 10-100 stopni, anatomiczny (prawy, lewy) wykonany ze stopu kobaltowo-chromowego, z podniesioną o 7° przednią częścią zapobiegającą tzw. notching, w 8 rozmiarach dla każdej ze stron.</t>
  </si>
  <si>
    <t xml:space="preserve">Uniwersalna (jednakowa dla strony lewej i prawej) część piszczelowa, bezcementowa, przynajmniej w 8 rozmiarach. </t>
  </si>
  <si>
    <t>Wkładka polietylenowa z polietylenu III generacji poddana trzykrotnemu procesowi wyżarzania (annealing), min. w 5 grubościach dla wkładki zachowującej PCL i min. w 7 grubościach dla wkładki bez zachowania PCL, o geometrii zapewniającej zwiększoną rotację komponentu udowego. Możliwość rozbudowy systemu o system rewizyjny. Możliwość zastosowania wkładek CR/PS/CS.</t>
  </si>
  <si>
    <t>Endoproteza jednoprzedziałowa stawu kolanowego</t>
  </si>
  <si>
    <t>Element udowy cementowany w min. 4 rozmiarach</t>
  </si>
  <si>
    <t>Element piszczelowy</t>
  </si>
  <si>
    <t>wkładka polietylenowa</t>
  </si>
  <si>
    <t>Akcesoria do zabiegów</t>
  </si>
  <si>
    <t>Ostrza do piły</t>
  </si>
  <si>
    <r>
      <t>Panewka polietylenowa</t>
    </r>
    <r>
      <rPr>
        <sz val="10"/>
        <color indexed="8"/>
        <rFont val="Arial"/>
        <family val="2"/>
      </rPr>
      <t xml:space="preserve">  w rozmiarach wewnętrznych 28, 32, 36, i 40 mm.</t>
    </r>
  </si>
  <si>
    <r>
      <t>Trzpień</t>
    </r>
    <r>
      <rPr>
        <sz val="10"/>
        <color indexed="8"/>
        <rFont val="Arial"/>
        <family val="2"/>
      </rPr>
      <t xml:space="preserve"> z szyjką dostępną w 12 rozmiarach: 2 kąty szyjkowo-trzonowe, tj. 127</t>
    </r>
    <r>
      <rPr>
        <sz val="10"/>
        <rFont val="Arial"/>
        <family val="2"/>
      </rPr>
      <t>°</t>
    </r>
    <r>
      <rPr>
        <sz val="10"/>
        <color indexed="8"/>
        <rFont val="Arial"/>
        <family val="2"/>
      </rPr>
      <t>, 132°.</t>
    </r>
  </si>
  <si>
    <r>
      <t>Element udowy</t>
    </r>
    <r>
      <rPr>
        <sz val="10"/>
        <color indexed="8"/>
        <rFont val="Arial"/>
        <family val="2"/>
      </rPr>
      <t xml:space="preserve"> protezy stawu kolanowego (poz. 3) jednopromieniowy w płaszczyźnie strzałkowej, jednoosiowy (w osi A/P) w zakresie 10 - 100 stopni, anatomiczny (prawy, lewy) wykonany ze stopu kobaltowo-chromowego, w wersji PS i CR.</t>
    </r>
  </si>
  <si>
    <t>Endoprotezy cementowane rewizyjne stawu biodrowego</t>
  </si>
  <si>
    <t>Trzpień cementowany rewizyjny, gładki, wysokopolerowany, bezkołnierzowy, w minimum 4 rozmiarach w zakresie 200 - 260mm, stożek V40</t>
  </si>
  <si>
    <t>Głowa metalowa 28, 32 w minimum 4 długościach</t>
  </si>
  <si>
    <t>Panewka polietylenowa o średnicy wewnętrznej 28, 32 i 36 mm</t>
  </si>
  <si>
    <t>Endoprotezy bezcementowe rewizyjne stawu biodrowego</t>
  </si>
  <si>
    <t>Trzpień bezcementowy, rewizyjny modularny część proksymalna - element krętarzowy tytanowy, napylony hydroksapatytem, w 4 różnych wysokościach oraz 5 rozmiarach 19 - 27 mm, stożek V40</t>
  </si>
  <si>
    <t>Trzpień bezcementowy, rewizyjny, modularny, część dystalna - trzpienie dystalne, w trzech długościach od 155-235 mm, o budowie stożkowej, w średnicach od 14-24 mm w wersjach prostej i giętej, wyposażone w integralny system zapobiegający derotacji</t>
  </si>
  <si>
    <t>Wkładka polietylenowa z polietylenu crosslinkowanego, na głowy 28, 32 i 36mm, płaskie lub z 10 stopniową nadbudową</t>
  </si>
  <si>
    <t>Głowa metalowa 22,2mm w minimum 3 długościach</t>
  </si>
  <si>
    <t>Głowa metalowa 36mm w minimum 4 długościach</t>
  </si>
  <si>
    <t>Augmenty panewkowe do rewizji stawu biodrowego do uzupełniania ubytków ściany panewki oparty na księżycowatego kształtu klinach wykonanych z czystego tytanu o budowie przestrzennej umożliwiającej  Wrastanie tkanki kostnej. Implanty w mini 18 rozmiarach i 3 wysokościach dla każdego z rozmiarów w średnicach zewnętrznych 46-66mm (skok co 4mm). Implanty wyposażone w otwory do stabilizacji czasowej drutem kirschnera i stabilizacji śrubami 6,5mm z możliwością ustawienia kątowego 18stopni w każdym kierunku</t>
  </si>
  <si>
    <t>System wkładek chromo kobaltowych implantowane czasze bezcementowe do artykulacji podwójnej w układzie głowa polietylenowa zewnętrzna plus głowa wewnętrzna metalowa bądź ceramiczna. Wkładka chromokobaltowa do panewki o średnicy od 44 mm</t>
  </si>
  <si>
    <t xml:space="preserve"> Głowa polietylenowa do systemu dwumobilnego w rozmiarach zewnętrznych 44 do 64 dla głów wewnętrznych 22- 28</t>
  </si>
  <si>
    <t>Panewka z wkładką półzwiązaną</t>
  </si>
  <si>
    <t>Wkładka antyluksacyjna</t>
  </si>
  <si>
    <t>Zaślepka do panewki</t>
  </si>
  <si>
    <t>Śruby</t>
  </si>
  <si>
    <t>Endoproteza cementowana, rewizyjna stawu kolanowego</t>
  </si>
  <si>
    <t xml:space="preserve">Elelemnt udowy rewizyjny jednoosiowy w płaszczyźnie strzałkowej w zakresie 10 - 110 stopni, anatomiczny (prawy i lewy) wykonany ze stopu CoCr z podniesioną o 7 stopni przednią częścią zapobiegającą tzw. notching - nadmiernemu naciskowi implantu na warstwę korową przedniej częsci uda, w 8 rozmiarach dla każdej ze stron. </t>
  </si>
  <si>
    <t>Elelement piszczelowy rewizyjny CoCr w 8 rozmiarach.</t>
  </si>
  <si>
    <t>Wkładka rewizyjna z podwyższonym bolcem stabilizacyjnym kompatybilna z systemem pierwotnym, mocowana zatrzaskowo, w 9 grubościach od 9-31mm.</t>
  </si>
  <si>
    <t>Trzpienie przedłużające do elementu piszczelowego i udowego, cementowane o długościach 50 i 100 mm i średnicach 9 i 12mm</t>
  </si>
  <si>
    <t>Trzpienie przedłużające do elementu piszczelowego i udowego, bezcementowe, tytanowe, o długościach 100 i 150 mm i średnicach od 10-25 mm</t>
  </si>
  <si>
    <t>Bloczki uzupełniające ubytki kostne do elementu udowego o grubościach 5, 10 i 15 mm</t>
  </si>
  <si>
    <t>Podkładki pod płytę piszczelową o grubościach 5 i 10 mm</t>
  </si>
  <si>
    <t>Adaptery offsetowe: 2, 4, 6 i 8 mm umożliwiające przesuniecie osi w zakresie 360 stopni, dla elementu udowego oraz piszczelowego</t>
  </si>
  <si>
    <t>System stożków udowych i piszczelowych dedykowany do uzupełniania ubytków kostnych części przynasadowej.</t>
  </si>
  <si>
    <t>System do złamań okołoprotezowych</t>
  </si>
  <si>
    <t>Płyty krętarzowe</t>
  </si>
  <si>
    <t>Płyty proste</t>
  </si>
  <si>
    <t>Linka z zaciskiem</t>
  </si>
  <si>
    <t xml:space="preserve">Śruby do kosza rewizyjnego </t>
  </si>
  <si>
    <t>Kosz rewizyjny do panewki stawu biodrowego wykonany z czystego tytanu, anatomiczny (prawy i lewy), 7 rozmiarów dla każdej ze stron</t>
  </si>
  <si>
    <t>Miękka kotiwica o średnicy 1,7 mm z plecionki poliestrowej #5, załadowana jedną nicią #2 (1,7 mm), wyposażona w system zabezpieczający przed przypadkowym założeniem kotwicy oraz sygnał dźwiękowy CLICK oznajmiający prawidłowe założenie kotwicy. Loża pod kotwicę o długości max. 20 mm. Kotwica XL z jedną nicią #2 o przedłużonym wprowadzaczu, do rekonstrukcji obrąbka w biodrze.</t>
  </si>
  <si>
    <t>Wiertło 1,7 mm dedykowane do miękkiej kotwicy biodrowej.</t>
  </si>
  <si>
    <t>Wielorazowy nóż do kapsulotomii biodra.</t>
  </si>
  <si>
    <t xml:space="preserve">Taśma ortopedyczna o szerokości 2,5mm i długości900 mm
- 950 mm wykonana z wysokocząsteczkowego polietylenu UHMWPE dostępna w dwóch kolorach pakowana
pojedynczo lub 6 sztuk
</t>
  </si>
  <si>
    <t xml:space="preserve">Śruba tytanowa 4,5mm, kaniulowana, przeznaczona do
procedury Bristow-Latarjet wykonywanej
instrumentarium przystosowanym do zabiegów techniką
na otwarto lub artroskopowo. Śruby sterylne pakowane pojedyńczo, dostępne w długościach 28-44 mm
</t>
  </si>
  <si>
    <t>Latarjet podkładka tytanowa 5x5 mm pakowana 2 szt</t>
  </si>
  <si>
    <t xml:space="preserve">Jednorazowy, sterylnie pakowany zestaw do przeprowadzenia zabiegu metodą Bristow-Latarjet techniką artroskopową lub na otwarto. Zestaw zawiera transparentną podwójną kaniulę pozycjonującą wyrostek
kruczy, prowadniki, obturatory, zatyczki
</t>
  </si>
  <si>
    <t>Drut prowadzący 2,4mm x 15 cali z okiem</t>
  </si>
  <si>
    <t xml:space="preserve">Elastyczny drut prowadzący 1,1mm x15" nitinol, do wprowadzania śrub interferencyjnych. Opakowanie
zawiera 6 sztuk
</t>
  </si>
  <si>
    <t xml:space="preserve">Gwóźdź śródszpikowy do leczenia złamań części bliższej kości udowej typu GAMMA krótki, ze średnicą w części proksymalnej max 16 mm z 6 stopniową antetorsją, długości 220-280mm (opcjonalnie również 180-210mm), pokryty celownikiem , średnica 10-12mm,  kąt  szyjkowo – trzonowy 125°, 130°, 135°, uniwersalny do kości lewej i prawej. Blokowany w części bliższej śrubą szyjkową, do wyboru operatora: śruba standardowa Ø 11mm (dł. 70-125mm) oraz śruba teleskopowa Ø 11mm (dł. 70-125mm) ze śrubą kompresyjną M4. Śruba zaślepiająca i śruba kompensacyjna wyposażona w system zabezpieczający przed spadaniem śrub z wkrętaka. Możliwość wyboru gwoździa z opcjonalnym blokowaniem w części bliższej pinem antyrotacyjnym Ø 4mm (dł. 65-125mm) oraz z opcjonalnym blokowaniem wkrętem derotacyjnym trzonowym Ø 6,5mm (dł. 65-125mm). W części dalszej posiadający jeden otwór statyczny i jeden dynamiczny pod wkręty blokujące o średnicy 4,5mm. </t>
  </si>
  <si>
    <t xml:space="preserve">Gwóźdź śródszpikowy do leczenia złamań części bliższej kości udowej typu GAMMA długi, lewy i prawy, ze średnicą w części proksymalnej max 16 mm z 6 stopniową antetorsją, długości 340-440mm, do długości 420mm pokryty celownikiem dystalnym, średnica 10-12mm, kąt  szyjkowo – trzonowy 125°, 130°, 135°. Blokowany w części bliższej śrubą szyjkową, do wyboru operatora: śruba standardowa Ø 11mm (dł. 70-125mm) oraz śruba teleskopowa Ø 11mm (dł. 70-125mm) ze śrubą kompresyjną M4. Śruba zaślepiająca i śruba kompensacyjna wyposażona w system zabezpieczający przed spadaniem śrub z wkrętaka. Możliwość wyboru gwoździa z opcjonalnym blokowaniem w części bliższej pinem antyrotacyjnym Ø 4mm (dł. 65-125mm) oraz z opcjonalnym blokowaniem wkrętem derotacyjnym trzonowym Ø 6,5mm (dł. 65-125mm).W części dalszej posiadający 2 otwory statyczne i jeden dynamiczny pod wkręty blokujące o średnicy 4,5mm. </t>
  </si>
  <si>
    <t>Śruba szyjkowa teleskopowa Ø 11mm ze śrubą kompresyjną M4, dł. 70-125mm Śruba szyjkowa Ø 11mm, dł. 70-125mm</t>
  </si>
  <si>
    <t>Pin antyrotacyjny Ø 4mm, dł. 65-125mm                                                       Pin derotacyjny trzonowy Ø 6,5mm, dł. 65-125mm</t>
  </si>
  <si>
    <t>Wkręty blokujące do gwoździ śródszpikowych Ø 4,5mm dł. 26-100mm</t>
  </si>
  <si>
    <t>Panewka pierwiotna, sferyczna wydrukowana z tytanu w technologii 3D. Implant o strukturze przestrzennej, imitujący kość gąbczastą. Dosępna pełna jak i w wersji otworowej. Panewka w rozmiarach zewnętrznych 42-66mm. W opcji wielootworowej do 72mm. Możliwość zastosowania głowy 36mm od panewki 48mm. Panewka pozwalająca na zastosowanie systemów artykulacyjnych: dwumobilny, ceramiczny, polietylen. Możliwość zastosowania wkładu związanego typu constrained.</t>
  </si>
  <si>
    <t>Panewka rewizyjna typu press-fit typu, acentryczna – przesunięte centrum rotacji głowy, anatomiczna (lew i prawa), kształt zewnętrzny sferyczny; brzeżne i centralne otwory na śruby fiksujące; dostępna w rozmiarach od 70 do 80mm włącznie ze skokiem co 2mm; okładzina zewnętrzną trójprzestrzenna co umożliwia wzrost tkanki kostnej wewnątrz okładziny panewki</t>
  </si>
  <si>
    <t>Zacisk do płyty prostej</t>
  </si>
  <si>
    <t>Panewka pressfitowa rewizyjna hemisferyczna z pokryciem trójwymiarową okładziną z czystego tytanu umożliwiającego przerost tkanką kostną, wymiary 46 - 70 mm</t>
  </si>
  <si>
    <t>Płytka do kości obojczykowej górna pod śruby ø 3.5 mm , strona lewa i prawa, ilość otworów 7, 9, 11 plus 2 owalne kompresyjne, blokowana, tytanowa, wielokątowa, otwory umożliwiają zagłębienie się główki śruby w płytce, grubość płytki 3,0 mm, długość: 92, 110, 127 mm, anatomicznie dopasowana forma płytki.</t>
  </si>
  <si>
    <t>Płytka do kości obojczykowej górna pod śruby ø 3.5 mm, ekstensywna, strona lewa i prawa, ilość otworów 5, 7, 9 plus 2 owalne kompresyjne, blokowana, tytanowa, wielokątowa, otwory umożliwiają zagłębienie się główki śruby w płytce, grubość płytki 3,0 mm, długość: 89, 107, 125 mm, anatomicznie dopasowana forma płytki.</t>
  </si>
  <si>
    <t xml:space="preserve">Płytka do kości obojczykowej górno boczna, strona lewa i prawa, 9 otworów w części głowowej pod śruby ø 3.0 mm, 3, 4, 5, 7, 9 otworów w trzonie płytki pod śruby ø 3.5 mm, blokowana, tytanowa, wielokątowa, otwory umożliwiają zagłębienie się główki śruby w płytce, grubość płytki 3,0 mm, długość: 70, 79, 88, 106, 124 mm, anatomicznie dopasowana forma płytki. </t>
  </si>
  <si>
    <t xml:space="preserve">Płytka Z. 9 otworów,blokowana, wielokątowa - maksymalny kąt 10 stopni, śruby 1,5 mm i 2,0 mm, tytanowa, grubość płytki 1,0 mm, możliwość modelowania i przycinania płytki. </t>
  </si>
  <si>
    <t xml:space="preserve">Płytka Z. 13 otworów,blokowana, wielokątowa - maksymalny kąt 10 stopni, śruby 1,5 mm i 2,0 mm, tytanowa, grubość płytki 1,0 mm, możliwość modelowania i przycinania płytki. </t>
  </si>
  <si>
    <t>`</t>
  </si>
  <si>
    <t xml:space="preserve">Implant do rekonstrukcji zerwanego wiązadła kruczo-obojczykowego, implant do stabilizacji stawu barkowo-obojczykowego. Implant składa się z:
 - Niskoprofilowego implantu tytanowego AC w kształcie kapelusza z przełądowanym i regulowanym szwem typu TightRope 
 - płytki tytanowej typu Dog Bone w kształcie prostokąta z zaokrąglonymi rogami. Po dwóch stronach wcięcia z otworem umożliwiającym załadowanie taśm specjalistycznych niewchłanialnych o szerokości 2 mm. Implant wygięty anatomicznie do powierzchni obojczyka i wyrostka kruczego z laserową linią oznaczającą osiowe ustawienie implantu względem kości.
 - Pętla nitinolowa służąca do przeciągania szwów w środowisku wodnym bez utraty swojej funkcji. Jednorazowa o wymiarach 1,5 na 300 mm.
Implanty sterylne </t>
  </si>
  <si>
    <t>Implant niewchłanialny tytanowy. Wkręt z szerokim rdzeniem, 
gwintowany na całej długości o średnicy 4,5 mm i długości 14 mm. Wkręt z dwoma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</si>
  <si>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Implant niewchłanialny tytanowy. Wkręt, gwintowany na całej długości o średnicy 5 mm i długości 15,5 mm. Wkręt z dwoma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</si>
  <si>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Implant niewchłanialny tytanowy. Wkręt z szerokim rdzeniem, 
gwintowany na całej długości o średnicy 5,5mm i długości 16,3mm. Wkręt z dwoma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</si>
  <si>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Implant bezwęzłowy typu Pushlock w wersji biokompozytowej lub PEEK do stabilizacji tkanki w kości, implant kaniulowany, wbijany dostępny w średnicy 4,5 mm x 24mm z PEEKowym początkiem do mocowania przeszczepu. Założony na jednorazowy prowadnik ze znacznikiem pozwalającymi na pełną kontrolę i ocenę prawidłowego założenia implantu. Implant umożliwia śródoperacyjną możliwość kontroli napięcia tkanki.</t>
  </si>
  <si>
    <t>Implant bezwęzłowy typu PuslLock, implant samonabijający w wersji Biokompozytowej lub  PEEK do stabilizacji tkanki w kości, implant kaniulowany, wbijany dostępny w średnicy 4,5 mm x 22mm z tytanowym ostrym początkiem do mocowania przeszczepu. Założony na jednorazowy prowadnik ze znacznikiem pozwalającymi na pełną kontrolę i ocenę prawidłowego założenia implantu. Implant umożliwia śródoperacyjną możliwość kontroli napięcia tkanki.</t>
  </si>
  <si>
    <t>Implant bezwęzłowy typu Swivelock w wersji biokmopozytowej oraz PEEK do stabilizacji tkanki w kości, implant kaniulowany, wkręcany dostępny w średnicy 4,75 i 5,5 mm x 19,1 mm z PEEKowskim początkiem do mocowania przeszczepu. Założony na jednorazowy wkrętak ze znacznikiem pozwalającymi na pełną kontrolę i ocenę prawidłowego założenia implantu. Implant umożliwia śródoperacyjną możliwość kontroli napięcia tkanki. Implant przeładowny jedną dodatkową przesuwną nicią umożliwiającą założenie dodatkowego szwu po pełnym zablokowaniu implantu w kości.</t>
  </si>
  <si>
    <t>Implant bezwęzłowy w wersji Biokompozytowej lub PEEK do stabilizacji tkanki w kości, implant kaniulowany, wkręcany dostępny w średnicy 4,75 i 5,5 mm x 24,5mm tytanowym początkiem do mocowania przeszczepu. Założony na jednorazowy wkrętak ze znacznikiem pozwalającymi na pełną kontrolę i ocenę prawidłowego założenia implantu. Implant umożliwia śródoperacyjną możliwość kontroli napięcia tkanki.  Implant przeładowny jedną dodatkową przesuwną nicią umożliwiającą założenie dodatkowego szwu po pełnym zablokowaniu implantu w kości.</t>
  </si>
  <si>
    <t>Miękka kotwica do stabilizacji obrąbka o średnicy 1,6 mm i długości 19 mm, przeładowana pojedynczą supermocną nicią ortopedyczną w postaci taśmy o szerokości 1,3 mm.
Kotwica sterylna załadowana na jednorazowy podajnik. Implant pakowany pojedynczo.</t>
  </si>
  <si>
    <t>Miękka kotwica do stabilizacji obrąbka bezwęzłowa o średnicy 2,6 mm i długości 19 mm, przełądowana  pętla typu TigerTape 1,7 mm w kolorze biało-czarnym, taśmą szwową  typu Suturetape 1,3 mm w kolorze biało-niebieskim, samonabijająca.
Kotwica sterylna załadowana na jednorazowy podajnik. Implant pakowany pojedynczo.</t>
  </si>
  <si>
    <t>Zestaw narzędzi dostępowych do artroskopii stawu biodrowego sterylny. W skład zestawu wchodzą następujące elementy: 
 - 3x drut nitynolowy o średnicy 1,5 mm i długości 381 mm wyposażony na obu końcach w podwójne markery w odległości 25 i 30mm, 
 - 3 x igły dostępowe 14G o długości 178 mm z metalowym mandrynem,
 -  strzykawka 30 cc wraz z trzema końcówkami zamykającymi typu „luer”, 
 - marker,
 - elastyczna linijka
 - nóż do otwarcia torby w stawie biodrowym tylu haczykowatego 
 - nóż o zakrzywionym ostrzu „banana blade”</t>
  </si>
  <si>
    <t>Materiał -  tytan.</t>
  </si>
  <si>
    <t>Mieszalnik próżniowy do cementu. Zestaw pojedynczy (tzw. kolanowy) – zawierający 1 mieszalniko/strzykawki zaopatrzoną w filtr powietrza i dyszę o 2 długościach (długa i krótka), lejek wyposażony w siateczkę zabezpieczająca przed dostaniem sie opiłków szkła do cementu W zestawie są ponadto: uszczelniacz krętarzowy umożliwiający presuryzację cementu, waż łączący mieszalnik z wytwornicą próżni wyposażony w filtr węglowy. Objętość 1x80g.</t>
  </si>
  <si>
    <t xml:space="preserve">Zestaw zawierający sterylne formy jednorazowe, 3 cementy kostne z dwoma antybiotykami (gentamycyna+klindamycyna), mieszalnik próżniowy podwójny. Sterylne formy jednorazowe do wytwarzania tzw. spacerów przeznaczonych do tymczasowego zastąpienia protezy stawu kolanowego w ramach dwuczasowej septycznej wymiany endoprotezy. Składają się z komponentu piszczelowego i udowego, które tworzą artykulację i są ruchome względem siebie. Istnieje mozliwość ich stosowania zarówno w prawym stawie kolanowym, jak i w lewym. Formy te występują w rozmiarach S - komponent udowy 60 mm, ;komponent piszczelowy 65 mm; M - komponent udowy 70 mm, komponent piszczelowy 75 mm; L - komponent udowy 80 mm, komponent piszczelowy 85mm.  </t>
  </si>
  <si>
    <t>Mieszalnik próżniowy podwójny</t>
  </si>
  <si>
    <t>Cement kostny z dwoma antybiotykami (gentamycyna+klindamycyna)</t>
  </si>
  <si>
    <t>Sterylna forma jednorazowa</t>
  </si>
  <si>
    <t>gramtura</t>
  </si>
  <si>
    <t>2x80</t>
  </si>
  <si>
    <t xml:space="preserve">1 zestaw </t>
  </si>
  <si>
    <t>L.p.</t>
  </si>
  <si>
    <t>Przedmiot zamówienia</t>
  </si>
  <si>
    <t>j.m.</t>
  </si>
  <si>
    <t xml:space="preserve">cena jedn. netto (j.m) </t>
  </si>
  <si>
    <t>wartość netto (kol.4xkol.5)</t>
  </si>
  <si>
    <t>Stawka podatku VAT</t>
  </si>
  <si>
    <t>Podatek VAT</t>
  </si>
  <si>
    <t>wartość brutto</t>
  </si>
  <si>
    <t>1.</t>
  </si>
  <si>
    <t>2.</t>
  </si>
  <si>
    <t>3.</t>
  </si>
  <si>
    <t>4.</t>
  </si>
  <si>
    <t>5.</t>
  </si>
  <si>
    <t>6.</t>
  </si>
  <si>
    <t>7.</t>
  </si>
  <si>
    <t>8.</t>
  </si>
  <si>
    <t>9.</t>
  </si>
  <si>
    <t>szt.</t>
  </si>
  <si>
    <t>Płytka prosta (rewizyjna) do części trzonowej kości, ilość otworów 7, 9, 11 plus dwa lub cztery owalne, długość100, 116, 142, 164 mm, tytanowa,  blokowana, możliwość wielokątowego wprowadzania śrub, grubość płytki 3,0 mm, owalne otwory służące do kompresji. Kompatybilna ze śrubami 3,5 mm</t>
  </si>
  <si>
    <t>Płytka prosta (rewizyjna) do części trzonowej kości, ilość otworów 4, 5, 6 plus jeden owalny, długość 61,5, 73,4, 85,4 mm, tytanowa,  blokowana, możliwość wielokątowego wprowadzania śrub, grubość płytki 3,0 mm, owalne otwory służące do kompresji. Kompatybilna ze śrubami 3,5 mm</t>
  </si>
  <si>
    <t>Płytka do kości obojczykowej z hakiem, strona prawa, lewa, ilość otworów 5, 6, 8, 10 w tym jeden lub dwa owalne do pozycjonowania pytki, blokowana, tytanowa, wielokątowa - maksymalny kąt 15 stopni, otwory umożliwiają zagłębienie się główki śruby w płytce, grubość płytki 3,0 mm, wysokość haka 11, 14, 17 mm, długość 68, 76, 96, 112 mm. Kompatybilna ze śrubami 3,5 mm.</t>
  </si>
  <si>
    <t xml:space="preserve"> Płytki do dalszego końca kości strzałkowej wąskie, strona lewa i prawa, od 3 do 13 otworów w części trzonowej i 9 otworów w części głowowej, tytanowe, blokowane wielokątowo, otwory umożliwiające zagłębienie się głowy śruby w płytce, grubość płytek 2,0 mm, długość od 64 do 164 mm, małe otwory w części głowowej umożliwiające odpowiednie pozycjonowanie płytki za pomocą kirschnerów. Kompatybilne ze śrubami 2,5mm; 3,0mm; 3,5mm.  </t>
  </si>
  <si>
    <t xml:space="preserve"> Płytka do kości piętowej M3-3.5 (z oczkiem i bez oczka) wielk. S, M, L, tytanowa, strona: lewa/prawa. Blokowana z możliwością wielokątowego wprowadzania śrub - maksymalny kąt 20°.  Grubość płytki 2,5 mm, długość 63 mm, dodatkowe małe otwory umożliwiające odpowiednie pozycjonowanie płytki za pomocą kirschnerów. Kompatybilna ze śrubami Ø 3,5 mm.</t>
  </si>
  <si>
    <t>Płytka do wyrostka łokciowego 3.0 &amp; 3,5, tytanowa, blokowana wielokierunkowo, grubość płytki 2,5 mm, 9 otworów w części głowowej,  3, 5 ,7, 9, 11 otworów w części trzonowej, długość: 89, 114, 130, 146, 161 mm, otwory dwufunkcyjne pod śruby 3.5mm w trzonie płytki, w części głowowej otwory pod śryby blokowane średnicy 3,0 mm.</t>
  </si>
  <si>
    <t>Płytka do wyrostka łokciowego 3.0 &amp; 3,5, tytanowa, blokowana wielokierunkowo, grubość płytki 2,5 mm, 9 otworów w części głowowej, 6, 8, 10,  12, 14 otworów w części trzonowej, długość 89, 114, 130, 146, 161 mm, otwory dwufunkcyjne pod śruby 3.5mm w trzonie płytki, w części głowowej otwory pod śryby blokowane średnicy 3,0 mm, wypustki boczne dla dodatkowej stabilizacji zespolenia.</t>
  </si>
  <si>
    <t>Płytka do dalszej nasady kości ramiennej grzbietowo-boczna. Tytanowa, otwory  blokowane wielokierunkowo, grubość płytki 3 mm. W głowie płytki otwory pod śruby 3,0 mm oraz wypustki boczne dla dodatkowej stabilizacji zespolenia - podparcia bocznego, w części trzonowej otwory dwufunkcyjne pod śruby 3.5mm. Długości- od 79 do 135 mm, ilości otworów- od 10 do 17 plus otwór owalny i małe otwory umożliwiające pozycjonowanie płytki za pomocą kirschnerów</t>
  </si>
  <si>
    <t>Płytka do dalszej nasady kości ramiennej po stronie bocznej (prawa i lewa), tytanowa,  blokowana wielokierunkowo, grubość płytki 4 mm , otwory dwufunkcyjne pod śruby 3.5mm. Długości- od 74 do 122 mm, ilości otworów-  od 5 do 11 plus otwór owalny i małe otwory umożliwiające pozycjonowanie płytki za pomocą kirschnerów.</t>
  </si>
  <si>
    <t xml:space="preserve">Płytka do dalszej nasady kości ramiennej po stronie przyśrodkowej (prawa i lewa), tytanowa,  blokowana wielokierunkowo, grubość płytki 4 mm , otwory dwufunkcyjne pod śruby 3.5mm. Długości- od 88 do 153 mm, ilości otworów- od 7 do 13 plus 1 lub dwa otwory owalne i małe otwory umożliwiające pozycjonowanie płytki za pomocą kirschnerów. </t>
  </si>
  <si>
    <t xml:space="preserve">Płytka do dalszej nasady kości ramiennej po stronie przyśrodkowej ekstensywna (prawa i lewa), tytanowa,  blokowana wielokierunkowo, grubość płytki 4 mm , otwory dwufunkcyjne pod śruby 3.5mm. Długości- od 94 do 159 mm, ilości otworów- od 8 do 14 plus dwa otwory owalne i małe otwory umożliwiające pozycjonowanie płytki za pomocą kirschnerów. </t>
  </si>
  <si>
    <t>Płytka do bliższej nasady kości ramiennej, tytanowa, pod śruby 3,5mm, strona prawa i lewa, długość od 80, 90, 100,122,163, 204, 235, 265 mm, grubość 3,0 mm, blokowana , anatomicznie dopasowana forma płytki do kości, 8 otworów w części głowowej, 2, 3, 4, 6, 9, 12, 15, 18  otworów w części trzonowej plus owalny otwór umożliwiający pozycjonowanie płytki, wypustki umożliwiające umocowanie więzadeł stawu barkowego, małe otwory umożliwiające odpowiednie pozycjonowanie płytki za pomocą kirschnerów.</t>
  </si>
  <si>
    <t xml:space="preserve"> Płytki  proste tubularne, od 4 do 12 otworów, długości od 34 do 98 mm, tytanowa, blokowane wielokątowo -maksymalny kąt 20 stopni, otwory umożliwiające zagłębienie się głowy śruby w płytce, grubość płytek 1,5 mm, możliwość modelowania (przycinania) płytek. Płytki pod śruby 3,0 mm.</t>
  </si>
  <si>
    <t>Płytka szponowa do kości strzałkowej, ilość otworów 5,6, 8, 10, 12, długość: 46, 54, 70, 86, 102 mm, blokowana, tytanowa, wielokątowa - maksymalny kąt 20 stopni, otwory umożliwiają zagłębienie się główki śruby w płytce, grubość płytki 1,5 mm, możliwość modelowania ( przycinania) płytki, trzy szpony w części głowowej dla dodatkowej stabilizacji zespolenia.</t>
  </si>
  <si>
    <t>Płytki proste (rewizyjne) do części trzonowej kości, ilość otworów 7, 9, 11 plus dwa  lub cztery owalne, długość 84, 101, 121, 141 mm, tytanowe, blokowane wielokątowo - maksymalny kąt 20 stopni, otwory umożliwiające zagłębienie się głowy śruby w płytce, grubość płytek 2,5 mm, możliwość modelowania (przycinania) płytek, owalne otwory służące do kompresji. Płytki pod śruby 3.0 mm.</t>
  </si>
  <si>
    <t>Płytka do wyrostka łokciowego; ilość otworów 6, 8, 10, 12 długość 79, 95, 111, 127 mm, blokowana, tytanowa, wielokątowa, maksymalny kąt dla śrub 35 stopni, otwory umożliwiają zagłębienie się główki śruby w płytce, grubość płytki 2,5 mm, anatomicznie dopasowana forma płytki do kości, dwa kolce stabilizujące.</t>
  </si>
  <si>
    <t>Płytka do dalszego końca kości promieniowej dłoniowa w kształcie litery Delta, tytanowa, (prawa i lewa), system blokowania wielokierunkowego , 9 otworów w części głowowej, od 3 do 5 otworów w części trzonowej w tym otwór owalny do pozycjonowania płytki,  grubość płytki 2,0 mm, długość 55 i 71 mm. Duży otwór do korekty powierzchni stawowej oraz małe otwory umożliwiające  czasową stabilizację drutami Kirschnera. Kompatybilna ze śrubami średnicy 3,0 mm oraz 2,5 mm. Wersja wąska, standardowa i szersza   .</t>
  </si>
  <si>
    <t>Szt.</t>
  </si>
  <si>
    <t xml:space="preserve">Płytka do dalszego końca kości promieniowej dłoniowa XXL w kształcie litery Delta, tytanowa, (prawa i lewa), system blokowania wielokierunkowego , 9 otworów w części głowowej, od 9 do 18 otworów w części trzonowej w tym otwór owalny do pozycjonowania płytki,  grubość płytki 2,5 mm proxymalnie i 3,75 mm dystalnie. Długość od 111 do 183 mm. Duży otwór do korekty powierzchni stawowej oraz małe otwory umożliwiające  czasową stabilizację drutami Kirschnera. Kompatybilna ze śrubami średnicy 3,0 mm oraz 2,5 mm. </t>
  </si>
  <si>
    <t>Płytka anatomiczna do nasady dalszej kości piszczelowej, przednio-boczna,  prawa i lewa, tytanowa, 
blokowana, wielokątowa - maksymalny kąt dla śrub 30 stopni,  długość  90 ,134 mm,  grubość płytki: 4,0 mm, 7 otworów w części nasadowej,  5, 8 otworów w części trzonowej (w tym otwory owalne), 3 wypustki dystalne z otworami blokowanymi, 4 otwory na druty Kirschnera.</t>
  </si>
  <si>
    <t>Płytka anatomiczna do nasady dalszej kości piszczelowej, przednio-boczna,  prawa i lewa, tytanowa, 
blokowana, wielokątowa - maksymalny kąt dla śrub 30 stopni,  długość  177 ,243 mm,  grubość płytki: 4,0 mm, 7 otworów w części nasadowej,  11, 16 otworów w części trzonowej (w tym otwory owalne), 3 wypustki dystalne z otworami blokowanymi, 4 otwory na druty Kirschnera.</t>
  </si>
  <si>
    <t>Płytka anatomiczna do nasady dalszej kości piszczelowej, przednio-boczna,  prawa i lewa, tytanowa, 
blokowana, wielokątowa - maksymalny kąt dla śrub 30 stopni,  długość  322 mm,  grubość płytki: 4,0 mm, 7 otworów w części nasadowej,  22 otwory w części trzonowej (w tym otwory owalne), 3 wypustki dystalne z otworami blokowanymi, 4 otwory na druty Kirschnera.</t>
  </si>
  <si>
    <t>Płytka anatomiczna do nasady dalszej kości piszczelowej , przyśrodkowa, prawa lewa , tytanowa , pod śruby o średnicy 3.5, długość 106, 149 mm, grubość płytki 4.0mm, 10 otoworów w części nasadowej, 3, 6 otworów w części trzonowej ( w tym otwory owalne), 2 wypustki dystalne w otworami blokowanymi, 2 otowory na druty kirschnera</t>
  </si>
  <si>
    <t>Płytka anatomiczna do nasady dalszej kości piszczelowej , przyśrodkowa, prawa lewa , tytanowa , pod śruby o średnicy 3.5, długość 192, 235 mm, grubość płytki 4.0mm, 10 otoworów w części nasadowej, 9, 12 otworów w części trzonowej ( w tym otwory owalne), 2 wypustki dystalne w otworami blokowanymi, 2 otowory na druty kirschnera</t>
  </si>
  <si>
    <t>Płytka anatomiczna do nasady dalszej kości piszczelowej , przyśrodkowa, prawa lewa , tytanowa , pod śruby o średnicy 3.5, długość 259, 326 mm, grubość płytki 4.0mm, 10 otoworów w części nasadowej, 14, 19 otworów w części trzonowej ( w tym otwory owalne), 2 wypustki dystalne w otworami blokowanymi, 2 otowory na druty kirschnera</t>
  </si>
  <si>
    <t>Płytka anatomiczna do nasady dalszej kości piszczelowej , tylan , prawa i lewa, tytatnowa, pod śruby o srednicy 3.5mm, długości 69-158mm, grubość płytki 4.0mm, 3 otwory w części nasadowej oraz 4 -11 otowrów w części trzonowej (w tym otowry owalne) , 3 otwory na druty kirschnera</t>
  </si>
  <si>
    <t xml:space="preserve">Śruba blokowana wielokierunkowo, tytanowa, samogwintująca, średnica śruby 2,5 mm, średnica rdzenia śruby 1,9 mm, średnica głowy śruby 3,0 mm. Długość śrub od 6 do 32 mm Skok długości co 2 mm </t>
  </si>
  <si>
    <t xml:space="preserve">Śruba blokowana wielokierunkowo, tytanowa, samogwintująca, średnica śruby 2,2 mm, średnica rdzenia śruby 1,6 mm, średnica głowy śruby 3,0 mm. Długość śrub od 6 do 32 mm Skok długości co 2 mm </t>
  </si>
  <si>
    <t xml:space="preserve">Śruba standardowa, tytanowa, samogwintująca, średnica śruby 2,5 mm, średnica rdzenia śruby 1,9 mm, średnica głowy śruby 3,5 mm. Długość śrub od 6 do 32 mm Skok długości co 2 mm </t>
  </si>
  <si>
    <t>Płytka pierścieniowa do głowy kości promieniowej, tytanowa, system blokowania wielokierunkowego,  6 otworów w części głowowej, 4 otwory w części trzonowej , grubość płytki 1,5 mm, długość 37 mm, anatomicznie dopasowana forma płytki do kości.</t>
  </si>
  <si>
    <t>Płytka podporowa do głowy kości promieniowej, tytanowa, system blokowania wielokierunkowego,  5 otworów w części głowowej, 4 otwory w części trzonowej , grubość płytki 1,5 mm, długość 30 mm, anatomicznie dopasowana forma płytki do kości.</t>
  </si>
  <si>
    <t>Płytka do dalszego końca kości promieniowej grzbietowa w kształcie litery H, (prawa i lewa), tytanowa, system blokowania wielokierunkowego , 6 otworow w części głowowej, 6 otworów w części trzonowej w tym dwa owalne do ustawiania płytki, grubość płytki 1,5 mm, długość 50 mm.  Małe otwory umożliwiające pozycjonowanie płytki za pomocą drutów Kirschnera. Kompatybilna ze śrubami średnicy 2,5 mm.</t>
  </si>
  <si>
    <t>Płytka do dalszego końca kości promieniowej grzbietowa prosta, tytanowa, system blokowania wielokierunkowego , 7 otworow  w tym jeden owalny do ustawiania płytki, grubość płytki  w części bliższej 2,0 mm, grubość płytki w części dalszej 1,5 mm, długość 57 mm. Małe otwory pod druty Kirschnera do wstępnej stabilizacji płyty. Płytka wyprofilowana do anatomii kości. Kompatybilna ze śrubami średnicy 2,5 mm.</t>
  </si>
  <si>
    <t>Płytka do dalszego końca kości promieniowej dłoniowa, w kształcie litery Y, (prawa i lewa), tytanowa, system blokowania wielokierunkowego , 7 otworów w części głowowej, od 3 do 5 otworów w części trzonowej w tym otwór owalny do ustawiania płytki,  grubość płytki 2,0 mm, długość 54 i 67 mm. Małe otwory umożliwiające pozycjonowanie płytki za pomocą drutów Kirschnera. Kompatybilna ze śrubami średnicy 2,5 mm. Wersja standardowa i szersza.</t>
  </si>
  <si>
    <t>Płytka do dalszego końca kości promieniowej dłoniowa w kształcie litery Delta, tytanowa, (prawa i lewa), system blokowania wielokierunkowego , 9 otworów w części głowowej, od 3 do 5 otworów w części trzonowej w tym otwór owalny do ustawiania płytki,  grubość płytki 2,0 mm, długość 55 i 68 mm. Duży otwór do korekty powierzchni stawowej oraz małe otwory umożliwiające  pozycjonowanie płytki za pomocą drutów Kirschnera. W głowie płyty otwory prowadzące śruby wielokątowo lub z nadanym kierunkiem wprawadzania. Kompatybilna ze śrubami średnicy 2,5 mm. Wersja wąska, standardowa i szersza   .</t>
  </si>
  <si>
    <t>Płytka do dalszego końca kości promieniowej dłoniowa, w kształcie litery Π (prawa i lewa), tytanowa, system blokowania wielokierunkowego , 8 otworów w części głowowej,  5 otworów w częściach trzonowych w tym otwory owalne do ustawiania płytki, grubość płytki 2,0 mm, długość 53 mm.  Małe otwory umożliwiające  pozycjonowanie płytki za pomocą kirschnerów. Kompatybilna ze śrubami średnicy 2,5 mm. Wersja standardowa i szersza</t>
  </si>
  <si>
    <t>Płytka do osteotomii kości promieniowej dłoniowa, tytanowa, (prawa i lewa), system blokowania wielokierunkowego , 9 otworów w części głowowej, od 3 do 5 otworów w części trzonowej w tym otwór owalny do ustawiania płytki,  grubość płytki 2,0 mm, długość 55 i 65 mm. Kompatybilna ze śrubami średnicy 2,5 mm. Wersja standardowa i szersza.</t>
  </si>
  <si>
    <t>Śruby kompresyjne 2.8 mm, kaniulowane z gwintowaną główką , samowiercące, samogwintujące, samotnące. Materiał tytan, gwint  na główce nacinany dwukątowo ze skokiem 0,7 mm, średnica główki z gwintem 3,7 mm, średnica  trzpienia 2,5mm, średnica gwintu 2,8 mm, śrdnica rdzenia 1,9 mm, skok gwintu śruby 1,0 mm nacinany dwukątowo, gniazdo śruby gwiazdkowe. Kaniulacja umożliwiająca wprowadzenie po drucie Kirschnera o średnicy 1,0. Dostępne śruby z krótkim gwintem, w długościach od 12 do 34mm ze skokiem co 2 mm.</t>
  </si>
  <si>
    <t xml:space="preserve"> szt.</t>
  </si>
  <si>
    <t>Śruby kaniulowane 4.0 mm. Średnicy gwintu 4.0mm,  samogwintujące i samotnące, kaniulacja umożliwiająca wprowadzenie po drucie Kirschnera o średnicy 1,6. Średnica główki 5,8 mm, średnica rdzenia 3,0 mm. Dostępne śruby z krótkim gwintem, w długościach od 24 do 60 mm ze skokiem co 2 mm.</t>
  </si>
  <si>
    <t xml:space="preserve">Podkładka  pod śruby kaniulowane 4.0. Materiał tytan,  średnica zawnętrzna 10 mm, średnica wewnętrzna 5 mm </t>
  </si>
  <si>
    <t>Drut Kirchnera. Stalowy, średnica 1,0 mm, długość 150 mm.</t>
  </si>
  <si>
    <t>Drut Kirchnera. Stalowy, średnica 1,6 mm, długość 150 mm.</t>
  </si>
  <si>
    <t>Płytki proste 10 otworowe - (łancuszek), blokowane wielokątowo w systemie blokowania bezgwintowego, kompatybilne ze  śrubami  śrdnicy 1,5 mm i 2,0 mm, tytanowe, grubość płytek 0,8 i 1,0 mm, możliwość modelowania i przycinania płytek.</t>
  </si>
  <si>
    <t>Płytki dwurzędowe 6, 8, 10 otworów równoległych, blokowane wielokątowo w systemie blokowania bezgwintowego, kompatybilne ze  śrubami  śrdnicy 1,5 mm i 2,0 mm, tytanowe, grubość płytek 0,8 i 1,0 mm, możliwość modelowania i przycinania płytek.</t>
  </si>
  <si>
    <t>Płytki dwurzędowa 6, 8, 10, 12 otworów po przekątnej, prawa/lewa, blokowane wielokątowo w systemie blokowania bezgwintowego, kompatybilne ze  śrubami  śrdnicy 1,5 mm i 2,0 mm, tytanowe, grubość płytek 0,8 i 1,0 mm, możliwość modelowania i przycinania płytek.</t>
  </si>
  <si>
    <t>Płytki T. 6 i 8 otworowe , blokowane wielokątowo w systemie blokowania bezgwintowego, kompatybilne ze  śrubami  śrdnicy 1,5 mm i 2,0 mm, tytanowe, grubość płytek 0,8 i 1,0 mm, możliwość modelowania i przycinania płytek.</t>
  </si>
  <si>
    <t>Płytki Y 7 otworowe,  blokowane wielokątowo w systemie blokowania bezgwintowego, kompatybilne ze  śrubami  śrdnicy 1,5 mm i 2,0 mm, tytanowe, grubość płytek 0,8 i 1,0 mm, możliwość modelowania i przycinania płytki.</t>
  </si>
  <si>
    <t>Płytki Z. 9 i 13 otworowe,  blokowane wielokątowo w systemie blokowania bezgwintowego, kompatybilne ze  śrubami  śrdnicy 1,5 mm i 2,0 mm, tytanowe, grubość płytek 0,8 i 1,0 mm, możliwość modelowania i przycinania płytek.</t>
  </si>
  <si>
    <t>Płytki X. 4 otworowe,  blokowane wielokątowo w systemie blokowania bezgwintowego, kompatybilne ze  śrubami  śrdnicy 1,5 mm i 2,0 mm, tytanowe, grubość płytek 0,8 i 1,0 mm, możliwość modelowania i przycinania płytek.</t>
  </si>
  <si>
    <t>Podkładki do śrub Ø 1,5 i 2,0 mm, tytanowe, grubość podkładek  0,8 i 1,0 mm</t>
  </si>
  <si>
    <t>Wiertło kaniulowane śr. 2,2 mm, kaniul. 1,2 mm, L=120 mm</t>
  </si>
  <si>
    <t>Wiertło kaniulowane AO-SK, śr. zewn. 3,2wewn. 1,8, L=175 mm</t>
  </si>
  <si>
    <t>Wiertło kostne z szybkozłącznym chwytem  fi 1,1 mm dł. 65 mm</t>
  </si>
  <si>
    <t>Wiertło kostne z szybkozłącznym chwytem  fi 1,5 mm dł.88 mm</t>
  </si>
  <si>
    <t>Wiertło kostne z szybkozłącznym chwytem  fi 2,0 mm dł.105 mm</t>
  </si>
  <si>
    <t>Wiertło kostne z szybkozłącznym chwytem  fi 2,0 mm dł.175 mm</t>
  </si>
  <si>
    <t>Wiertło kostne z szybkozłącznym chwytem  fi 2,5 mm dł.105 mm</t>
  </si>
  <si>
    <t>Wiertło kostne z szybkozłącznym chwytem  fi 2,5 mm dł.175 mm</t>
  </si>
  <si>
    <t>Wiertło kostne z szybkozłącznym chwytem  fi 2,7 mm dł.105 mm</t>
  </si>
  <si>
    <t>Wiertło kostne z szybkozłącznym chwytem  fi 2,7 mm dł.175 mm</t>
  </si>
  <si>
    <t>Wiertło kostne z szybkozłącznym chwytem  fi 3,2 mm dł.195 mm</t>
  </si>
  <si>
    <r>
      <rPr>
        <b/>
        <sz val="10"/>
        <rFont val="Arial"/>
        <family val="2"/>
      </rPr>
      <t>Kaniule artrosokpowe</t>
    </r>
    <r>
      <rPr>
        <sz val="10"/>
        <rFont val="Arial"/>
        <family val="2"/>
      </rPr>
      <t>, gwintowane lub gładkie, transparentne, pakowane po maksymalnie 5 szt. w opakowaniu, o rozmiarach (do wyboru według potrzeb Zamawiającego):
- średnica: 7 mm, 8,5 mm;
- długość: 75 mm, 90 mm.</t>
    </r>
  </si>
  <si>
    <t>Tytanowa dwugwintowa śruba kaniulowana ø 2.0 i ø 2.5 mm, samotnąca i samogwintująca, trzon śruby ø 1.6 i 1.8 mm, długość śruby 10-30 mm w odstępach co 2 mm, gniazdo śrubokręta typu T7.</t>
  </si>
  <si>
    <t>ENDOPROTEZA BEZCEMENTOWA STAWU BIODROWEGO</t>
  </si>
  <si>
    <t>Lp</t>
  </si>
  <si>
    <t>Informacje o Produkcie</t>
  </si>
  <si>
    <t>Ilość (szt.)</t>
  </si>
  <si>
    <t>Cena jedn. netto</t>
  </si>
  <si>
    <t>Wartość netto</t>
  </si>
  <si>
    <t>VAT %</t>
  </si>
  <si>
    <t>Wartosć brutto</t>
  </si>
  <si>
    <r>
      <t>Element udowy</t>
    </r>
    <r>
      <rPr>
        <sz val="9"/>
        <color indexed="8"/>
        <rFont val="Arial"/>
        <family val="2"/>
      </rPr>
      <t xml:space="preserve"> cementowany, anatomiczny (prawy i lewy) wykonany ze stopu chromo-kobaltowego, dostępny w 10 rozmiarach dla każdej ze stron w wersjach pozwalających na zachowanie lub usunięcie więzadła krzyżowego tylnego.</t>
    </r>
    <r>
      <rPr>
        <b/>
        <sz val="9"/>
        <color indexed="8"/>
        <rFont val="Arial"/>
        <family val="2"/>
      </rPr>
      <t xml:space="preserve"> </t>
    </r>
    <r>
      <rPr>
        <sz val="9"/>
        <color indexed="8"/>
        <rFont val="Arial"/>
        <family val="2"/>
      </rPr>
      <t>Przednia część odchylona o 5°. Wersja CR i PS symetryczna, KR o asymetrycznej budowie kłykci. Instrumentarium tylnoreferencyjne</t>
    </r>
  </si>
  <si>
    <r>
      <t>Element piszczelowy</t>
    </r>
    <r>
      <rPr>
        <sz val="9"/>
        <color indexed="8"/>
        <rFont val="Arial"/>
        <family val="2"/>
      </rPr>
      <t>, cementowany, wykonany ze stopu tytanu Ti64, dostępny w 10 rozmiarach, z możliwością dołączenia trzpienia po usunięciu polietylenowej zaślepki</t>
    </r>
  </si>
  <si>
    <r>
      <t xml:space="preserve">Wkładka </t>
    </r>
    <r>
      <rPr>
        <sz val="9"/>
        <color indexed="8"/>
        <rFont val="Arial"/>
        <family val="2"/>
      </rPr>
      <t>piszczelowa wykonana z polietylenu, dostępna w 3 wersjach: CR (bez stabilizacji), PS (z tylną stabilizacją), KR (anatomiczna, lewa i prawa, odtwarzająca asymetryczną budowę uda) dla strony lewej i prawej. Wkładka mocowana do płyty piszczelowej za pomocą systemu zatrzaskowego. Wszystkie wkładki o geometrii zapewniającej poruszanie się elementu udowego po łuku rotacyjnym, zapewniającym rotację min. 20°; w grubościach: 10 mm, 11 mm, 12 mm, 14 mm 16 mm i 20 mm. Wkładki z wbudowanym 3° tyłopochyleniem dla wersji KR i 0°dla wersji CR i PS.</t>
    </r>
  </si>
  <si>
    <r>
      <t>Rzepka</t>
    </r>
    <r>
      <rPr>
        <sz val="9"/>
        <color indexed="8"/>
        <rFont val="Arial"/>
        <family val="2"/>
      </rPr>
      <t xml:space="preserve"> cementowana, wykonana z polietylenu wysokousieciowanego, dostępna w 6 rozmiarach o średnicy od 26 mm do 41 mm, ze skokiem co 3 mm.</t>
    </r>
  </si>
  <si>
    <r>
      <t>Trzpień</t>
    </r>
    <r>
      <rPr>
        <sz val="9"/>
        <color indexed="8"/>
        <rFont val="Arial"/>
        <family val="2"/>
      </rPr>
      <t xml:space="preserve"> wykonany ze stopu tytanu, dostępny w długościach 20 mm, 40 mm i 60 mm.</t>
    </r>
  </si>
  <si>
    <r>
      <rPr>
        <b/>
        <sz val="9"/>
        <color indexed="8"/>
        <rFont val="Arial"/>
        <family val="2"/>
      </rPr>
      <t>Peg</t>
    </r>
    <r>
      <rPr>
        <sz val="9"/>
        <color indexed="8"/>
        <rFont val="Arial"/>
        <family val="2"/>
      </rPr>
      <t xml:space="preserve"> wykonany ze stopu CoCr, gwintowany, dokręcany do elementu udowego </t>
    </r>
  </si>
  <si>
    <r>
      <t>Element udowy</t>
    </r>
    <r>
      <rPr>
        <sz val="9"/>
        <color indexed="8"/>
        <rFont val="Arial"/>
        <family val="2"/>
      </rPr>
      <t xml:space="preserve"> bezcementowy, anatomiczny (prawy i lewy) wykonany ze stopu chromo-kobaltowego, dostępny w 10 rozmiarach dla każdej ze stron w wersjach pozwalających na zachowanie lub usunięcie więzadła krzyżowego tylnego.</t>
    </r>
    <r>
      <rPr>
        <b/>
        <sz val="9"/>
        <color indexed="8"/>
        <rFont val="Arial"/>
        <family val="2"/>
      </rPr>
      <t xml:space="preserve"> </t>
    </r>
    <r>
      <rPr>
        <sz val="9"/>
        <color indexed="8"/>
        <rFont val="Arial"/>
        <family val="2"/>
      </rPr>
      <t>Przednia część odchylona o 5°. Wersja CR i PS symetryczna, KR o asymetrycznej budowie kłykci. Instrumentarium tynoreferencyjne</t>
    </r>
  </si>
  <si>
    <r>
      <t>Element piszczelowy</t>
    </r>
    <r>
      <rPr>
        <sz val="9"/>
        <color indexed="8"/>
        <rFont val="Arial"/>
        <family val="2"/>
      </rPr>
      <t>, bezcementowy, wykonany ze stopu tytanu, dostępny w 10 rozmiarach, o strukturze umożliwiającej wrost kości w przestrzenie implantu. Zaopatrzonyw 2 pegi o hexagonalnym kształcie i 1 kolec stabilizujący.</t>
    </r>
  </si>
  <si>
    <t>Ostrze</t>
  </si>
  <si>
    <t>SUMA</t>
  </si>
  <si>
    <t>Endoproteza Bezcementowa i Cementowana Stawu Kolanowego</t>
  </si>
  <si>
    <r>
      <rPr>
        <b/>
        <sz val="10"/>
        <color indexed="8"/>
        <rFont val="Arial Narrow"/>
        <family val="2"/>
      </rPr>
      <t>Trzpień</t>
    </r>
    <r>
      <rPr>
        <sz val="10"/>
        <color indexed="8"/>
        <rFont val="Arial Narrow"/>
        <family val="2"/>
      </rPr>
      <t xml:space="preserve"> -   ze stopu tytanu, prosty, bezcementowy, przynasadowy zwężający się w kierunku dystalnym, posiadający geometrię klina w dwóch płaszczyznach, w przekroju o kształcie prostokątnym z zaokrąglonymi krawędziami, z kanałem po obu stronach, pokryty powłoką porowatego tytanu(w cześci bliższej) z hydroksyapatytem lub porowatym tytanem(w cześci bliższej) z Si-DLC, kąt nachylenia szyjki  α = 135° oraz α = 125°, o stożku 12/14, trzpień w minimum 11 rozmiarach  </t>
    </r>
  </si>
  <si>
    <r>
      <rPr>
        <b/>
        <sz val="10"/>
        <rFont val="Arial Narrow"/>
        <family val="2"/>
      </rPr>
      <t>Trzpień</t>
    </r>
    <r>
      <rPr>
        <sz val="10"/>
        <rFont val="Arial Narrow"/>
        <family val="2"/>
      </rPr>
      <t xml:space="preserve"> - przynasadowy bezcementowy, ze stopu tytanu, o owalnym przekroju. W części proksymalnej z przewężeniem szyjki zwiększającym zakres ruchu w stawie. W części dystalnej z wypolerowanym podcięciem ułatwiającym wprowadzenie oraz z dwoma kanałkami.  Pokryty powłoką tytanu z hydroksyapatytem lub powłoką tytanu z Si-DLC. Kąt nachylenia szyjki α=130°, stożek trzpienia 12/14, trzpień w  minimum 9 rozmiarach.  </t>
    </r>
  </si>
  <si>
    <r>
      <t>Panewka</t>
    </r>
    <r>
      <rPr>
        <sz val="10"/>
        <color indexed="8"/>
        <rFont val="Arial Narrow"/>
        <family val="2"/>
      </rPr>
      <t xml:space="preserve">  - bezcementowa ze stopu tytanu pokrytego tytanem z hydroksyapatytem lub tytanem z Si-DLC, z wypustkami w postaci ząbków umożliwiającymi pierwotną stabilizację. Dostępna w wersji bezotworowej oraz z 3 otworami pod śruby kotwiczące z zaślepkami, o  średnicy od 44mm do 70mm, panewka w minimum 14 rozmiarach, zapewniająca możliwość zamiennego stosowania wkładów polietylenowych i ceramicznych.</t>
    </r>
  </si>
  <si>
    <r>
      <t xml:space="preserve">Wkład polietylenowy - </t>
    </r>
    <r>
      <rPr>
        <sz val="10"/>
        <color indexed="8"/>
        <rFont val="Arial Narrow"/>
        <family val="2"/>
      </rPr>
      <t>z UHMWPE z witaminą E, o średnicy wewnętrznej 28 mm, 32 mm  lub 36 mm, standardowy lub antyluksacyjny o kącie kołnierza  15° ze znacznikiem. Wkład polietylenowy i panewka pakowane osobno.</t>
    </r>
  </si>
  <si>
    <r>
      <t>Głowa metalowa -</t>
    </r>
    <r>
      <rPr>
        <sz val="10"/>
        <color indexed="8"/>
        <rFont val="Arial Narrow"/>
        <family val="2"/>
      </rPr>
      <t xml:space="preserve"> ze stopu CoCrMo, o średnicy 28 mm, 32 mm lub 36 mm, dostępna w 5 rozmiarach (S, M, L, XL, XXL).</t>
    </r>
  </si>
  <si>
    <r>
      <rPr>
        <b/>
        <sz val="10"/>
        <rFont val="Arial Narrow"/>
        <family val="2"/>
      </rPr>
      <t>Wkręt panewkowy</t>
    </r>
    <r>
      <rPr>
        <sz val="10"/>
        <rFont val="Arial Narrow"/>
        <family val="2"/>
      </rPr>
      <t xml:space="preserve">  o średnicy 6,5 mm i długościach od 15 mm do 80 mm</t>
    </r>
  </si>
  <si>
    <r>
      <rPr>
        <b/>
        <sz val="10"/>
        <color indexed="8"/>
        <rFont val="Arial Narrow"/>
        <family val="2"/>
      </rPr>
      <t>Głowa ceramiczna</t>
    </r>
    <r>
      <rPr>
        <sz val="10"/>
        <color indexed="8"/>
        <rFont val="Arial Narrow"/>
        <family val="2"/>
      </rPr>
      <t xml:space="preserve"> - Biolox delta , o średnicy 28 mm dostępna w 3 rozmiarach (S, M, L) oraz o średnicy 32 mm lub 36 mm dostępne w co najmniej w 4 rozmiarach (S, M, L, XL).</t>
    </r>
  </si>
  <si>
    <t>Urządzenie do naprawy łąkotki typu ALL-INSIDE, zbudowane z przezroczystej rękojeści, elastycznej igły i  suwaka (służącego do wypuszczania implantów na zewnątrz urządzenia - implanty ułożone liniowo, wypuszczane poprzez przesunięcie suwaka w przód), wyposażone w dwa profilowane implanty wykonane z PEEK do przytrzymywania szwów, wstępnie związanych niebieskim szwem z polietylenu o ultrawysokiej masie cząsteczkowej 2-0, urządzenie wyposażone w ogranicznik głębokości penetracji z zakresem 14-24mm (standardowe ustawienie 20mm), regulacja głębokości uzyskiwana poprzez biały suwak. Urządzenie dostępne z igłą wygięta do góry pod katem 15 stopni z możliwością dodatkowego wyginania igły. Pakowany sterylnie.</t>
  </si>
  <si>
    <t>Kotwica ze szwem bezwęzełkowym typu ReelX STT,  wykonana z PEEK i stali nierdzewnej, długość 17.4mm, średnica zewnętrzna 4.5mm (5.5mm po implantacji) , wbijana, wyposażona w linkę stabilizującą  oraz nawlekacz ułatwiający przeciąganie szwu przez kotwicę, zamontowana na elemencie wsuwającym zbudowanym z trzonu wykonanego ze stali nierdzewnej i uchwytu wykonanego z akrylonitryl-butadien-styrenu (ABS) , umożliwiająca stopniową regulację naprężania szwów dzięki obrotom proksymalnej częsci uchwytu (koloru czarnego), szew przesuwa się o około 1,5 mm co każde 60° obrotu. Opakowanie 5 sztuk.</t>
  </si>
  <si>
    <t xml:space="preserve">Razem </t>
  </si>
  <si>
    <r>
      <t>Śruby  blokowane tytanowe samogwintujące.  Średnice śrub z gwintem 2,5, 3,0 i 3,5 mm, średnice głów 4,0 i 5,6 mm, średnice rdzeni 1,7, 2,2 i 2,4 mm. Śruby w długościach</t>
    </r>
    <r>
      <rPr>
        <b/>
        <sz val="10"/>
        <color indexed="8"/>
        <rFont val="Arial"/>
        <family val="2"/>
      </rPr>
      <t xml:space="preserve"> od 8 mm do 30 mm</t>
    </r>
    <r>
      <rPr>
        <sz val="10"/>
        <color indexed="8"/>
        <rFont val="Arial"/>
        <family val="2"/>
      </rPr>
      <t xml:space="preserve"> ze skokiem co 2 mm.</t>
    </r>
  </si>
  <si>
    <r>
      <t xml:space="preserve">Śruby  blokowane tytanowe samogwintujące.  Średnice śrub z gwintem 3,0 i 3,5 mm, średnice głów 4,0 i 5,6 mm, średnice rdzeni  2,2 i 2,4 mm. Śruby w długościach od </t>
    </r>
    <r>
      <rPr>
        <b/>
        <sz val="10"/>
        <color indexed="8"/>
        <rFont val="Arial"/>
        <family val="2"/>
      </rPr>
      <t xml:space="preserve">32 mm do 50 mm </t>
    </r>
    <r>
      <rPr>
        <sz val="10"/>
        <color indexed="8"/>
        <rFont val="Arial"/>
        <family val="2"/>
      </rPr>
      <t>ze skokiem co 2 mm.</t>
    </r>
  </si>
  <si>
    <r>
      <t xml:space="preserve">Śruby  blokowane tytanowe samogwintujące.  Średnice śrub z gwintem 3,0 i 3,5 mm, średnice głów 4,0 i 5,6 mm, średnice rdzeni  2,2 i 2,4 mm.. Śruby w długościach od </t>
    </r>
    <r>
      <rPr>
        <b/>
        <sz val="10"/>
        <color indexed="8"/>
        <rFont val="Arial"/>
        <family val="2"/>
      </rPr>
      <t>52 mm do 78 mm</t>
    </r>
    <r>
      <rPr>
        <sz val="10"/>
        <color indexed="8"/>
        <rFont val="Arial"/>
        <family val="2"/>
      </rPr>
      <t xml:space="preserve"> ze skokiem co 2 mm.</t>
    </r>
  </si>
  <si>
    <r>
      <t xml:space="preserve">Śruby standardowe nieblokowane tytanowe samogwintujące.  Średnice śrub z gwintem 3,0 i 3,5 mm, średnice głów 4,0 i 5,6 mm, średnice rdzeni  2,2 i 2,4 mm. Śruby w długościach od </t>
    </r>
    <r>
      <rPr>
        <b/>
        <sz val="10"/>
        <color indexed="8"/>
        <rFont val="Arial"/>
        <family val="2"/>
      </rPr>
      <t>10 mm do 30</t>
    </r>
    <r>
      <rPr>
        <sz val="10"/>
        <color indexed="8"/>
        <rFont val="Arial"/>
        <family val="2"/>
      </rPr>
      <t xml:space="preserve"> mm ze skokiem co 2 mm.</t>
    </r>
  </si>
  <si>
    <r>
      <t>Śruby standardowe nieblokowane tytanowe samogwintujące.  Średnice śrub z gwintem 3,0 i 3,5 mm, średnice głów 4,0 i 5,6 mm, średnice rdzeni  2,2 i 2,4 mm. Śruby w długościach od</t>
    </r>
    <r>
      <rPr>
        <b/>
        <sz val="10"/>
        <color indexed="8"/>
        <rFont val="Arial"/>
        <family val="2"/>
      </rPr>
      <t xml:space="preserve"> 32 mm do 50</t>
    </r>
    <r>
      <rPr>
        <sz val="10"/>
        <color indexed="8"/>
        <rFont val="Arial"/>
        <family val="2"/>
      </rPr>
      <t xml:space="preserve"> mm ze skokiem co 2 mm.</t>
    </r>
  </si>
  <si>
    <r>
      <t>Śruby standardowe nieblokowane tytanowe samogwintujące.  Średnice śrub z gwintem 3,0 i 3,5 mm, średnice głów 4,0 i 5,6 mm, średnice rdzeni  2,2 i 2,4 mm. Śruby w długościach od</t>
    </r>
    <r>
      <rPr>
        <b/>
        <sz val="10"/>
        <color indexed="8"/>
        <rFont val="Arial"/>
        <family val="2"/>
      </rPr>
      <t xml:space="preserve"> 52 mm do 60 mm </t>
    </r>
    <r>
      <rPr>
        <sz val="10"/>
        <color indexed="8"/>
        <rFont val="Arial"/>
        <family val="2"/>
      </rPr>
      <t>ze skokiem co 2 mm.</t>
    </r>
  </si>
  <si>
    <r>
      <t>Płytka do kości promieniowej grzbietowa str. boczna, w kształcie litery T</t>
    </r>
    <r>
      <rPr>
        <sz val="10"/>
        <color indexed="8"/>
        <rFont val="Arial"/>
        <family val="2"/>
      </rPr>
      <t>, (prawa i lewa),  tytanowa, system blokowania wielokierunkowego , 3 otwory w części głowowej, 4 otwory w części trzonowej w tym otwór owalny do ustawiania płytki, grubość płytki  w części bliższej 2,0 mm, grubość płytki w części dalszej 1,6 mm, długość 48 mm. Kompatybilna ze śrubami średnicy 2,5 mm. Płytka prawa i lewa</t>
    </r>
  </si>
  <si>
    <r>
      <t>Płytka do kości promieniowej grzbietowa str. przyśrodkowa</t>
    </r>
    <r>
      <rPr>
        <sz val="10"/>
        <color indexed="8"/>
        <rFont val="Arial"/>
        <family val="2"/>
      </rPr>
      <t>, w kształcie litery L, (prawa i lewa), tytanowa, system blokowania wielokierunkowego , 2 otwory w części głowowej, 5 otworów w części trzonowej w tym otwór owalny do ustawiania płytki, grubość płytki  w części bliższej 2,0 mm, grubość płytki w części dalszej 1,6 mm, długość 48 mm. Kompatybilna ze śrubami średnicy 2,5 mm.</t>
    </r>
  </si>
  <si>
    <r>
      <t xml:space="preserve">Płytka do dalszego końca kości promieniowej dłoniowa w kształcie litery Delta, tytanowa, (prawa i lewa), </t>
    </r>
    <r>
      <rPr>
        <b/>
        <sz val="10"/>
        <color indexed="8"/>
        <rFont val="Arial"/>
        <family val="2"/>
      </rPr>
      <t xml:space="preserve"> Watershed Line </t>
    </r>
    <r>
      <rPr>
        <sz val="10"/>
        <color indexed="8"/>
        <rFont val="Arial"/>
        <family val="2"/>
      </rPr>
      <t>z cieńszą krawędzią dłoniową. 9 otworów w części głowowej, od 3 do 5 otworów w części trzonowej w tym otwór owalny do pozycjonowiania płytki,  grubość płytki 2,0 mm, długość 55 i 68 mm. Duży otwór do korekty powierzchni stawowej oraz małe otwory umożliwiające  pozycjonowanie płytki za pomocą drutów Kirschnera. W głowie płyty otwory prowadzące śruby wielokątowo lub z nadanym kierunkiem wprawadzania. Kompatybilna ze śrubami średnicy 2,5 mm. Wersja wąska, standardowa i szersza   .</t>
    </r>
  </si>
  <si>
    <r>
      <t xml:space="preserve"> Śruby 1,5 mm </t>
    </r>
    <r>
      <rPr>
        <b/>
        <sz val="10"/>
        <color indexed="8"/>
        <rFont val="Arial"/>
        <family val="2"/>
      </rPr>
      <t>standardowe</t>
    </r>
    <r>
      <rPr>
        <sz val="10"/>
        <color indexed="8"/>
        <rFont val="Arial"/>
        <family val="2"/>
      </rPr>
      <t xml:space="preserve">, tytanowe, samogwintujące. Średnica śruby z gwintem 1,5 mm, średnica głowy 2,5 mm, średnica rdzenia 1,1 mm,  długośc śrub od 6 do 20 mm ze skokiem co 1 mm </t>
    </r>
  </si>
  <si>
    <r>
      <t xml:space="preserve"> Śruby 1,5 mm </t>
    </r>
    <r>
      <rPr>
        <b/>
        <sz val="10"/>
        <color indexed="8"/>
        <rFont val="Arial"/>
        <family val="2"/>
      </rPr>
      <t>konikalne</t>
    </r>
    <r>
      <rPr>
        <sz val="10"/>
        <color indexed="8"/>
        <rFont val="Arial"/>
        <family val="2"/>
      </rPr>
      <t>, tytanowe, samogwintujące. Średnica śruby z gwintem 1,5 mm, średnica głowy 2,5 mm, średnica rdzenia 1,1 mm, długośc śrub od 6 do 20 mm ze skokiem co 1 mm.</t>
    </r>
  </si>
  <si>
    <r>
      <t xml:space="preserve">Śruby 1.7 mm </t>
    </r>
    <r>
      <rPr>
        <b/>
        <sz val="10"/>
        <color indexed="8"/>
        <rFont val="Arial"/>
        <family val="2"/>
      </rPr>
      <t>standardowe ratujące</t>
    </r>
    <r>
      <rPr>
        <sz val="10"/>
        <color indexed="8"/>
        <rFont val="Arial"/>
        <family val="2"/>
      </rPr>
      <t>, tytanowe, samogwintujące. Średnica śruby z gwintem 1,7 mm, średnica głowy 2,5 mm, średnica rdzenia 1,3 mm, długośc śrub od 6 do 20 mm ze skokiem co 1 mm.</t>
    </r>
  </si>
  <si>
    <r>
      <t xml:space="preserve">Śruby 1.7 mm </t>
    </r>
    <r>
      <rPr>
        <b/>
        <sz val="10"/>
        <color indexed="8"/>
        <rFont val="Arial"/>
        <family val="2"/>
      </rPr>
      <t>konikalne ratujące</t>
    </r>
    <r>
      <rPr>
        <sz val="10"/>
        <color indexed="8"/>
        <rFont val="Arial"/>
        <family val="2"/>
      </rPr>
      <t>, tytanowe, samogwintujące. Średnica śruby z gwintem 1,7 mm, średnica głowy 2,5 mm, średnica rdzenia 1,3 mm, długośc śrub od 6 do 20 mm ze skokiem co 1 mm.</t>
    </r>
  </si>
  <si>
    <r>
      <t xml:space="preserve">Śruby 2,0 mm </t>
    </r>
    <r>
      <rPr>
        <b/>
        <sz val="10"/>
        <color indexed="8"/>
        <rFont val="Arial"/>
        <family val="2"/>
      </rPr>
      <t>standardowe</t>
    </r>
    <r>
      <rPr>
        <sz val="10"/>
        <color indexed="8"/>
        <rFont val="Arial"/>
        <family val="2"/>
      </rPr>
      <t>, tytanowe, samogwintujące. Średnica śruby z gwintem 2,0 mm, średnica głowy 2,5 mm, średnica rdzenia 1,3 mm, długośc śrub od 6 do 24 mm ze skokiem co 1 mm.</t>
    </r>
  </si>
  <si>
    <r>
      <t xml:space="preserve">Śruby 2,0 mm </t>
    </r>
    <r>
      <rPr>
        <b/>
        <sz val="10"/>
        <color indexed="8"/>
        <rFont val="Arial"/>
        <family val="2"/>
      </rPr>
      <t>konikalne</t>
    </r>
    <r>
      <rPr>
        <sz val="10"/>
        <color indexed="8"/>
        <rFont val="Arial"/>
        <family val="2"/>
      </rPr>
      <t>, tytanowe, samogwintujące. Średnica śruby z gwintem 2,0 mm, średnica głowy 2,5 mm, średnica rdzenia 1,3 mm, długośc śrub od 6 do 24 mm ze skokiem co 1 mm.</t>
    </r>
  </si>
  <si>
    <r>
      <t xml:space="preserve">Śruby 2,2mm </t>
    </r>
    <r>
      <rPr>
        <b/>
        <sz val="10"/>
        <color indexed="8"/>
        <rFont val="Arial"/>
        <family val="2"/>
      </rPr>
      <t>standardowe ratujące</t>
    </r>
    <r>
      <rPr>
        <sz val="10"/>
        <color indexed="8"/>
        <rFont val="Arial"/>
        <family val="2"/>
      </rPr>
      <t xml:space="preserve"> tytanowe, samogwintujące. Średnica śruby z gwintem 2,2 mm, średnica głowy 2,5 mm, średnica rdzenia 1,5 mm, długośc śrub od 6 do 24 mm ze skokiem co 1 mm. </t>
    </r>
  </si>
  <si>
    <r>
      <t xml:space="preserve">Śruby 2,2mm </t>
    </r>
    <r>
      <rPr>
        <b/>
        <sz val="10"/>
        <color indexed="8"/>
        <rFont val="Arial"/>
        <family val="2"/>
      </rPr>
      <t>konikalne ratujące</t>
    </r>
    <r>
      <rPr>
        <sz val="10"/>
        <color indexed="8"/>
        <rFont val="Arial"/>
        <family val="2"/>
      </rPr>
      <t xml:space="preserve"> tytanowe, samogwintujące. Średnica śruby z gwintem 2,2 mm, średnica głowy 2,5 mm, średnica rdzenia 1,5 mm, długośc śrub od 6 do 24 mm ze skokiem co 1 mm. </t>
    </r>
  </si>
  <si>
    <r>
      <t>Gwoździe tytanowe podudziowe</t>
    </r>
    <r>
      <rPr>
        <sz val="10"/>
        <color indexed="8"/>
        <rFont val="Arial"/>
        <family val="2"/>
      </rPr>
      <t xml:space="preserve"> (w standardzie: gwóźdź, trzy śruby, zaślepka). Umożliwia wielopłaszczyznowe blokowanie proksymalne i dystalne oraz kompresję odłamów. </t>
    </r>
  </si>
  <si>
    <r>
      <t>Gwoździe udowe</t>
    </r>
    <r>
      <rPr>
        <sz val="10"/>
        <color indexed="8"/>
        <rFont val="Arial"/>
        <family val="2"/>
      </rPr>
      <t xml:space="preserve">, blokowane, kaniulowane, tytanowe.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o średnicy 6,5mm w rozmiarach od 60mm do 130mm z przeskokiem co 5mm, umożliwiających leczenie złamań podkrętarzowych. Gwoździe do prawej i lewej nogi (w standardzie: gwóźdź, trzy śruby, zaślepka). </t>
    </r>
  </si>
  <si>
    <r>
      <t xml:space="preserve">Gwóźdź udowy, blokowany, kaniulowany, tytanowy z możliwością implantowania antegrade i retrograde </t>
    </r>
    <r>
      <rPr>
        <sz val="10"/>
        <color indexed="8"/>
        <rFont val="Arial"/>
        <family val="2"/>
      </rPr>
      <t>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t>
    </r>
  </si>
  <si>
    <r>
      <t>Gwoździe śródszpikowe ramiene</t>
    </r>
    <r>
      <rPr>
        <sz val="10"/>
        <color indexed="8"/>
        <rFont val="Arial"/>
        <family val="2"/>
      </rPr>
      <t>, blokowane, tytanowe. Gwóźdź kaniulowany z ugięciem lateralnym w części bliższej. Możliwość implantacji retrograde i antegrade (w standardzie: gwóźdź, trzy śruby, zaślepka). Możliwość wielopłaszczyznowego blokowania dystalnego. Instrumentarium z możliwością śródoperacyjnej kompresji odłamów.</t>
    </r>
  </si>
  <si>
    <r>
      <t>Gwóźdź podudziowy</t>
    </r>
    <r>
      <rPr>
        <sz val="10"/>
        <color indexed="8"/>
        <rFont val="Arial"/>
        <family val="2"/>
      </rPr>
      <t xml:space="preserve"> (poz. 1) zaopatrzenie złamań w obrębie dalszej i bliższej nasady piszczeli (m.in. wg klasyfikacji AO: 41-A2/A3, 43-A1/A2/A3, 41-C1/C2, 43-C1/C2.</t>
    </r>
  </si>
  <si>
    <r>
      <t>Śruby</t>
    </r>
    <r>
      <rPr>
        <sz val="10"/>
        <color indexed="8"/>
        <rFont val="Arial"/>
        <family val="2"/>
      </rPr>
      <t xml:space="preserve"> (poz. 1b,c,d; 2c,d,f; 3b,c; 4b) z gniazdem gwiazdkowym.</t>
    </r>
  </si>
  <si>
    <r>
      <t>Gwoździe podudziowe</t>
    </r>
    <r>
      <rPr>
        <sz val="10"/>
        <color indexed="8"/>
        <rFont val="Arial"/>
        <family val="2"/>
      </rPr>
      <t xml:space="preserve"> (poz. 1b) dodatkowo wyposażane w śruby korowo/gąbczaste 5,0 mm w długości od 30mm do 90mm z przeskokiem co 5mm (do blokowania w obrębie nasady bliższej) z odpowiednią zaślepką 0mm do blokowania śruby ryglującej gąbczastej.</t>
    </r>
  </si>
  <si>
    <r>
      <t xml:space="preserve">Wszystkie </t>
    </r>
    <r>
      <rPr>
        <b/>
        <sz val="10"/>
        <rFont val="Arial"/>
        <family val="2"/>
      </rPr>
      <t>zaślepki</t>
    </r>
    <r>
      <rPr>
        <sz val="10"/>
        <color indexed="8"/>
        <rFont val="Arial"/>
        <family val="2"/>
      </rPr>
      <t xml:space="preserve"> (poz. 1e, 2e, 3e, 4d) kaniulowane.</t>
    </r>
  </si>
  <si>
    <r>
      <t xml:space="preserve">Proksymalne ugięcie </t>
    </r>
    <r>
      <rPr>
        <b/>
        <sz val="10"/>
        <rFont val="Arial"/>
        <family val="2"/>
      </rPr>
      <t>gwoździa udowego</t>
    </r>
    <r>
      <rPr>
        <sz val="10"/>
        <color indexed="8"/>
        <rFont val="Arial"/>
        <family val="2"/>
      </rPr>
      <t xml:space="preserve"> (poz. 2) umożliwiające założenie z dostępu bocznego w stosunku do szczytu krętarza większego. Promień ugięcia gwoździa w projekcji A/P - 1 m.</t>
    </r>
  </si>
  <si>
    <r>
      <t>Gwóźdź udowy</t>
    </r>
    <r>
      <rPr>
        <sz val="10"/>
        <color indexed="8"/>
        <rFont val="Arial"/>
        <family val="2"/>
      </rPr>
      <t xml:space="preserve"> (poz.3) z możliwością implantowania antegrade i retrograde przy użyciu tego samego implantu oraz możliwością blokowania z użyciem śruby spiralnej </t>
    </r>
  </si>
  <si>
    <r>
      <t>Gwoździe ramienne</t>
    </r>
    <r>
      <rPr>
        <sz val="10"/>
        <color indexed="8"/>
        <rFont val="Arial"/>
        <family val="2"/>
      </rPr>
      <t xml:space="preserve"> (poz. 4) dające możliwość zastosowanie śruby spiralnej przy blokowaniu proksymalnym.</t>
    </r>
  </si>
  <si>
    <r>
      <rPr>
        <b/>
        <sz val="10"/>
        <rFont val="Arial"/>
        <family val="2"/>
      </rPr>
      <t xml:space="preserve">Kotwice niewchłanialne </t>
    </r>
    <r>
      <rPr>
        <sz val="10"/>
        <rFont val="Arial"/>
        <family val="2"/>
      </rPr>
      <t>(tytanowe) z dwoma elastycznymi ramionami (np. nitinol) zaprojektowane do napraw uszkodzonego obrąbka i mocowania wszelkich oderwanych tkanek miękkich do kości. Rozmiary: ø 2,4 mm; dł. 8,8 mm; rozpiętość ramion 7,8 mm; wytrzymałość ≥ 11 kg. 
Kotwica osadzona na jednorazowym wprowadzaczu. Wprowadzacz posiada „stop” – uskok zapewniający implantację na odpowiedniej głębokości. Wiertło o wymiarach 2,4 mm x 14,2 mm równiż posiada „stop” co nie pozwala na zbyt głębokie wiercenie – instrumentarium nie wymaga mierzenia. Dostępna z nićmi o parmetrach: 38% niewchłanialnego PE, 62% biowchłanialne, wytrzymałość ≥ 24,5 kg oraz ≥ 13 kg przy połowicznym przecięciu i na węźle, obniżona masa węzła po czasie wchłaniania. Produkt dostępny także w wariancie z podwójną nicią o ww. parametrach, każda nić o innym kolorze.</t>
    </r>
  </si>
  <si>
    <r>
      <rPr>
        <b/>
        <sz val="9"/>
        <rFont val="Arial"/>
        <family val="2"/>
      </rPr>
      <t xml:space="preserve">Mocowanie w części udowej </t>
    </r>
    <r>
      <rPr>
        <sz val="9"/>
        <rFont val="Arial"/>
        <family val="2"/>
      </rPr>
      <t xml:space="preserve">systemem rozpierająco-wiszącym, za pomocą 2 </t>
    </r>
    <r>
      <rPr>
        <u val="single"/>
        <sz val="9"/>
        <rFont val="Arial"/>
        <family val="2"/>
      </rPr>
      <t>biowchłanialnych</t>
    </r>
    <r>
      <rPr>
        <sz val="9"/>
        <rFont val="Arial"/>
        <family val="2"/>
      </rPr>
      <t xml:space="preserve"> pinów o ø 3,3 mm wykonanych z PLA, zapewniający 360º powierzchnię styku przeszczepu z kością, mocowanie blisko linii stawu 8-13 mm, wchłanianie 2-4 lata, siła mocowania ≥ 600 N.
</t>
    </r>
    <r>
      <rPr>
        <b/>
        <sz val="9"/>
        <rFont val="Arial"/>
        <family val="2"/>
      </rPr>
      <t xml:space="preserve">Mocowanie w części udowej </t>
    </r>
    <r>
      <rPr>
        <sz val="9"/>
        <rFont val="Arial"/>
        <family val="2"/>
      </rPr>
      <t xml:space="preserve">systemem rozpierająco-wiszącym, za pomocą 2 </t>
    </r>
    <r>
      <rPr>
        <u val="single"/>
        <sz val="9"/>
        <rFont val="Arial"/>
        <family val="2"/>
      </rPr>
      <t xml:space="preserve">biowchłanialnych lub niewchłanialnych </t>
    </r>
    <r>
      <rPr>
        <sz val="9"/>
        <rFont val="Arial"/>
        <family val="2"/>
      </rPr>
      <t xml:space="preserve">pinów o ø 3,3 mm wykonanych z PLLA lub PEEK zapewniający 360º powierzchnię styku przeszczepu z kością, mocowanie blisko linii stawu 8-13 mm, </t>
    </r>
    <r>
      <rPr>
        <u val="single"/>
        <sz val="9"/>
        <rFont val="Arial"/>
        <family val="2"/>
      </rPr>
      <t>wchłanianie 2-4 lata lub niewchłanialne</t>
    </r>
    <r>
      <rPr>
        <sz val="9"/>
        <rFont val="Arial"/>
        <family val="2"/>
      </rPr>
      <t xml:space="preserve">, siła mocowania ≥ 700 N.Umożliwia wykonanie rekonstrukcji ACL z dostępów Transtibia i Anteromedial. </t>
    </r>
    <r>
      <rPr>
        <u val="single"/>
        <sz val="9"/>
        <rFont val="Arial"/>
        <family val="2"/>
      </rPr>
      <t>Wybór mocowania zależny od potrzeb Zamawiającego.</t>
    </r>
  </si>
  <si>
    <r>
      <rPr>
        <b/>
        <sz val="10"/>
        <rFont val="Arial"/>
        <family val="2"/>
      </rPr>
      <t xml:space="preserve">Zintegrowany zestaw do szycia łąkotek </t>
    </r>
    <r>
      <rPr>
        <sz val="10"/>
        <rFont val="Arial"/>
        <family val="2"/>
      </rPr>
      <t>(pistolet z wbudowanym 1 implantem – zestaw jednorazowy) pozwalający na szycie techniką ALL INSIDE w dowolnej konfiguracji horyzontalnie, wertykalnie, skośnie. Implant osadzony na niskoprofilowej igle dostępnej w trzech wariantach 0°, 12°, 24° kata zgięcia. Implant zbudowany z wchłanialnego PLGA lub niewchłanialnego PEEK.  Elastyczny system, umożliwiający niezakłóconą pracę łąkotki, niskoprofilowy – zminimalizowany wpływ na chrząstkę stawową. Nie wymaga mierzenia, pozwala na dotarcie do każdego miejsca łąkotki bez możliwości uszkodzenia naczyń, nerwów – głębokości 10, 13, 15, 20 mm.</t>
    </r>
  </si>
  <si>
    <r>
      <rPr>
        <b/>
        <sz val="10"/>
        <rFont val="Arial"/>
        <family val="2"/>
      </rPr>
      <t>Kotwica na wprowadzaczu</t>
    </r>
    <r>
      <rPr>
        <sz val="10"/>
        <rFont val="Arial"/>
        <family val="2"/>
      </rPr>
      <t>, biowchłanialna, bezwęzłowa o śr. 5,5 mm, dł. 18,5 mm, typu push-lock peek.</t>
    </r>
  </si>
  <si>
    <t>Stapler okrężny uszczelniony o średnicy zewnętrznej kowadełka 25 mm i średnicy ostrza 17 mm, zakrzywiony jednorazowego użytku do stosowania wewnętrznego, o długości całkowitej 515mm i długości trzonu 234mm.
Stapler wyposażony jest w:  
- zwiększoną pojemność głowy staplera 9ml przed wystrzałem i 8,2 ml po wystrzale, w celu eliminacji nadmiernej kompresji tkanki 
- zintegrowaną automatyczną blokadę bezpieczeństwa, która zapobiega przypadkowemu oddaniu strzału, przed i po zespoleniu,
- wyraźny, charakterystyczny sygnał dźwiękowy po wystrzale,
- 20 zszywek ze stopu tytanu w dwóch rzędach z kontrolowanym dociskiem tkanki i regulowaną wysokością zamknięcia zszywek w zakresie od 1mm do 2,5mm, wysokość otwartej zszywki 5mm
- pokrętło regulacyjne z sygnalizacją dźwiękową informującą o możliwości bezpiecznego wysunięcia staplera z miejsca zespolenia.
Stapler pakowany pojedynczo.</t>
  </si>
  <si>
    <t>Stapler okrężny uszczelniony o średnicy zewnętrznej kowadełka 29 mm i średnicy ostrza 20,5 mm, zakrzywiony jednorazowego użytku do stosowania wewnętrznego, o długości całkowitej 515mm i długości trzonu 234mm.
Stapler wyposażony jest w:  
- zwiększoną pojemność głowy staplera 12 ml przed wystrzałem i 10,9 ml po wystrzale, w celu eliminacji nadmiernej kompresji tkanki 
- zintegrowaną automatyczną blokadę bezpieczeństwa, która zapobiega przypadkowemu oddaniu strzału, przed i po zespoleniu,
- wyraźny, charakterystyczny sygnał dźwiękowy po wystrzale,
- 24 zszywki ze stopu tytanu w dwóch rzędach z kontrolowanym dociskiem tkanki i regulowaną wysokością zamknięcia zszywek w zakresie od 1mm do 2,5mm, wysokość otwartej zszywki 5mm
- pokrętło regulacyjne z sygnalizacją dźwiękową informującą o możliwości bezpiecznego wysunięcia staplera z miejsca zespolenia.
Stapler pakowany pojedynczo.</t>
  </si>
  <si>
    <t>Stapler okrężny uszczelniony o średnicy zewnętrznej kowadełka 33 mm i średnicy ostrza 24,8 mm, zakrzywiony jednorazowego użytku do stosowania wewnętrznego, o długości całkowitej 515mm i długości trzonu 234mm.
Stapler wyposażony jest w:  
- zwiększoną pojemność głowy staplera 14,6 ml przed wystrzałem i 13,2 ml po wystrzale, w celu eliminacji nadmiernej kompresji tkanki 
- zintegrowaną automatyczną blokadę bezpieczeństwa, która zapobiega przypadkowemu oddaniu strzału, przed i po zespoleniu,
- wyraźny, charakterystyczny sygnał dźwiękowy po wystrzale,
- 28 zszywek ze stopu tytanu w dwóch rzędach z kontrolowanym dociskiem tkanki i regulowaną wysokością zamknięcia zszywek w zakresie od 1mm do 2,5mm, wysokość otwartej zszywki 5mm
- pokrętło regulacyjne z sygnalizacją dźwiękową informującą o możliwości bezpiecznego wysunięcia staplera z miejsca zespolenia.
Stapler pakowany pojedynczo.</t>
  </si>
  <si>
    <t>PARAMETRY PRODUKTU</t>
  </si>
  <si>
    <t xml:space="preserve">Jednorazowy stapler endoskopowy liniowy tnąco-szyjący,  bez wstępnie załadowanego ładunku, przeznaczony do ładunków prostych o długości 45 i 60 mm. Stapler posiadający dwie dźwignie: 1 – zamykająca szczęki,  oraz  2 - spustowa odpalająca ładunek. Po założeniu ładunku aplikuje dwa  potrójne, naprzemiennie ułożone rzędy tytanowych zszywek, które po zamknięciu tworzą kształt litery B, z możliwością zastosowania ładunków o różnych wysokości zszywek w zależności od grubości tkanki. Konstrukcja staplera umożliwiająca jego wielokrotne zamykanie i otwieranie. Stapler wyposażony jest w ergonomiczne obrotowe pokrętło sterujące umożliwiające zarówno rotację 360 ° jak i artykulację do 45° bez konieczności styku z tkanką. W celu uniknięcia kontaminacji krzyżowej i uzyskania precyzyjnego cięcia nóż umieszczony jest w każdym ładunku. Stapler można wystrzelić maksymalnie 12 razy.Endostapler </t>
  </si>
  <si>
    <t>Jednorazowy ładunek do staplera endoskopowego. Ładunek posiadający 6 rzędów tytanowych zszywek, po 3 rzędy z każdej strony na całej długości, zszywki formowane w kształt litery B, wszystkie ładunki kompatybilne z trokarami 12 mm.</t>
  </si>
  <si>
    <t>Bezwęzłowa technika rekonstrukcji stawu barkowo obojczykowego złożona z guzika z przełożoną regulowaną pętlą. Konstrukcja złożona z 2 niezależnych samozaciskających się szwów. System zaopatrzony w tytanowy guzik o kołnierzu 10mm i podstawie 5mm. Podstawa 5mm zagłębiająca się w tunel obojczyka co zapobiega ścieraniu szwów i poszerzaniu tunelu obojczykowego. System zaopatrzony w prowadnik wykonany z nici do przeciągnięcia przez tunele kostne.</t>
  </si>
  <si>
    <t xml:space="preserve">Płytka tytanowa, sterylna, dedykowana do rekonstrukcji stawu AC, w kształcie prostokąta z zaokrąglonymi rogami. Po dwóch stronach wcięcia z otworem umożliwiającym załadowanie taśm specjalistycznych niewchłanialnych o szerokości 2 mm. Implant wygięty anatomicznie do powierzchni obojczyka i wyrostka kruczego z laserową linią oznaczającą osiowe ustawienie implantu względem kości. </t>
  </si>
  <si>
    <t xml:space="preserve">Pętla nitinolowa służąca do przeciągania szwów w środowisku wodnym bez utraty swojej funkcji. Jednorazowa o wymiarach 1,5 na 300 mm. </t>
  </si>
  <si>
    <t>Razem</t>
  </si>
  <si>
    <t>Klipsy tytanowe, sterylne, rozmiar ML zamykane "oczkowo", do każdego zasobnika dwie samoprzylepne naklejki do umieszczenia w dokumentacji medycznej, magazynek zawierający 4 klipsy. Opakowanie zbiorcze – 20 magazynków</t>
  </si>
  <si>
    <t>Klipsownica wielorazowa do klipsów tytanowych do chirurgii otwartej rozmiar "ML" długość 20cm, 28cm</t>
  </si>
  <si>
    <t>Klipsownica wielorazowa do chirurgii endoskopowej (laporoskopowej) do klipsów tytanowych ML , długość robocza 33cm, pasująca do trokara 10mm.</t>
  </si>
  <si>
    <t>Klipsy polimerowe niewchłanialne, rozmiar XL,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Klipsy pakowane po 4 szt. klipsów w magazynku. Opakowanie zbiorcze 20 magazynków.</t>
  </si>
  <si>
    <t>Klipsownica wielorazowa laparoskopowa do klipsów polimerowych XL, długość robocza 33cm, pasująca do trokara 10mm.</t>
  </si>
  <si>
    <t>Klipsownica wielorazowa do chirurgi otwartej do klipsów polimerowych XL, długość 20cm, 27cm.</t>
  </si>
  <si>
    <t>Klipsy polimerowe niewchłanialne, rozmiar XL,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Klipsy pakowane po 6 szt. klipsów w magazynku. Opakowanie zbiorcze 20 magazynków.</t>
  </si>
  <si>
    <t xml:space="preserve">Jednorazowy zakrzywiony stapler okrężny (system obrotowego ostrza, które minimalizuje traumatyzację tkanek podczas cięcia) z regulowaną wysokością zamknięcia zszywek oraz z automatycznym dociskiem zamknięcia zszywek. Do wyboru zamawiającego.                                                                                     Stapler okrężny o średnicy zewnętrznej kowadełka :                                                         • 21 mm; średnica ostrza 13mm
• 25 mm; średnicy ostrza 17mm
• 29 mm; średnicy ostrza 20,5 mm
• 33 mm; średnicy ostrza 24,8 mm 
</t>
  </si>
  <si>
    <t>Uniwersalna jednorazowa rękojeść staplera laparoskopowego do obsługi trzonu z ładunkami, z możliwością ponownego uruchomienia do 25 razy, o średnicy trzonu 12mm, z możliwością rotacji o 360°; dostępna w 3 długościach: krótka 60 mm, średnia 160 mm, długa 260 mm – do wyboru.</t>
  </si>
  <si>
    <t xml:space="preserve">Wymienny trzon z ładunkiem )niebieski,złoty,zielony)dł. lini zszywek 45,60 mm- do wyboru sześć rozmiarów ładuków. </t>
  </si>
  <si>
    <t xml:space="preserve">Ładunki jednorazowe do staplerów laparoskopowych z 6 rzędami tytanowych zszywek (3 + 3), kompatybilne z trzonami laparoskopowymi.   Ładunek o dł. linii zszywek 45 mm: o wysokości zszywek przed zamknięciem 2.5 / 3.0 / 3.5 mm a po zamknięciu 1.0 ~ 1.8 mm, przed zamknięciem 3.0 / 3.5 / 3.8 mm po zamknięciu 1.2 ~ 2, przed zamknięciem 3.5 / 3.8 / 4.2 mm po zamknięciu 1.5 ~ 2.25 mm;  Ładunek o dł. linii zszywek 60 mm: 2.5 / 3.0 / 3.5 mm a po zamknięciu 1.0 ~ 1.8 mm, przed zamknięciem 3.0 / 3.5 / 3.8 mm po zamknięciu 1.2 ~ 2, przed zamknięciem 3.5 / 3.8 / 4.2 mm po zamknięciu 1.5 ~ 2.25 mm; </t>
  </si>
  <si>
    <t>6a</t>
  </si>
  <si>
    <t>6b</t>
  </si>
  <si>
    <t>6c</t>
  </si>
  <si>
    <t>Jednorazowy magazynek z nożem do endoskopowego liniowego staplera tnącego o długości linii szycia 45 mm i linii ciecia 41mm,NIEBIESKI : liczba rzędów 6, wysokość zszywki otwartej 3,5 mm, wysokość zszywki zamkniętej 1,5 mm. Do tkanki zwykłej.</t>
  </si>
  <si>
    <t>Jednorazowy magazynek z nożem do endoskopowego liniowego staplera tnącego o długości linii szycia 45 mm i linii ciecia 41mm,, ZIELONY: liczba rzędów 6, wysokość zszywki otwartej 4,1 mm, wysokość zszywki zamkniętej 2,0 mm. Do tkanki zwykłej/ grubej.</t>
  </si>
  <si>
    <t>Jednorazowy magazynek z nożem do endoskopowego liniowego staplera tnącego o długość linii szycia 60 mm, długość linii cięcia 56mm,, NIEBIESKI : liczba rzędów 6, wysokość zszywki otwartej 3,5 mm, wysokość zszywki zamkniętej 1,5 mm. Tkanka zwykła.</t>
  </si>
  <si>
    <t>Jednorazowy magazynek z nożem do endoskopowego liniowego staplera tnącego o długość linii szycia 60 mm, długość linii cięcia 56mm, ZIELONY: liczba rzędów 6, wysokość zszywki otwartej 4,1 mm, wysokość zszywki zamkniętej 2,0 mm . Do tkanki zwykłej/ grubej.</t>
  </si>
  <si>
    <t xml:space="preserve">Cement kostny rewizyjny z dwoma aktywnymi antybiotykami.Cement kostny wysokiej lepkości z dodatkiem gentymycyny i klindamycyny, sterylizoany tlenkiem etylenu. Oba komponenty cementu są barwione chlorofilem (proszek i płyn). </t>
  </si>
  <si>
    <t xml:space="preserve">Cement kostny rewizyjny z dwoma aktywnymi antybiotykami.Cement kostny wysokiej lepkości z dodatkiem gentymycyny i wankomycyny, sterylizoany tlenkiem etylenu. Oba komponenty cementu są barwione chlorofilem (proszek i płyn). </t>
  </si>
  <si>
    <r>
      <t xml:space="preserve">Cement kostny średniej lepkości </t>
    </r>
    <r>
      <rPr>
        <sz val="11"/>
        <rFont val="Times New Roman"/>
        <family val="1"/>
      </rPr>
      <t xml:space="preserve">z kopolimerem metylakrylatem MA </t>
    </r>
    <r>
      <rPr>
        <sz val="11"/>
        <rFont val="Times New Roman"/>
        <family val="1"/>
      </rPr>
      <t>z dodatkiem gentamycyny</t>
    </r>
    <r>
      <rPr>
        <sz val="11"/>
        <rFont val="Times New Roman"/>
        <family val="1"/>
      </rPr>
      <t xml:space="preserve">, sterylizowany tlenkiem etylenu. Zawartość substancji  aktywnej nie powinna przekraczać 1,5 % substancji sproszkowanej. Oba komponenty cementu są barwione chlorofilem (proszek i płyn). </t>
    </r>
  </si>
  <si>
    <t xml:space="preserve">Mieszalnik próżniowy do cementu.  Zestaw podwójny (tzw. biodrowy) – zawierający 2 mieszalniko/strzykawki zaopatrzone w filtr powietrza i dyszę o 2 długościach (długa i krótka), lejek wyposażony w siateczkę zabezpieczająca przed dostaniem sie opiłków szkła do cementu. W zestawie są ponadto: uszczelniacz krętarzowy umożliwiający presuryzację cementu, waż łączący mieszalnik z wytwornicą próżni wyposażony w filtr węglowy. </t>
  </si>
  <si>
    <t>40g</t>
  </si>
  <si>
    <t xml:space="preserve">Jednorazowa igła do szycia tkanek do automatycznego przeszywacza w stawie barkowym, sterylna. </t>
  </si>
  <si>
    <t xml:space="preserve">Kotwica tytanowa, stożkowa, wkręcana, samogwintująca o średnicy 3 mm zaopatrzona w jedną wzmocnioną nici typu #2 Force Fiber o wytrzymałości min. 18 kg; nić w dwóch kolorach; kotwica na jednorazowym sterylnym wprowadzaczu.  </t>
  </si>
  <si>
    <t xml:space="preserve">Kotwica tytanowa, stożkowa, wkręcana, samogwintująca o średnicy 5 mm zaopatrzona w dwie wzmocnione nici typu #2 Force Fiber o wytrzymałości min. 18 kg; nici w dwóch kolorach, poprowadzone w 2 niezależnych oczkach śruby kotwicowej; kotwica na jednorazowym sterylnym wprowadzaczu. </t>
  </si>
  <si>
    <t xml:space="preserve">Kotwica niciowa do zaopatrywania niestabilności, wykonana z polyestru, średnica 1,4mm, na sterylnym podajniku kodowanym kolorem białym, zaopatrzona w jedną nić typu #2 FORCE FIBER, stosowana przy użyciu celowników prostych lub kątowych z końcówką typu FISH MOUTH zabezpieczająca przed niekontrolowanym przesunięciem się celownika, kodowanych kolorem białym. Szerokość kotwicy po implantacji w kanale minimum 3,0mm. Głębokość kanału uzyskiwana za pomocą wiertła z ogranicznikiem głębokości, kodowanego kolorem białym, głębokość kanału na poziomie 21mm+/-0,5mm. Wiertło wielorazowe i celowniki proste i kątowe, obturator  zapewnia oferujący. </t>
  </si>
  <si>
    <t xml:space="preserve">Kotwica tytanowa, stożkowa, wkręcana, samogwintująca o średnicy 6.5 mm zaopatrzona w dwie wzmocnione nici typu #2 Force Fiber o wytrzymałości min. 18 kg; nici w dwóch kolorach, poprowadzone w 2 niezależnych oczkach śruby kotwicowej; kotwica na jednorazowym sterylnym wprowadzaczu.  </t>
  </si>
  <si>
    <t xml:space="preserve">Kotwica niciowa do zaopatrywania stożka rotatorów i niestabilności, wykonana z polyestru, średnica 2,3mm, na sterylnym podajniku kodowanym kolorem czarnym, zaopatrzona w dwie różnokolorowe nici typu #2 FORCE FIBER, stosowana przy użyciu celowników prostych lub kątowych z końcówką typu FISH MOUTH zabezpieczająca przed niekontrolowanym przesunięciem się celownika, kodowanych kolorem czarnym. Szerokość kotwicy po implantacji w kanale minimum 4,0mm. Głębokość kanału uzyskiwana za pomocą wiertła kodowanego kolorem czarnym lub startera z ogranicznikiem głębokości, głębokość kanału na poziomie 21mm+/-0,5mm. Wiertło wielorazowe i celowniki proste i kątowe, obturator oraz starter do przygotowania kanału zapewnia oferujący. </t>
  </si>
  <si>
    <r>
      <t xml:space="preserve">Jednorazowa uniwersalna rączka </t>
    </r>
    <r>
      <rPr>
        <b/>
        <sz val="9"/>
        <color indexed="8"/>
        <rFont val="Arial"/>
        <family val="2"/>
      </rPr>
      <t>staplera liniowego tnąco-szyjącego</t>
    </r>
    <r>
      <rPr>
        <sz val="9"/>
        <color indexed="8"/>
        <rFont val="Arial"/>
        <family val="2"/>
      </rPr>
      <t xml:space="preserve"> z nożem wbudowanym w ładunek. Stapler z dwustronną dźwignią do wystrzelenia ładunku wraz z przyciskiem szybkiego zwalniania. Z zabezpieczeniem przed przypadkowym wystrzeleniem podczas wstępnego przygotowywania tkanki. Ergonomiczny uchwyt staplera pokryty antypoślizgową gumową powłoką. Przeznaczony do użycia dla tkanki standardowej i grubej. Z możliwością zastosowania dwóch różnych wysokości ładunków w jednej rączce i 8 krotnego załadowania. Długość linii cięcia </t>
    </r>
    <r>
      <rPr>
        <b/>
        <sz val="9"/>
        <color indexed="8"/>
        <rFont val="Arial"/>
        <family val="2"/>
      </rPr>
      <t>60 mm</t>
    </r>
    <r>
      <rPr>
        <sz val="9"/>
        <color indexed="8"/>
        <rFont val="Arial"/>
        <family val="2"/>
      </rPr>
      <t xml:space="preserve">, Długość linii szwu minimum </t>
    </r>
    <r>
      <rPr>
        <b/>
        <sz val="9"/>
        <color indexed="8"/>
        <rFont val="Arial"/>
        <family val="2"/>
      </rPr>
      <t>64mm</t>
    </r>
  </si>
  <si>
    <r>
      <t xml:space="preserve">Ładunek do uniwesalnego staplera liniowego tnaco-szyjącego </t>
    </r>
    <r>
      <rPr>
        <b/>
        <sz val="9"/>
        <color indexed="8"/>
        <rFont val="Arial"/>
        <family val="2"/>
      </rPr>
      <t>60mm</t>
    </r>
    <r>
      <rPr>
        <sz val="9"/>
        <color indexed="8"/>
        <rFont val="Arial"/>
        <family val="2"/>
      </rPr>
      <t xml:space="preserve"> z wbudowanym nożem z zabezpieczeniem noża po wystrzeleniu dla bezpieczeństwa personelu medycznego podczas wymiany ładunku, ze wskaźnikiem końca linii cięcia, zszywki po zamknięciu tworzące kształt litery B, kolor </t>
    </r>
    <r>
      <rPr>
        <b/>
        <sz val="9"/>
        <color indexed="8"/>
        <rFont val="Arial"/>
        <family val="2"/>
      </rPr>
      <t>NIEBIESK</t>
    </r>
    <r>
      <rPr>
        <sz val="9"/>
        <color indexed="8"/>
        <rFont val="Arial"/>
        <family val="2"/>
      </rPr>
      <t xml:space="preserve">I: liczba rzędów 4, wysokość zszywki otwartej 3,80 mm, wysokość zszywki zamkniętej 1,5 mm, ilość zszywek 64 </t>
    </r>
  </si>
  <si>
    <r>
      <t xml:space="preserve">Ładunek do uniwesalnego staplera liniowego tnaco-szyjącego </t>
    </r>
    <r>
      <rPr>
        <b/>
        <sz val="9"/>
        <color indexed="8"/>
        <rFont val="Arial"/>
        <family val="2"/>
      </rPr>
      <t>60mm</t>
    </r>
    <r>
      <rPr>
        <sz val="9"/>
        <color indexed="8"/>
        <rFont val="Arial"/>
        <family val="2"/>
      </rPr>
      <t xml:space="preserve"> z wbudowanym nożem z zabezpieczeniem noża po wystrzeleniu dla bezpieczeństwa personelu medycznego podczas wymiany ładunku, ze wskaźnikiem końca linii cięcia, zszywki po zamknięciu tworzące kształt litery B, kolor </t>
    </r>
    <r>
      <rPr>
        <b/>
        <sz val="9"/>
        <color indexed="8"/>
        <rFont val="Arial"/>
        <family val="2"/>
      </rPr>
      <t>ZIELONY</t>
    </r>
    <r>
      <rPr>
        <sz val="9"/>
        <color indexed="8"/>
        <rFont val="Arial"/>
        <family val="2"/>
      </rPr>
      <t>: liczba rzędów 4, wysokość zszywki otwartej 4,80 mm, wysokość zszywki zamkniętej 2 mm, ilość zszywek 64.</t>
    </r>
  </si>
  <si>
    <r>
      <t>Jednorazowa uniwersalna rączka staplera liniowego tnąco-szyjacego z nożem wbudowanym w ładunek. Stapler z dwustronną dźwignią do wystrzelenia ładunku wraz z przyciskiem szybkiego zwalniania. Z zabezpieczeniem przed przypadkowym wystrzeleniem podczas wstępnego przygotowywania tkanki. Ergonomiczny uchwyt staplera pokryty antypoślizgową gumową powłoką. Przeznaczony do użycia dla tkanki standardowej i grubej. Z możliwością zastosowania dwóch różnych wysokości ładunkóww w jednej rączce i 8 krotnego użycia. Długość linii cięcia</t>
    </r>
    <r>
      <rPr>
        <b/>
        <sz val="9"/>
        <color indexed="8"/>
        <rFont val="Arial"/>
        <family val="2"/>
      </rPr>
      <t xml:space="preserve"> 80 mm</t>
    </r>
    <r>
      <rPr>
        <sz val="9"/>
        <color indexed="8"/>
        <rFont val="Arial"/>
        <family val="2"/>
      </rPr>
      <t xml:space="preserve">, Długość linii szwu minimum </t>
    </r>
    <r>
      <rPr>
        <b/>
        <sz val="9"/>
        <color indexed="8"/>
        <rFont val="Arial"/>
        <family val="2"/>
      </rPr>
      <t>84 mm</t>
    </r>
  </si>
  <si>
    <r>
      <t xml:space="preserve">Ładunek do uniwersalnego staplera liniowego tnaco-szyjącego </t>
    </r>
    <r>
      <rPr>
        <b/>
        <sz val="9"/>
        <color indexed="8"/>
        <rFont val="Arial"/>
        <family val="2"/>
      </rPr>
      <t>80mm</t>
    </r>
    <r>
      <rPr>
        <sz val="9"/>
        <color indexed="8"/>
        <rFont val="Arial"/>
        <family val="2"/>
      </rPr>
      <t xml:space="preserve"> z wbudowanym nożem z zabezpieczeniem noża po wystrzeleniu dla bezpieczeństwa personelu medycznego podczas wymiany ładunku, ze wskaźnikiem końca linii cięcia, zszywki po zamknięciu tworzące kształt litery B kolor </t>
    </r>
    <r>
      <rPr>
        <b/>
        <sz val="9"/>
        <color indexed="8"/>
        <rFont val="Arial"/>
        <family val="2"/>
      </rPr>
      <t>NIEBIESKI:</t>
    </r>
    <r>
      <rPr>
        <sz val="9"/>
        <color indexed="8"/>
        <rFont val="Arial"/>
        <family val="2"/>
      </rPr>
      <t xml:space="preserve"> liczba rzędów 4, wysokość zszywki otwartej 3,80 mm, wysokość zszywki zamkniętej 1,5 mm, ilość zszywek 84 </t>
    </r>
  </si>
  <si>
    <r>
      <t xml:space="preserve">Ładunek do uniwersalnego staplera liniowego tnaco-szyjącego </t>
    </r>
    <r>
      <rPr>
        <b/>
        <sz val="9"/>
        <color indexed="8"/>
        <rFont val="Arial"/>
        <family val="2"/>
      </rPr>
      <t>80mm</t>
    </r>
    <r>
      <rPr>
        <sz val="9"/>
        <color indexed="8"/>
        <rFont val="Arial"/>
        <family val="2"/>
      </rPr>
      <t xml:space="preserve"> z wbudowanym nożem z zabezpieczeniem noża po wystrzeleniu dla bezpieczeństwa personelu medycznego podczas wymiany ładunku, ze wskaźnikiem końca linii cięcia, zszywki po zamknięciu tworzące kształt litery B kolor </t>
    </r>
    <r>
      <rPr>
        <b/>
        <sz val="9"/>
        <color indexed="8"/>
        <rFont val="Arial"/>
        <family val="2"/>
      </rPr>
      <t>ZIELONY</t>
    </r>
    <r>
      <rPr>
        <sz val="9"/>
        <color indexed="8"/>
        <rFont val="Arial"/>
        <family val="2"/>
      </rPr>
      <t>: liczba rzędów 4, wysokość zszywki otwartej 4,80 mm, wysokość zszywki zamkniętej 2 mm, ilość zszywek 84.</t>
    </r>
  </si>
  <si>
    <r>
      <t>Stapler okrężny jednorazowego użytku zakrzywiony z trzema rzędami tytanowych zszywek</t>
    </r>
    <r>
      <rPr>
        <sz val="9"/>
        <color indexed="8"/>
        <rFont val="Arial"/>
        <family val="2"/>
      </rPr>
      <t xml:space="preserve"> o wysokosci zszywek 4,5 mm przed zamknięciem. Ergonomiczna konstrukcja, ze wskaźnikiem optymalnego momentu strzału. Stapler wyposażony w blokadę bezpieczeństwa, zapobiegajacą przypadkowemu oddaniu strzału, przed i po zespoleniu, z kontrolowanym dociskiem tkanki i regulowaną wysokością zszywek w zakresie od 1-2,5 mm. Pokrętło regulacyjne ,,motylkowe,, ułatwiajace zamykanie i otwieranie staplera. Rozmiar średnicy zewnętrznej </t>
    </r>
    <r>
      <rPr>
        <b/>
        <sz val="9"/>
        <color indexed="8"/>
        <rFont val="Arial"/>
        <family val="2"/>
      </rPr>
      <t>25</t>
    </r>
  </si>
  <si>
    <r>
      <t>Stapler okrężny jednorazowego użytku zakrzywiony z trzema rzędami tytanowych zszywek</t>
    </r>
    <r>
      <rPr>
        <sz val="9"/>
        <color indexed="8"/>
        <rFont val="Arial"/>
        <family val="2"/>
      </rPr>
      <t xml:space="preserve"> o wysokosci zszywek 4,5 mm przed zamknięciem. Ergonomiczna konstrukcja, ze wskaźnikiem optymalnego momentu strzału. Stapler wyposażony w blokadę bezpieczeństwa, zapobiegajacą przypadkowemu oddaniu strzału, przed i po zespoleniu, z kontrolowanym dociskiem tkanki i regulowaną wysokością zszywek w zakresie od 1-2,5 mm. Pokrętło regulacyjne ,,motylkowe,, ułatwiajace zamykanie i otwieranie staplera. Rozmiar średnicy zewnętrznej </t>
    </r>
    <r>
      <rPr>
        <b/>
        <sz val="9"/>
        <color indexed="8"/>
        <rFont val="Arial"/>
        <family val="2"/>
      </rPr>
      <t xml:space="preserve">26, </t>
    </r>
  </si>
  <si>
    <r>
      <t>Stapler okrężny jednorazowego użytku zakrzywiony z trzema rzędami tytanowych zszywek</t>
    </r>
    <r>
      <rPr>
        <sz val="9"/>
        <color indexed="8"/>
        <rFont val="Arial"/>
        <family val="2"/>
      </rPr>
      <t xml:space="preserve"> o wysokosci zszywek 4,5 mm przed zamknięciem. Ergonomiczna konstrukcja, ze wskaźnikiem optymalnego momentu strzału. Stapler wyposażony w blokadę bezpieczeństwa, zapobiegajacą przypadkowemu oddaniu strzału, przed i po zespoleniu, z kontrolowanym dociskiem tkanki i regulowaną wysokością zszywek w zakresie od 1-2,5 mm. Pokrętło regulacyjne ,,motylkowe,, ułatwiajace zamykanie i otwieranie staplera. Rozmiar średnicy zewnętrznej </t>
    </r>
    <r>
      <rPr>
        <b/>
        <sz val="9"/>
        <color indexed="8"/>
        <rFont val="Arial"/>
        <family val="2"/>
      </rPr>
      <t>29,</t>
    </r>
  </si>
  <si>
    <r>
      <t xml:space="preserve">Jednorazowa uniwersalna rączka automatycznego </t>
    </r>
    <r>
      <rPr>
        <b/>
        <sz val="9"/>
        <color indexed="8"/>
        <rFont val="Arial"/>
        <family val="2"/>
      </rPr>
      <t>staplera liniowego szyjącego</t>
    </r>
    <r>
      <rPr>
        <sz val="9"/>
        <color indexed="8"/>
        <rFont val="Arial"/>
        <family val="2"/>
      </rPr>
      <t xml:space="preserve"> o długości </t>
    </r>
    <r>
      <rPr>
        <b/>
        <sz val="9"/>
        <color indexed="8"/>
        <rFont val="Arial"/>
        <family val="2"/>
      </rPr>
      <t xml:space="preserve">45 mm, </t>
    </r>
    <r>
      <rPr>
        <sz val="9"/>
        <color indexed="8"/>
        <rFont val="Arial"/>
        <family val="2"/>
      </rPr>
      <t>posiadająca jedną 3 etapową dzwignię (1 etap - wysunięcie kolca stabilizującego, 2 etap - zamknięcie, 3 - etap wystrzelenie) z wymiennymi ładunkami, aplikuje podwójny, naprzemiennie ułożony rząd tytanowych zszywek, zszywki po zamknięciu tworzące kształt litery B. Przeznaczona do użycia dla tkanki standardowej i grubej. Z możliwością zastosowania dwóch różnych wysokości ładunków w jednej rączce i 8-krotnego wystrzelenia. Dzięki jednej 3 etapowej dźwigni łatwy w użyciu: obsługa jedną ręką ( zamykanie, wystrzelenie, zwalnianie).</t>
    </r>
  </si>
  <si>
    <r>
      <t xml:space="preserve">Jednorazowy ładunek do uniwesalnego, automatycznego staplera liniowego szyjacego o długości </t>
    </r>
    <r>
      <rPr>
        <b/>
        <sz val="9"/>
        <color indexed="8"/>
        <rFont val="Arial"/>
        <family val="2"/>
      </rPr>
      <t xml:space="preserve">45 mm, </t>
    </r>
    <r>
      <rPr>
        <sz val="9"/>
        <color indexed="8"/>
        <rFont val="Arial"/>
        <family val="2"/>
      </rPr>
      <t>kolor NIEBIESKI: liczba rzędów 2, wysokość zszywki otwartej 3,5 mm, wysokość zszywki zamkniętej 1,5 mm. Ilość zszywek 15</t>
    </r>
  </si>
  <si>
    <r>
      <t xml:space="preserve">Jednorazowy ładunek do uniwesalnego, automatycznego staplera liniowego szyjacego o długości </t>
    </r>
    <r>
      <rPr>
        <b/>
        <sz val="9"/>
        <color indexed="8"/>
        <rFont val="Arial"/>
        <family val="2"/>
      </rPr>
      <t xml:space="preserve">45 mm, </t>
    </r>
    <r>
      <rPr>
        <sz val="9"/>
        <color indexed="8"/>
        <rFont val="Arial"/>
        <family val="2"/>
      </rPr>
      <t xml:space="preserve"> kolor ZIELONY: liczba rzędów 2, wysokość zszywki otwartej 4,8 mm, wysokość zszywki zamkniętej 2 mm Ilość zszywek 15.</t>
    </r>
  </si>
  <si>
    <r>
      <t xml:space="preserve">Jednorazowa uniwersalna rączka automatycznego </t>
    </r>
    <r>
      <rPr>
        <b/>
        <sz val="9"/>
        <color indexed="8"/>
        <rFont val="Arial"/>
        <family val="2"/>
      </rPr>
      <t xml:space="preserve">staplera liniowego szyjącego o długości 60mm, </t>
    </r>
    <r>
      <rPr>
        <sz val="9"/>
        <color indexed="8"/>
        <rFont val="Arial"/>
        <family val="2"/>
      </rPr>
      <t>posiadająca jedną 3 etapową dzwignię (1 etap - wysunięcie kolca stabilizującego, 2 etap - zamknięcie, 3 - etap wystrzelenie) z wymiennymi ładunkami, aplikuje podwójny, naprzemiennie ułożony rząd tytanowych zszywek, zszywki po zamknięciu tworzące kształt litery B. Przeznaczony do użycia dla tkanki standardowej i grubej. Z możliwością zastosowania dwóch różnych wysokości ładunków w jednej rączce i 8-krotnego wystrzelenia. Dzięki jednej 3 etapowej dźwigni łatwy w użyciu: obsługa jedną ręką ( zamykanie, wystrzelenie, zwalnianie).</t>
    </r>
  </si>
  <si>
    <r>
      <t>Jednorazowy ładunek do uniwersalnego, automatycznego staplera liniowego szyjacego o długosci</t>
    </r>
    <r>
      <rPr>
        <b/>
        <sz val="9"/>
        <color indexed="8"/>
        <rFont val="Arial"/>
        <family val="2"/>
      </rPr>
      <t xml:space="preserve"> 60 mm,</t>
    </r>
    <r>
      <rPr>
        <sz val="9"/>
        <color indexed="8"/>
        <rFont val="Arial"/>
        <family val="2"/>
      </rPr>
      <t xml:space="preserve"> kolor NIEBIESKI: liczba rzędów 2, rodzaj tkanki Standardowa, wysokość zszywki otwartej 3,5 mm, wysokość zszywki zamkniętej 1,5 mm. Ilość zszywek 21 lub kolor ZIELONY: liczba rzędów 2, rodzaj tkanka Standardowa, wysokość zszywki otwartej 4,8 mm, wysokość zszywki zamkniętej 2 mm Ilość zszywek 21.</t>
    </r>
  </si>
  <si>
    <r>
      <t xml:space="preserve">Długość szaftu z ładunkiem </t>
    </r>
    <r>
      <rPr>
        <b/>
        <sz val="9"/>
        <rFont val="Arial"/>
        <family val="2"/>
      </rPr>
      <t>340mm</t>
    </r>
    <r>
      <rPr>
        <sz val="9"/>
        <rFont val="Arial"/>
        <family val="2"/>
      </rPr>
      <t>. Stapler 45 mm</t>
    </r>
  </si>
  <si>
    <r>
      <t xml:space="preserve">Długość szaftu z ładunkiem </t>
    </r>
    <r>
      <rPr>
        <b/>
        <sz val="9"/>
        <rFont val="Arial"/>
        <family val="2"/>
      </rPr>
      <t>355mm</t>
    </r>
    <r>
      <rPr>
        <sz val="9"/>
        <rFont val="Arial"/>
        <family val="2"/>
      </rPr>
      <t>. Stapler 60 mm</t>
    </r>
  </si>
  <si>
    <r>
      <t xml:space="preserve">Jednorazowy magazynek z nożem do endoskopowego liniowego staplera tnącego o długości </t>
    </r>
    <r>
      <rPr>
        <b/>
        <sz val="9"/>
        <color indexed="8"/>
        <rFont val="Arial"/>
        <family val="2"/>
      </rPr>
      <t>linii szycia 45 mm i linii ciecia 41mm</t>
    </r>
    <r>
      <rPr>
        <sz val="9"/>
        <color indexed="8"/>
        <rFont val="Arial"/>
        <family val="2"/>
      </rPr>
      <t xml:space="preserve">, </t>
    </r>
    <r>
      <rPr>
        <b/>
        <sz val="9"/>
        <color indexed="8"/>
        <rFont val="Arial"/>
        <family val="2"/>
      </rPr>
      <t xml:space="preserve">ZŁOTY </t>
    </r>
    <r>
      <rPr>
        <sz val="9"/>
        <color indexed="8"/>
        <rFont val="Arial"/>
        <family val="2"/>
      </rPr>
      <t xml:space="preserve">: liczba rzędów 4, wysokość zszywki otwartej </t>
    </r>
    <r>
      <rPr>
        <b/>
        <sz val="9"/>
        <color indexed="8"/>
        <rFont val="Arial"/>
        <family val="2"/>
      </rPr>
      <t>3,8 mm</t>
    </r>
    <r>
      <rPr>
        <sz val="9"/>
        <color indexed="8"/>
        <rFont val="Arial"/>
        <family val="2"/>
      </rPr>
      <t xml:space="preserve">, wysokość zszywki zamkniętej </t>
    </r>
    <r>
      <rPr>
        <b/>
        <sz val="9"/>
        <color indexed="8"/>
        <rFont val="Arial"/>
        <family val="2"/>
      </rPr>
      <t>1,75 mm. Do tkanki zwykłej.</t>
    </r>
  </si>
  <si>
    <r>
      <t xml:space="preserve">Jednorazowy magazynek z nożem do endoskopowego liniowego staplera tnącego o długość linii szycia </t>
    </r>
    <r>
      <rPr>
        <b/>
        <sz val="9"/>
        <color indexed="8"/>
        <rFont val="Arial"/>
        <family val="2"/>
      </rPr>
      <t xml:space="preserve">60 mm, </t>
    </r>
    <r>
      <rPr>
        <sz val="9"/>
        <color indexed="8"/>
        <rFont val="Arial"/>
        <family val="2"/>
      </rPr>
      <t xml:space="preserve">długość linii cięcia </t>
    </r>
    <r>
      <rPr>
        <b/>
        <sz val="9"/>
        <color indexed="8"/>
        <rFont val="Arial"/>
        <family val="2"/>
      </rPr>
      <t>56mm</t>
    </r>
    <r>
      <rPr>
        <sz val="9"/>
        <color indexed="8"/>
        <rFont val="Arial"/>
        <family val="2"/>
      </rPr>
      <t xml:space="preserve">,, </t>
    </r>
    <r>
      <rPr>
        <b/>
        <sz val="9"/>
        <color indexed="8"/>
        <rFont val="Arial"/>
        <family val="2"/>
      </rPr>
      <t xml:space="preserve">ZŁOTY </t>
    </r>
    <r>
      <rPr>
        <sz val="9"/>
        <color indexed="8"/>
        <rFont val="Arial"/>
        <family val="2"/>
      </rPr>
      <t xml:space="preserve">: liczba rzędów 6, wysokość zszywki otwartej </t>
    </r>
    <r>
      <rPr>
        <b/>
        <sz val="9"/>
        <color indexed="8"/>
        <rFont val="Arial"/>
        <family val="2"/>
      </rPr>
      <t>3,8 mm</t>
    </r>
    <r>
      <rPr>
        <sz val="9"/>
        <color indexed="8"/>
        <rFont val="Arial"/>
        <family val="2"/>
      </rPr>
      <t xml:space="preserve">, wysokość zszywki zamkniętej </t>
    </r>
    <r>
      <rPr>
        <b/>
        <sz val="9"/>
        <color indexed="8"/>
        <rFont val="Arial"/>
        <family val="2"/>
      </rPr>
      <t>1,75 mm. Tkanka zwykła.</t>
    </r>
  </si>
  <si>
    <t>W pozycjach 9-16 dopuszczalna tolerancja od podanego wymiaru +/- 2,5mm.</t>
  </si>
  <si>
    <r>
      <t>Ostrza do Shavera Formula</t>
    </r>
    <r>
      <rPr>
        <sz val="10"/>
        <rFont val="Arial CE"/>
        <family val="0"/>
      </rPr>
      <t xml:space="preserve">, numery katalogowe 375-544-000, 375-564-000, 375-532-000, 375-542-000, 375-552-000, 375-555-000, 375-565-000, 375-566-000, 375-628-000 - lub równoważne </t>
    </r>
  </si>
  <si>
    <t>Klipsy tytanowe, sterylne, rozmiar ML zamykane "oczkowo", do każdego zasobnika dwie samoprzylepne naklejki do umieszczenia w dokumentacji medycznej, magazynek zawierający 6 klipsów. Opakowanie zbiorcze – 20 magazynków.</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</si>
</sst>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_ ;\-0.00\ "/>
    <numFmt numFmtId="167" formatCode="#,##0.00_ ;\-#,##0.00\ "/>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_-* #,##0.00\ _z_ł_-;\-* #,##0.00\ _z_ł_-;_-* \-??\ _z_ł_-;_-@_-"/>
    <numFmt numFmtId="173" formatCode="\ #,##0.00&quot;      &quot;;\-#,##0.00&quot;      &quot;;&quot; -&quot;#&quot;      &quot;;@\ "/>
    <numFmt numFmtId="174" formatCode="#,##0.00\ _z_ł"/>
    <numFmt numFmtId="175" formatCode="#,##0.00&quot; &quot;[$zł-415];[Red]&quot;-&quot;#,##0.00&quot; &quot;[$zł-415]"/>
    <numFmt numFmtId="176" formatCode="#,##0.00\ &quot;zł&quot;"/>
    <numFmt numFmtId="177" formatCode="[$-415]dddd\,\ d\ mmmm\ yyyy"/>
    <numFmt numFmtId="178" formatCode="[$-415]General"/>
  </numFmts>
  <fonts count="105">
    <font>
      <sz val="11"/>
      <color theme="1"/>
      <name val="Calibri"/>
      <family val="2"/>
    </font>
    <font>
      <sz val="11"/>
      <color indexed="8"/>
      <name val="Calibri"/>
      <family val="2"/>
    </font>
    <font>
      <sz val="10"/>
      <name val="Arial"/>
      <family val="2"/>
    </font>
    <font>
      <sz val="10"/>
      <name val="Arial CE"/>
      <family val="2"/>
    </font>
    <font>
      <b/>
      <sz val="10"/>
      <name val="Arial"/>
      <family val="2"/>
    </font>
    <font>
      <b/>
      <sz val="10"/>
      <name val="Arial CE"/>
      <family val="2"/>
    </font>
    <font>
      <sz val="10"/>
      <name val="Calibri"/>
      <family val="2"/>
    </font>
    <font>
      <b/>
      <sz val="12"/>
      <name val="Arial CE"/>
      <family val="0"/>
    </font>
    <font>
      <i/>
      <sz val="10"/>
      <name val="Arial"/>
      <family val="2"/>
    </font>
    <font>
      <sz val="10"/>
      <color indexed="8"/>
      <name val="Arial"/>
      <family val="2"/>
    </font>
    <font>
      <sz val="9"/>
      <name val="Calibri"/>
      <family val="2"/>
    </font>
    <font>
      <sz val="9"/>
      <name val="Arial"/>
      <family val="2"/>
    </font>
    <font>
      <b/>
      <sz val="9"/>
      <name val="Arial"/>
      <family val="2"/>
    </font>
    <font>
      <u val="single"/>
      <sz val="9"/>
      <name val="Arial"/>
      <family val="2"/>
    </font>
    <font>
      <sz val="11"/>
      <color indexed="8"/>
      <name val="Czcionka tekstu podstawowego"/>
      <family val="2"/>
    </font>
    <font>
      <sz val="11"/>
      <name val="Times New Roman"/>
      <family val="1"/>
    </font>
    <font>
      <b/>
      <sz val="10"/>
      <color indexed="8"/>
      <name val="Arial"/>
      <family val="2"/>
    </font>
    <font>
      <sz val="10"/>
      <name val="Arial Narrow"/>
      <family val="2"/>
    </font>
    <font>
      <sz val="10"/>
      <color indexed="8"/>
      <name val="Arial Narrow"/>
      <family val="2"/>
    </font>
    <font>
      <b/>
      <sz val="10"/>
      <color indexed="8"/>
      <name val="Arial Narrow"/>
      <family val="2"/>
    </font>
    <font>
      <b/>
      <sz val="10"/>
      <name val="Arial Narrow"/>
      <family val="2"/>
    </font>
    <font>
      <sz val="12"/>
      <name val="Arial"/>
      <family val="2"/>
    </font>
    <font>
      <b/>
      <sz val="12"/>
      <name val="Arial"/>
      <family val="2"/>
    </font>
    <font>
      <b/>
      <sz val="9"/>
      <color indexed="8"/>
      <name val="Arial"/>
      <family val="2"/>
    </font>
    <font>
      <sz val="9"/>
      <color indexed="8"/>
      <name val="Arial"/>
      <family val="2"/>
    </font>
    <font>
      <sz val="8"/>
      <name val="Arial"/>
      <family val="2"/>
    </font>
    <font>
      <b/>
      <sz val="8"/>
      <name val="Arial"/>
      <family val="2"/>
    </font>
    <font>
      <b/>
      <sz val="8"/>
      <color indexed="8"/>
      <name val="Arial"/>
      <family val="2"/>
    </font>
    <font>
      <i/>
      <sz val="9"/>
      <name val="Arial"/>
      <family val="2"/>
    </font>
    <font>
      <sz val="10"/>
      <color indexed="8"/>
      <name val="Arial CE"/>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Arial"/>
      <family val="2"/>
    </font>
    <font>
      <sz val="12"/>
      <color indexed="8"/>
      <name val="Arial"/>
      <family val="2"/>
    </font>
    <font>
      <sz val="10"/>
      <color indexed="8"/>
      <name val="Calibri"/>
      <family val="2"/>
    </font>
    <font>
      <b/>
      <sz val="10"/>
      <color indexed="8"/>
      <name val="Calibri"/>
      <family val="2"/>
    </font>
    <font>
      <sz val="10"/>
      <color indexed="8"/>
      <name val="Cambria"/>
      <family val="1"/>
    </font>
    <font>
      <sz val="9"/>
      <color indexed="8"/>
      <name val="Arial1"/>
      <family val="0"/>
    </font>
    <font>
      <sz val="9"/>
      <color indexed="8"/>
      <name val="Cambria1"/>
      <family val="0"/>
    </font>
    <font>
      <sz val="11"/>
      <color indexed="8"/>
      <name val="Arial"/>
      <family val="2"/>
    </font>
    <font>
      <sz val="10"/>
      <color indexed="63"/>
      <name val="Arial"/>
      <family val="2"/>
    </font>
    <font>
      <b/>
      <sz val="10"/>
      <color indexed="8"/>
      <name val="Arial CE"/>
      <family val="2"/>
    </font>
    <font>
      <sz val="9"/>
      <color indexed="10"/>
      <name val="Arial"/>
      <family val="2"/>
    </font>
    <font>
      <b/>
      <sz val="12"/>
      <color indexed="8"/>
      <name val="Arial"/>
      <family val="2"/>
    </font>
    <font>
      <sz val="9"/>
      <color indexed="10"/>
      <name val="Arial1"/>
      <family val="0"/>
    </font>
    <font>
      <b/>
      <sz val="12"/>
      <color indexed="8"/>
      <name val="Arial CE"/>
      <family val="0"/>
    </font>
    <font>
      <sz val="11"/>
      <color indexed="8"/>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Arial"/>
      <family val="2"/>
    </font>
    <font>
      <sz val="10"/>
      <color rgb="FFFF0000"/>
      <name val="Arial"/>
      <family val="2"/>
    </font>
    <font>
      <sz val="12"/>
      <color theme="1"/>
      <name val="Arial"/>
      <family val="2"/>
    </font>
    <font>
      <sz val="10"/>
      <color theme="1"/>
      <name val="Calibri"/>
      <family val="2"/>
    </font>
    <font>
      <b/>
      <sz val="10"/>
      <color theme="1"/>
      <name val="Calibri"/>
      <family val="2"/>
    </font>
    <font>
      <sz val="10"/>
      <color rgb="FF000000"/>
      <name val="Cambria"/>
      <family val="1"/>
    </font>
    <font>
      <sz val="9"/>
      <color rgb="FF000000"/>
      <name val="Arial1"/>
      <family val="0"/>
    </font>
    <font>
      <sz val="9"/>
      <color rgb="FF000000"/>
      <name val="Cambria1"/>
      <family val="0"/>
    </font>
    <font>
      <b/>
      <sz val="9"/>
      <color rgb="FF000000"/>
      <name val="Arial"/>
      <family val="2"/>
    </font>
    <font>
      <sz val="9"/>
      <color rgb="FF000000"/>
      <name val="Arial"/>
      <family val="2"/>
    </font>
    <font>
      <sz val="10"/>
      <color theme="1"/>
      <name val="Arial Narrow"/>
      <family val="2"/>
    </font>
    <font>
      <sz val="10"/>
      <color rgb="FF000000"/>
      <name val="Arial Narrow"/>
      <family val="2"/>
    </font>
    <font>
      <b/>
      <sz val="10"/>
      <color theme="1"/>
      <name val="Arial Narrow"/>
      <family val="2"/>
    </font>
    <font>
      <b/>
      <sz val="10"/>
      <color rgb="FF000000"/>
      <name val="Arial Narrow"/>
      <family val="2"/>
    </font>
    <font>
      <sz val="11"/>
      <color theme="1"/>
      <name val="Arial"/>
      <family val="2"/>
    </font>
    <font>
      <sz val="10"/>
      <color rgb="FF000000"/>
      <name val="Arial"/>
      <family val="2"/>
    </font>
    <font>
      <b/>
      <sz val="8"/>
      <color theme="1"/>
      <name val="Arial"/>
      <family val="2"/>
    </font>
    <font>
      <sz val="10"/>
      <color rgb="FF343334"/>
      <name val="Arial"/>
      <family val="2"/>
    </font>
    <font>
      <b/>
      <sz val="10"/>
      <color theme="1"/>
      <name val="Arial"/>
      <family val="2"/>
    </font>
    <font>
      <sz val="10"/>
      <color theme="1"/>
      <name val="Arial CE"/>
      <family val="2"/>
    </font>
    <font>
      <b/>
      <sz val="10"/>
      <color theme="1"/>
      <name val="Arial CE"/>
      <family val="2"/>
    </font>
    <font>
      <sz val="9"/>
      <color theme="1"/>
      <name val="Arial"/>
      <family val="2"/>
    </font>
    <font>
      <sz val="9"/>
      <color rgb="FFFF0000"/>
      <name val="Arial"/>
      <family val="2"/>
    </font>
    <font>
      <b/>
      <sz val="12"/>
      <color rgb="FF000000"/>
      <name val="Arial"/>
      <family val="2"/>
    </font>
    <font>
      <sz val="9"/>
      <color theme="1"/>
      <name val="Arial1"/>
      <family val="0"/>
    </font>
    <font>
      <sz val="9"/>
      <color rgb="FFFF0000"/>
      <name val="Arial1"/>
      <family val="0"/>
    </font>
    <font>
      <b/>
      <sz val="12"/>
      <color theme="1"/>
      <name val="Arial CE"/>
      <family val="0"/>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diagonalUp="1" diagonalDown="1">
      <left style="thin"/>
      <right style="thin"/>
      <top style="thin"/>
      <bottom style="thin"/>
      <diagonal style="thin"/>
    </border>
    <border>
      <left style="thin"/>
      <right/>
      <top style="thin"/>
      <bottom style="thin"/>
    </border>
    <border>
      <left style="thin"/>
      <right style="thin"/>
      <top/>
      <bottom style="thin"/>
    </border>
    <border>
      <left style="thin"/>
      <right style="thin"/>
      <top style="thin"/>
      <bottom/>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top style="thin"/>
      <bottom style="thin"/>
    </border>
    <border>
      <left/>
      <right style="thin"/>
      <top style="thin"/>
      <bottom style="thin"/>
    </border>
    <border>
      <left style="thin"/>
      <right style="thin"/>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indexed="8"/>
      </left>
      <right style="thin">
        <color indexed="8"/>
      </right>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hair">
        <color indexed="8"/>
      </bottom>
    </border>
    <border diagonalUp="1" diagonalDown="1">
      <left style="thin">
        <color indexed="8"/>
      </left>
      <right style="thin">
        <color indexed="8"/>
      </right>
      <top style="thin">
        <color indexed="8"/>
      </top>
      <bottom style="thin">
        <color indexed="8"/>
      </bottom>
      <diagonal style="thin">
        <color indexed="8"/>
      </diagonal>
    </border>
    <border>
      <left>
        <color indexed="63"/>
      </left>
      <right style="thin">
        <color indexed="8"/>
      </right>
      <top style="thin">
        <color indexed="8"/>
      </top>
      <bottom style="thin">
        <color indexed="8"/>
      </bottom>
    </border>
    <border>
      <left>
        <color indexed="63"/>
      </left>
      <right style="thin">
        <color indexed="8"/>
      </right>
      <top/>
      <bottom style="thin">
        <color indexed="8"/>
      </bottom>
    </border>
    <border>
      <left style="thin">
        <color theme="0" tint="-0.4999699890613556"/>
      </left>
      <right style="thin">
        <color theme="0" tint="-0.4999699890613556"/>
      </right>
      <top style="thin">
        <color theme="0" tint="-0.4999699890613556"/>
      </top>
      <bottom style="thin">
        <color theme="0" tint="-0.4999699890613556"/>
      </bottom>
    </border>
    <border diagonalUp="1" diagonalDown="1">
      <left style="thin"/>
      <right style="thin"/>
      <top style="thin"/>
      <bottom/>
      <diagonal style="thin"/>
    </border>
    <border diagonalUp="1" diagonalDown="1">
      <left style="thin"/>
      <right style="thin"/>
      <top/>
      <bottom/>
      <diagonal style="thin"/>
    </border>
    <border diagonalUp="1" diagonalDown="1">
      <left style="thin"/>
      <right style="thin"/>
      <top/>
      <bottom style="thin"/>
      <diagonal style="thin"/>
    </border>
    <border>
      <left style="thin">
        <color indexed="8"/>
      </left>
      <right/>
      <top style="thin"/>
      <bottom style="thin">
        <color indexed="8"/>
      </bottom>
    </border>
    <border>
      <left/>
      <right/>
      <top style="thin"/>
      <bottom style="thin">
        <color indexed="8"/>
      </bottom>
    </border>
    <border>
      <left>
        <color indexed="63"/>
      </left>
      <right style="thin"/>
      <top style="thin"/>
      <bottom style="thin">
        <color indexed="8"/>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alignment/>
      <protection/>
    </xf>
    <xf numFmtId="0" fontId="1" fillId="0" borderId="0">
      <alignment/>
      <protection/>
    </xf>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3" fillId="0" borderId="0">
      <alignment/>
      <protection/>
    </xf>
    <xf numFmtId="0" fontId="3"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1" fillId="27" borderId="1" applyNumberFormat="0" applyAlignment="0" applyProtection="0"/>
    <xf numFmtId="9" fontId="3" fillId="0" borderId="0" applyFont="0" applyFill="0" applyBorder="0" applyAlignment="0" applyProtection="0"/>
    <xf numFmtId="9" fontId="3" fillId="0" borderId="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6" fillId="32" borderId="0" applyNumberFormat="0" applyBorder="0" applyAlignment="0" applyProtection="0"/>
  </cellStyleXfs>
  <cellXfs count="569">
    <xf numFmtId="0" fontId="0" fillId="0" borderId="0" xfId="0" applyFont="1" applyAlignment="1">
      <alignment/>
    </xf>
    <xf numFmtId="0" fontId="3" fillId="0" borderId="10" xfId="58" applyFont="1" applyBorder="1" applyAlignment="1">
      <alignment horizontal="center" vertical="center" wrapText="1"/>
      <protection/>
    </xf>
    <xf numFmtId="9" fontId="2" fillId="0" borderId="11" xfId="63" applyFont="1" applyBorder="1" applyAlignment="1">
      <alignment horizontal="center" vertical="center"/>
    </xf>
    <xf numFmtId="4" fontId="4" fillId="0" borderId="10" xfId="58" applyNumberFormat="1" applyFont="1" applyBorder="1" applyAlignment="1">
      <alignment vertical="center"/>
      <protection/>
    </xf>
    <xf numFmtId="9" fontId="2" fillId="0" borderId="10" xfId="63" applyFont="1" applyBorder="1" applyAlignment="1">
      <alignment horizontal="center" vertical="center"/>
    </xf>
    <xf numFmtId="0" fontId="2" fillId="0" borderId="10" xfId="58" applyFont="1" applyBorder="1" applyAlignment="1">
      <alignment horizontal="center" vertical="center"/>
      <protection/>
    </xf>
    <xf numFmtId="0" fontId="2" fillId="0" borderId="0" xfId="60">
      <alignment/>
      <protection/>
    </xf>
    <xf numFmtId="0" fontId="3" fillId="0" borderId="10" xfId="55" applyFont="1" applyBorder="1" applyAlignment="1">
      <alignment horizontal="center" vertical="center" wrapText="1"/>
      <protection/>
    </xf>
    <xf numFmtId="0" fontId="3" fillId="0" borderId="0" xfId="55" applyAlignment="1">
      <alignment vertical="center"/>
      <protection/>
    </xf>
    <xf numFmtId="0" fontId="3" fillId="0" borderId="10" xfId="55" applyBorder="1" applyAlignment="1">
      <alignment horizontal="center" vertical="center"/>
      <protection/>
    </xf>
    <xf numFmtId="4" fontId="3" fillId="0" borderId="10" xfId="55" applyNumberFormat="1" applyBorder="1" applyAlignment="1">
      <alignment vertical="center"/>
      <protection/>
    </xf>
    <xf numFmtId="9" fontId="3" fillId="0" borderId="10" xfId="63" applyFont="1" applyBorder="1" applyAlignment="1">
      <alignment horizontal="center" vertical="center"/>
    </xf>
    <xf numFmtId="0" fontId="3" fillId="0" borderId="0" xfId="55" applyAlignment="1">
      <alignment horizontal="center" vertical="center"/>
      <protection/>
    </xf>
    <xf numFmtId="0" fontId="5" fillId="0" borderId="10" xfId="55" applyFont="1" applyBorder="1" applyAlignment="1">
      <alignment vertical="center" wrapText="1"/>
      <protection/>
    </xf>
    <xf numFmtId="166" fontId="3" fillId="0" borderId="10" xfId="55" applyNumberFormat="1" applyFill="1" applyBorder="1" applyAlignment="1">
      <alignment vertical="center"/>
      <protection/>
    </xf>
    <xf numFmtId="9" fontId="3" fillId="0" borderId="10" xfId="63" applyBorder="1" applyAlignment="1">
      <alignment horizontal="center" vertical="center"/>
    </xf>
    <xf numFmtId="4" fontId="3" fillId="0" borderId="10" xfId="72" applyNumberFormat="1" applyBorder="1" applyAlignment="1">
      <alignment vertical="center"/>
    </xf>
    <xf numFmtId="0" fontId="3" fillId="0" borderId="10" xfId="55" applyFont="1" applyBorder="1" applyAlignment="1">
      <alignment vertical="center" wrapText="1"/>
      <protection/>
    </xf>
    <xf numFmtId="4" fontId="5" fillId="0" borderId="10" xfId="55" applyNumberFormat="1" applyFont="1" applyBorder="1" applyAlignment="1">
      <alignment horizontal="right" vertical="center"/>
      <protection/>
    </xf>
    <xf numFmtId="0" fontId="3" fillId="0" borderId="0" xfId="55" applyAlignment="1">
      <alignment vertical="center" wrapText="1"/>
      <protection/>
    </xf>
    <xf numFmtId="166" fontId="3" fillId="0" borderId="0" xfId="55" applyNumberFormat="1" applyAlignment="1">
      <alignment vertical="center"/>
      <protection/>
    </xf>
    <xf numFmtId="0" fontId="3" fillId="0" borderId="10" xfId="60" applyFont="1" applyBorder="1" applyAlignment="1">
      <alignment horizontal="center" vertical="center" wrapText="1"/>
      <protection/>
    </xf>
    <xf numFmtId="0" fontId="2" fillId="0" borderId="10" xfId="60" applyBorder="1" applyAlignment="1">
      <alignment horizontal="center" vertical="center"/>
      <protection/>
    </xf>
    <xf numFmtId="0" fontId="4" fillId="0" borderId="10" xfId="60" applyFont="1" applyBorder="1" applyAlignment="1">
      <alignment vertical="center" wrapText="1"/>
      <protection/>
    </xf>
    <xf numFmtId="0" fontId="2" fillId="0" borderId="11" xfId="60" applyBorder="1" applyAlignment="1">
      <alignment horizontal="center" vertical="center"/>
      <protection/>
    </xf>
    <xf numFmtId="0" fontId="2" fillId="0" borderId="11" xfId="60" applyBorder="1" applyAlignment="1">
      <alignment vertical="center"/>
      <protection/>
    </xf>
    <xf numFmtId="4" fontId="2" fillId="0" borderId="11" xfId="60" applyNumberFormat="1" applyBorder="1" applyAlignment="1">
      <alignment horizontal="right" vertical="center"/>
      <protection/>
    </xf>
    <xf numFmtId="9" fontId="3" fillId="0" borderId="11" xfId="63" applyBorder="1" applyAlignment="1">
      <alignment horizontal="center" vertical="center"/>
    </xf>
    <xf numFmtId="0" fontId="2" fillId="0" borderId="10" xfId="60" applyFont="1" applyBorder="1" applyAlignment="1">
      <alignment vertical="center" wrapText="1"/>
      <protection/>
    </xf>
    <xf numFmtId="0" fontId="2" fillId="0" borderId="10" xfId="60" applyBorder="1" applyAlignment="1">
      <alignment vertical="center"/>
      <protection/>
    </xf>
    <xf numFmtId="4" fontId="2" fillId="0" borderId="10" xfId="60" applyNumberFormat="1" applyBorder="1" applyAlignment="1">
      <alignment horizontal="right" vertical="center"/>
      <protection/>
    </xf>
    <xf numFmtId="4" fontId="5" fillId="0" borderId="12" xfId="60" applyNumberFormat="1" applyFont="1" applyBorder="1" applyAlignment="1">
      <alignment horizontal="right" vertical="center"/>
      <protection/>
    </xf>
    <xf numFmtId="4" fontId="5" fillId="0" borderId="10" xfId="60" applyNumberFormat="1" applyFont="1" applyBorder="1" applyAlignment="1">
      <alignment horizontal="right" vertical="center"/>
      <protection/>
    </xf>
    <xf numFmtId="4" fontId="2" fillId="0" borderId="13" xfId="60" applyNumberFormat="1" applyBorder="1" applyAlignment="1">
      <alignment horizontal="right" vertical="center"/>
      <protection/>
    </xf>
    <xf numFmtId="0" fontId="3" fillId="0" borderId="10" xfId="56" applyFont="1" applyBorder="1" applyAlignment="1">
      <alignment horizontal="center" vertical="center" wrapText="1"/>
      <protection/>
    </xf>
    <xf numFmtId="0" fontId="3" fillId="0" borderId="0" xfId="56" applyAlignment="1">
      <alignment vertical="center"/>
      <protection/>
    </xf>
    <xf numFmtId="0" fontId="3" fillId="0" borderId="10" xfId="56" applyBorder="1" applyAlignment="1">
      <alignment horizontal="center" vertical="center"/>
      <protection/>
    </xf>
    <xf numFmtId="0" fontId="3" fillId="0" borderId="0" xfId="56" applyAlignment="1">
      <alignment horizontal="center" vertical="center"/>
      <protection/>
    </xf>
    <xf numFmtId="0" fontId="2" fillId="0" borderId="10" xfId="60" applyBorder="1" applyAlignment="1">
      <alignment vertical="center" wrapText="1"/>
      <protection/>
    </xf>
    <xf numFmtId="4" fontId="2" fillId="0" borderId="14" xfId="60" applyNumberFormat="1" applyBorder="1" applyAlignment="1">
      <alignment horizontal="right" vertical="center"/>
      <protection/>
    </xf>
    <xf numFmtId="9" fontId="3" fillId="0" borderId="10" xfId="63" applyFont="1" applyBorder="1" applyAlignment="1">
      <alignment horizontal="center" vertical="center" wrapText="1"/>
    </xf>
    <xf numFmtId="0" fontId="2" fillId="0" borderId="0" xfId="60" applyFont="1">
      <alignment/>
      <protection/>
    </xf>
    <xf numFmtId="0" fontId="2" fillId="0" borderId="10" xfId="60" applyFont="1" applyBorder="1" applyAlignment="1">
      <alignment horizontal="center" vertical="center"/>
      <protection/>
    </xf>
    <xf numFmtId="0" fontId="2" fillId="0" borderId="10" xfId="60" applyFont="1" applyBorder="1" applyAlignment="1">
      <alignment vertical="center"/>
      <protection/>
    </xf>
    <xf numFmtId="4" fontId="2" fillId="0" borderId="10" xfId="60" applyNumberFormat="1" applyFont="1" applyBorder="1" applyAlignment="1">
      <alignment horizontal="right" vertical="center"/>
      <protection/>
    </xf>
    <xf numFmtId="9" fontId="3" fillId="0" borderId="10" xfId="63" applyFont="1" applyBorder="1" applyAlignment="1">
      <alignment horizontal="center" vertical="center"/>
    </xf>
    <xf numFmtId="0" fontId="2" fillId="0" borderId="10" xfId="60" applyFont="1" applyBorder="1" applyAlignment="1">
      <alignment vertical="center" shrinkToFit="1"/>
      <protection/>
    </xf>
    <xf numFmtId="4" fontId="2" fillId="0" borderId="10" xfId="60" applyNumberFormat="1" applyFont="1" applyFill="1" applyBorder="1" applyAlignment="1">
      <alignment horizontal="right" vertical="center"/>
      <protection/>
    </xf>
    <xf numFmtId="4" fontId="5" fillId="0" borderId="10" xfId="60" applyNumberFormat="1" applyFont="1" applyFill="1" applyBorder="1" applyAlignment="1">
      <alignment horizontal="right" vertical="center"/>
      <protection/>
    </xf>
    <xf numFmtId="0" fontId="3" fillId="0" borderId="0" xfId="60" applyFont="1" applyAlignment="1">
      <alignment horizontal="right" vertical="top"/>
      <protection/>
    </xf>
    <xf numFmtId="0" fontId="3" fillId="0" borderId="10" xfId="60" applyFont="1" applyBorder="1" applyAlignment="1">
      <alignment horizontal="center" vertical="center"/>
      <protection/>
    </xf>
    <xf numFmtId="0" fontId="3" fillId="0" borderId="10" xfId="60" applyFont="1" applyBorder="1" applyAlignment="1">
      <alignment vertical="center"/>
      <protection/>
    </xf>
    <xf numFmtId="4" fontId="3" fillId="0" borderId="10" xfId="60" applyNumberFormat="1" applyFont="1" applyBorder="1" applyAlignment="1">
      <alignment horizontal="right" vertical="center"/>
      <protection/>
    </xf>
    <xf numFmtId="0" fontId="3" fillId="0" borderId="10" xfId="60" applyFont="1" applyBorder="1" applyAlignment="1">
      <alignment vertical="center" wrapText="1"/>
      <protection/>
    </xf>
    <xf numFmtId="4" fontId="3" fillId="0" borderId="14" xfId="60" applyNumberFormat="1" applyFont="1" applyBorder="1" applyAlignment="1">
      <alignment horizontal="right" vertical="center"/>
      <protection/>
    </xf>
    <xf numFmtId="0" fontId="3" fillId="0" borderId="0" xfId="60" applyFont="1" applyAlignment="1">
      <alignment horizontal="right" vertical="center"/>
      <protection/>
    </xf>
    <xf numFmtId="0" fontId="3" fillId="0" borderId="0" xfId="60" applyFont="1" applyAlignment="1">
      <alignment vertical="center"/>
      <protection/>
    </xf>
    <xf numFmtId="0" fontId="4" fillId="0" borderId="10" xfId="55" applyFont="1" applyBorder="1" applyAlignment="1">
      <alignment horizontal="center" vertical="center"/>
      <protection/>
    </xf>
    <xf numFmtId="4" fontId="4" fillId="0" borderId="10" xfId="55" applyNumberFormat="1" applyFont="1" applyBorder="1" applyAlignment="1">
      <alignment vertical="center"/>
      <protection/>
    </xf>
    <xf numFmtId="0" fontId="2" fillId="0" borderId="0" xfId="55" applyFont="1">
      <alignment/>
      <protection/>
    </xf>
    <xf numFmtId="0" fontId="2" fillId="0" borderId="10" xfId="55" applyFont="1" applyBorder="1" applyAlignment="1">
      <alignment horizontal="center" vertical="center"/>
      <protection/>
    </xf>
    <xf numFmtId="0" fontId="2" fillId="0" borderId="10" xfId="55" applyFont="1" applyBorder="1" applyAlignment="1">
      <alignment vertical="center" wrapText="1"/>
      <protection/>
    </xf>
    <xf numFmtId="0" fontId="2" fillId="0" borderId="10" xfId="55" applyFont="1" applyFill="1" applyBorder="1" applyAlignment="1">
      <alignment vertical="center" wrapText="1"/>
      <protection/>
    </xf>
    <xf numFmtId="4" fontId="2" fillId="0" borderId="13" xfId="55" applyNumberFormat="1" applyFont="1" applyBorder="1" applyAlignment="1">
      <alignment horizontal="right" vertical="center"/>
      <protection/>
    </xf>
    <xf numFmtId="9" fontId="2" fillId="0" borderId="13" xfId="55" applyNumberFormat="1" applyFont="1" applyBorder="1" applyAlignment="1">
      <alignment horizontal="center" vertical="center"/>
      <protection/>
    </xf>
    <xf numFmtId="4" fontId="2" fillId="0" borderId="10" xfId="55" applyNumberFormat="1" applyFont="1" applyBorder="1" applyAlignment="1">
      <alignment vertical="center"/>
      <protection/>
    </xf>
    <xf numFmtId="9" fontId="2" fillId="0" borderId="10" xfId="55" applyNumberFormat="1" applyFont="1" applyBorder="1" applyAlignment="1">
      <alignment horizontal="center" vertical="center"/>
      <protection/>
    </xf>
    <xf numFmtId="4" fontId="4" fillId="0" borderId="10" xfId="55" applyNumberFormat="1" applyFont="1" applyBorder="1">
      <alignment/>
      <protection/>
    </xf>
    <xf numFmtId="0" fontId="2" fillId="0" borderId="13" xfId="55" applyFont="1" applyBorder="1" applyAlignment="1">
      <alignment horizontal="center" vertical="center"/>
      <protection/>
    </xf>
    <xf numFmtId="9" fontId="2" fillId="0" borderId="10" xfId="64" applyFont="1" applyBorder="1" applyAlignment="1">
      <alignment horizontal="center" vertical="center"/>
    </xf>
    <xf numFmtId="4" fontId="4" fillId="0" borderId="10" xfId="60" applyNumberFormat="1" applyFont="1" applyBorder="1" applyAlignment="1">
      <alignment horizontal="right" vertical="center"/>
      <protection/>
    </xf>
    <xf numFmtId="4" fontId="2" fillId="0" borderId="10" xfId="58" applyNumberFormat="1" applyFont="1" applyFill="1" applyBorder="1" applyAlignment="1">
      <alignment vertical="center"/>
      <protection/>
    </xf>
    <xf numFmtId="4" fontId="2" fillId="0" borderId="10" xfId="58" applyNumberFormat="1" applyFont="1" applyBorder="1" applyAlignment="1">
      <alignment vertical="center"/>
      <protection/>
    </xf>
    <xf numFmtId="0" fontId="2" fillId="0" borderId="0" xfId="58" applyFont="1">
      <alignment/>
      <protection/>
    </xf>
    <xf numFmtId="0" fontId="4" fillId="0" borderId="10" xfId="55" applyFont="1" applyBorder="1" applyAlignment="1">
      <alignment vertical="center" wrapText="1"/>
      <protection/>
    </xf>
    <xf numFmtId="0" fontId="2" fillId="0" borderId="11" xfId="55" applyFont="1" applyBorder="1" applyAlignment="1">
      <alignment horizontal="center" vertical="center"/>
      <protection/>
    </xf>
    <xf numFmtId="167" fontId="2" fillId="0" borderId="11" xfId="55" applyNumberFormat="1" applyFont="1" applyBorder="1" applyAlignment="1">
      <alignment vertical="center"/>
      <protection/>
    </xf>
    <xf numFmtId="0" fontId="2" fillId="0" borderId="11" xfId="55" applyFont="1" applyBorder="1" applyAlignment="1">
      <alignment vertical="center"/>
      <protection/>
    </xf>
    <xf numFmtId="0" fontId="2" fillId="0" borderId="0" xfId="55" applyFont="1" applyAlignment="1">
      <alignment vertical="center"/>
      <protection/>
    </xf>
    <xf numFmtId="167" fontId="2" fillId="0" borderId="10" xfId="55" applyNumberFormat="1" applyFont="1" applyBorder="1" applyAlignment="1">
      <alignment vertical="center"/>
      <protection/>
    </xf>
    <xf numFmtId="167" fontId="2" fillId="0" borderId="10" xfId="72" applyNumberFormat="1" applyFont="1" applyBorder="1" applyAlignment="1">
      <alignment vertical="center"/>
    </xf>
    <xf numFmtId="166" fontId="2" fillId="0" borderId="11" xfId="55" applyNumberFormat="1" applyFont="1" applyBorder="1" applyAlignment="1">
      <alignment vertical="center"/>
      <protection/>
    </xf>
    <xf numFmtId="0" fontId="2" fillId="0" borderId="10" xfId="55" applyFont="1" applyBorder="1" applyAlignment="1">
      <alignment horizontal="center" vertical="center" shrinkToFit="1"/>
      <protection/>
    </xf>
    <xf numFmtId="167" fontId="4" fillId="0" borderId="13" xfId="72" applyNumberFormat="1" applyFont="1" applyBorder="1" applyAlignment="1">
      <alignment vertical="center"/>
    </xf>
    <xf numFmtId="0" fontId="2" fillId="0" borderId="10" xfId="55" applyFont="1" applyBorder="1" applyAlignment="1">
      <alignment vertical="center"/>
      <protection/>
    </xf>
    <xf numFmtId="0" fontId="4" fillId="0" borderId="10" xfId="55" applyFont="1" applyFill="1" applyBorder="1" applyAlignment="1">
      <alignment horizontal="center" vertical="center"/>
      <protection/>
    </xf>
    <xf numFmtId="0" fontId="2" fillId="0" borderId="10" xfId="55" applyFont="1" applyFill="1" applyBorder="1" applyAlignment="1">
      <alignment horizontal="center" vertical="center"/>
      <protection/>
    </xf>
    <xf numFmtId="166" fontId="4" fillId="0" borderId="10" xfId="55" applyNumberFormat="1" applyFont="1" applyFill="1" applyBorder="1" applyAlignment="1">
      <alignment horizontal="center" vertical="center" wrapText="1"/>
      <protection/>
    </xf>
    <xf numFmtId="0" fontId="2" fillId="0" borderId="15" xfId="55" applyFont="1" applyFill="1" applyBorder="1" applyAlignment="1">
      <alignment horizontal="center" vertical="center"/>
      <protection/>
    </xf>
    <xf numFmtId="0" fontId="4" fillId="0" borderId="15" xfId="55" applyFont="1" applyFill="1" applyBorder="1" applyAlignment="1">
      <alignment horizontal="right" vertical="center"/>
      <protection/>
    </xf>
    <xf numFmtId="0" fontId="4" fillId="0" borderId="15" xfId="55" applyFont="1" applyFill="1" applyBorder="1" applyAlignment="1">
      <alignment horizontal="center" vertical="center"/>
      <protection/>
    </xf>
    <xf numFmtId="0" fontId="2" fillId="0" borderId="16" xfId="55" applyFont="1" applyFill="1" applyBorder="1" applyAlignment="1">
      <alignment vertical="center"/>
      <protection/>
    </xf>
    <xf numFmtId="9" fontId="77" fillId="0" borderId="10" xfId="63" applyFont="1" applyBorder="1" applyAlignment="1">
      <alignment horizontal="center" vertical="center"/>
    </xf>
    <xf numFmtId="0" fontId="2" fillId="0" borderId="10" xfId="59" applyFont="1" applyBorder="1" applyAlignment="1">
      <alignment horizontal="center" vertical="center"/>
      <protection/>
    </xf>
    <xf numFmtId="4" fontId="2" fillId="0" borderId="10" xfId="59" applyNumberFormat="1" applyFont="1" applyBorder="1" applyAlignment="1">
      <alignment vertical="center"/>
      <protection/>
    </xf>
    <xf numFmtId="4" fontId="4" fillId="0" borderId="10" xfId="59" applyNumberFormat="1" applyFont="1" applyBorder="1" applyAlignment="1">
      <alignment vertical="center"/>
      <protection/>
    </xf>
    <xf numFmtId="0" fontId="2" fillId="0" borderId="0" xfId="59" applyFont="1">
      <alignment/>
      <protection/>
    </xf>
    <xf numFmtId="4" fontId="3" fillId="0" borderId="10" xfId="56" applyNumberFormat="1" applyBorder="1" applyAlignment="1">
      <alignment vertical="center"/>
      <protection/>
    </xf>
    <xf numFmtId="0" fontId="2" fillId="0" borderId="10" xfId="56" applyFont="1" applyBorder="1" applyAlignment="1">
      <alignment horizontal="center" vertical="center"/>
      <protection/>
    </xf>
    <xf numFmtId="0" fontId="2" fillId="0" borderId="10" xfId="56" applyFont="1" applyBorder="1" applyAlignment="1">
      <alignment horizontal="center" vertical="center" wrapText="1"/>
      <protection/>
    </xf>
    <xf numFmtId="0" fontId="2" fillId="0" borderId="0" xfId="56" applyFont="1">
      <alignment/>
      <protection/>
    </xf>
    <xf numFmtId="0" fontId="2" fillId="0" borderId="0" xfId="56" applyFont="1" applyAlignment="1">
      <alignment horizontal="center" vertical="center"/>
      <protection/>
    </xf>
    <xf numFmtId="0" fontId="2" fillId="0" borderId="0" xfId="56" applyFont="1" applyAlignment="1">
      <alignment vertical="center"/>
      <protection/>
    </xf>
    <xf numFmtId="166" fontId="2" fillId="0" borderId="0" xfId="56" applyNumberFormat="1" applyFont="1" applyAlignment="1">
      <alignment vertical="center"/>
      <protection/>
    </xf>
    <xf numFmtId="1" fontId="3" fillId="0" borderId="10" xfId="56" applyNumberFormat="1" applyBorder="1" applyAlignment="1">
      <alignment horizontal="center" vertical="center"/>
      <protection/>
    </xf>
    <xf numFmtId="4" fontId="4" fillId="0" borderId="10" xfId="44" applyNumberFormat="1" applyFont="1" applyBorder="1" applyAlignment="1">
      <alignment horizontal="right" vertical="center"/>
    </xf>
    <xf numFmtId="0" fontId="2" fillId="0" borderId="0" xfId="56" applyFont="1" applyBorder="1" applyAlignment="1">
      <alignment vertical="center"/>
      <protection/>
    </xf>
    <xf numFmtId="0" fontId="2" fillId="0" borderId="0" xfId="56" applyFont="1" applyBorder="1" applyAlignment="1">
      <alignment vertical="center" wrapText="1"/>
      <protection/>
    </xf>
    <xf numFmtId="0" fontId="2" fillId="0" borderId="0" xfId="56" applyFont="1" applyBorder="1" applyAlignment="1">
      <alignment horizontal="center" vertical="center"/>
      <protection/>
    </xf>
    <xf numFmtId="166" fontId="2" fillId="0" borderId="0" xfId="56" applyNumberFormat="1" applyFont="1" applyBorder="1" applyAlignment="1">
      <alignment vertical="center"/>
      <protection/>
    </xf>
    <xf numFmtId="4" fontId="77" fillId="0" borderId="10" xfId="44" applyNumberFormat="1" applyFont="1" applyBorder="1" applyAlignment="1">
      <alignment horizontal="right" vertical="center"/>
    </xf>
    <xf numFmtId="0" fontId="11" fillId="0" borderId="10" xfId="55" applyFont="1" applyBorder="1" applyAlignment="1">
      <alignment vertical="center" wrapText="1"/>
      <protection/>
    </xf>
    <xf numFmtId="0" fontId="2" fillId="0" borderId="10" xfId="59" applyFont="1" applyBorder="1" applyAlignment="1">
      <alignment vertical="center" wrapText="1"/>
      <protection/>
    </xf>
    <xf numFmtId="0" fontId="2" fillId="0" borderId="10" xfId="58" applyFont="1" applyBorder="1" applyAlignment="1">
      <alignment vertical="center" wrapText="1"/>
      <protection/>
    </xf>
    <xf numFmtId="0" fontId="2" fillId="0" borderId="0" xfId="60" applyFont="1" applyAlignment="1">
      <alignment vertical="center" wrapText="1"/>
      <protection/>
    </xf>
    <xf numFmtId="0" fontId="78" fillId="0" borderId="10" xfId="56" applyFont="1" applyBorder="1" applyAlignment="1">
      <alignment horizontal="center" vertical="center" wrapText="1"/>
      <protection/>
    </xf>
    <xf numFmtId="0" fontId="2" fillId="0" borderId="17" xfId="60" applyFont="1" applyBorder="1" applyAlignment="1">
      <alignment horizontal="left" vertical="top" wrapText="1" shrinkToFit="1" readingOrder="1"/>
      <protection/>
    </xf>
    <xf numFmtId="0" fontId="2" fillId="0" borderId="17" xfId="60" applyFont="1" applyBorder="1" applyAlignment="1">
      <alignment vertical="center" wrapText="1"/>
      <protection/>
    </xf>
    <xf numFmtId="0" fontId="2" fillId="0" borderId="17" xfId="60" applyFont="1" applyBorder="1" applyAlignment="1">
      <alignment horizontal="left" vertical="top" wrapText="1"/>
      <protection/>
    </xf>
    <xf numFmtId="49" fontId="2" fillId="0" borderId="17" xfId="0" applyNumberFormat="1" applyFont="1" applyFill="1" applyBorder="1" applyAlignment="1">
      <alignment horizontal="center" vertical="center" wrapText="1"/>
    </xf>
    <xf numFmtId="0" fontId="4" fillId="0" borderId="18" xfId="58" applyFont="1" applyBorder="1" applyAlignment="1">
      <alignment horizontal="center" vertical="center"/>
      <protection/>
    </xf>
    <xf numFmtId="0" fontId="2" fillId="0" borderId="17" xfId="58" applyFont="1" applyBorder="1" applyAlignment="1">
      <alignment horizontal="center" vertical="top" wrapText="1"/>
      <protection/>
    </xf>
    <xf numFmtId="0" fontId="0" fillId="0" borderId="0" xfId="0" applyAlignment="1">
      <alignment/>
    </xf>
    <xf numFmtId="0" fontId="2" fillId="0" borderId="10" xfId="55" applyFont="1" applyBorder="1" applyAlignment="1">
      <alignment horizontal="right" vertical="center"/>
      <protection/>
    </xf>
    <xf numFmtId="0" fontId="77" fillId="0" borderId="10" xfId="0" applyFont="1" applyBorder="1" applyAlignment="1">
      <alignment/>
    </xf>
    <xf numFmtId="0" fontId="4" fillId="0" borderId="12" xfId="55" applyFont="1" applyBorder="1" applyAlignment="1">
      <alignment vertical="center" wrapText="1"/>
      <protection/>
    </xf>
    <xf numFmtId="0" fontId="4" fillId="0" borderId="19" xfId="55" applyFont="1" applyBorder="1" applyAlignment="1">
      <alignment vertical="center" wrapText="1"/>
      <protection/>
    </xf>
    <xf numFmtId="0" fontId="4" fillId="0" borderId="20" xfId="55" applyFont="1" applyBorder="1" applyAlignment="1">
      <alignment vertical="center" wrapText="1"/>
      <protection/>
    </xf>
    <xf numFmtId="0" fontId="2" fillId="0" borderId="10" xfId="0" applyFont="1" applyFill="1" applyBorder="1" applyAlignment="1">
      <alignment vertical="center" wrapText="1"/>
    </xf>
    <xf numFmtId="49" fontId="2" fillId="33" borderId="17" xfId="0" applyNumberFormat="1" applyFont="1" applyFill="1" applyBorder="1" applyAlignment="1">
      <alignment horizontal="left" vertical="top" wrapText="1"/>
    </xf>
    <xf numFmtId="49" fontId="2" fillId="33" borderId="17" xfId="0" applyNumberFormat="1" applyFont="1" applyFill="1" applyBorder="1" applyAlignment="1">
      <alignment horizontal="center" vertical="top" wrapText="1"/>
    </xf>
    <xf numFmtId="4" fontId="2" fillId="0" borderId="0" xfId="55" applyNumberFormat="1" applyFont="1">
      <alignment/>
      <protection/>
    </xf>
    <xf numFmtId="0" fontId="2" fillId="0" borderId="10" xfId="56" applyFont="1" applyFill="1" applyBorder="1" applyAlignment="1">
      <alignment vertical="center" wrapText="1"/>
      <protection/>
    </xf>
    <xf numFmtId="0" fontId="2" fillId="0" borderId="10" xfId="56" applyFont="1" applyFill="1" applyBorder="1" applyAlignment="1">
      <alignment horizontal="center" vertical="center"/>
      <protection/>
    </xf>
    <xf numFmtId="0" fontId="15" fillId="33" borderId="10" xfId="0" applyFont="1" applyFill="1" applyBorder="1" applyAlignment="1">
      <alignment horizontal="center" vertical="center" wrapText="1"/>
    </xf>
    <xf numFmtId="0" fontId="15" fillId="33" borderId="1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13" xfId="0" applyFont="1" applyBorder="1" applyAlignment="1">
      <alignment horizontal="left" vertical="center" wrapText="1"/>
    </xf>
    <xf numFmtId="0" fontId="15" fillId="33" borderId="14" xfId="0" applyFont="1" applyFill="1" applyBorder="1" applyAlignment="1">
      <alignment horizontal="center" vertical="center" wrapText="1"/>
    </xf>
    <xf numFmtId="0" fontId="15" fillId="33" borderId="12" xfId="0" applyFont="1" applyFill="1" applyBorder="1" applyAlignment="1">
      <alignment vertical="center" wrapText="1"/>
    </xf>
    <xf numFmtId="0" fontId="15" fillId="33" borderId="19" xfId="0" applyFont="1" applyFill="1" applyBorder="1" applyAlignment="1">
      <alignment vertical="center" wrapText="1"/>
    </xf>
    <xf numFmtId="0" fontId="15" fillId="33" borderId="20" xfId="0" applyFont="1" applyFill="1" applyBorder="1" applyAlignment="1">
      <alignment vertical="center" wrapText="1"/>
    </xf>
    <xf numFmtId="9" fontId="2" fillId="0" borderId="20" xfId="64" applyFont="1" applyBorder="1" applyAlignment="1">
      <alignment vertical="center"/>
    </xf>
    <xf numFmtId="0" fontId="2" fillId="0" borderId="10" xfId="56" applyFont="1" applyFill="1" applyBorder="1" applyAlignment="1">
      <alignment horizontal="center" vertical="center" wrapText="1"/>
      <protection/>
    </xf>
    <xf numFmtId="0" fontId="79" fillId="0" borderId="10" xfId="0" applyFont="1" applyFill="1" applyBorder="1" applyAlignment="1">
      <alignment vertical="center" wrapText="1"/>
    </xf>
    <xf numFmtId="0" fontId="17" fillId="0" borderId="10" xfId="56" applyFont="1" applyBorder="1" applyAlignment="1">
      <alignment horizontal="center" vertical="center" wrapText="1"/>
      <protection/>
    </xf>
    <xf numFmtId="0" fontId="20" fillId="0" borderId="10" xfId="55" applyFont="1" applyBorder="1" applyAlignment="1">
      <alignment horizontal="center" vertical="center"/>
      <protection/>
    </xf>
    <xf numFmtId="4" fontId="20" fillId="0" borderId="10" xfId="55" applyNumberFormat="1" applyFont="1" applyBorder="1" applyAlignment="1">
      <alignment vertical="center"/>
      <protection/>
    </xf>
    <xf numFmtId="0" fontId="17" fillId="0" borderId="10" xfId="55" applyFont="1" applyBorder="1" applyAlignment="1">
      <alignment horizontal="center" vertical="center"/>
      <protection/>
    </xf>
    <xf numFmtId="0" fontId="17" fillId="0" borderId="10" xfId="55" applyFont="1" applyBorder="1" applyAlignment="1">
      <alignment horizontal="right" vertical="center"/>
      <protection/>
    </xf>
    <xf numFmtId="0" fontId="17" fillId="0" borderId="10" xfId="55" applyFont="1" applyBorder="1" applyAlignment="1">
      <alignment vertical="center"/>
      <protection/>
    </xf>
    <xf numFmtId="0" fontId="17" fillId="0" borderId="10" xfId="55" applyFont="1" applyFill="1" applyBorder="1" applyAlignment="1">
      <alignment vertical="center" wrapText="1"/>
      <protection/>
    </xf>
    <xf numFmtId="4" fontId="17" fillId="0" borderId="10" xfId="55" applyNumberFormat="1" applyFont="1" applyBorder="1" applyAlignment="1">
      <alignment vertical="center"/>
      <protection/>
    </xf>
    <xf numFmtId="9" fontId="17" fillId="0" borderId="13" xfId="55" applyNumberFormat="1" applyFont="1" applyBorder="1" applyAlignment="1">
      <alignment horizontal="center" vertical="center"/>
      <protection/>
    </xf>
    <xf numFmtId="0" fontId="17" fillId="0" borderId="10" xfId="55" applyFont="1" applyBorder="1" applyAlignment="1">
      <alignment vertical="center" wrapText="1"/>
      <protection/>
    </xf>
    <xf numFmtId="0" fontId="17" fillId="0" borderId="10" xfId="0" applyFont="1" applyFill="1" applyBorder="1" applyAlignment="1">
      <alignment vertical="center" wrapText="1"/>
    </xf>
    <xf numFmtId="9" fontId="17" fillId="0" borderId="10" xfId="55" applyNumberFormat="1" applyFont="1" applyBorder="1" applyAlignment="1">
      <alignment horizontal="center" vertical="center"/>
      <protection/>
    </xf>
    <xf numFmtId="4" fontId="20" fillId="0" borderId="10" xfId="55" applyNumberFormat="1" applyFont="1" applyBorder="1">
      <alignment/>
      <protection/>
    </xf>
    <xf numFmtId="0" fontId="80" fillId="0" borderId="0" xfId="0" applyFont="1" applyAlignment="1">
      <alignment/>
    </xf>
    <xf numFmtId="0" fontId="81" fillId="0" borderId="0" xfId="0" applyFont="1" applyAlignment="1">
      <alignment/>
    </xf>
    <xf numFmtId="0" fontId="0" fillId="0" borderId="0" xfId="0" applyAlignment="1">
      <alignment horizontal="left" vertical="center"/>
    </xf>
    <xf numFmtId="0" fontId="82" fillId="0" borderId="0" xfId="0" applyFont="1" applyAlignment="1">
      <alignment vertical="center"/>
    </xf>
    <xf numFmtId="0" fontId="82" fillId="0" borderId="0" xfId="0" applyFont="1" applyAlignment="1">
      <alignment horizontal="center" vertical="center"/>
    </xf>
    <xf numFmtId="0" fontId="83" fillId="0" borderId="0" xfId="0" applyFont="1" applyAlignment="1">
      <alignment/>
    </xf>
    <xf numFmtId="0" fontId="84" fillId="0" borderId="0" xfId="0" applyFont="1" applyAlignment="1">
      <alignment horizontal="center" vertical="center"/>
    </xf>
    <xf numFmtId="0" fontId="84" fillId="0" borderId="0" xfId="0" applyFont="1" applyAlignment="1">
      <alignment vertical="center"/>
    </xf>
    <xf numFmtId="0" fontId="85" fillId="34" borderId="22" xfId="0" applyFont="1" applyFill="1" applyBorder="1" applyAlignment="1">
      <alignment horizontal="center" vertical="center" wrapText="1"/>
    </xf>
    <xf numFmtId="0" fontId="86" fillId="0" borderId="22" xfId="0" applyFont="1" applyBorder="1" applyAlignment="1">
      <alignment horizontal="center" vertical="center"/>
    </xf>
    <xf numFmtId="0" fontId="85" fillId="0" borderId="22" xfId="0" applyFont="1" applyBorder="1" applyAlignment="1">
      <alignment horizontal="justify" vertical="center"/>
    </xf>
    <xf numFmtId="175" fontId="86" fillId="0" borderId="22" xfId="0" applyNumberFormat="1" applyFont="1" applyBorder="1" applyAlignment="1">
      <alignment horizontal="center" vertical="center"/>
    </xf>
    <xf numFmtId="175" fontId="86" fillId="0" borderId="22" xfId="0" applyNumberFormat="1" applyFont="1" applyBorder="1" applyAlignment="1">
      <alignment vertical="center"/>
    </xf>
    <xf numFmtId="0" fontId="85" fillId="0" borderId="22" xfId="0" applyFont="1" applyBorder="1" applyAlignment="1">
      <alignment vertical="center" wrapText="1"/>
    </xf>
    <xf numFmtId="4" fontId="86" fillId="0" borderId="22" xfId="0" applyNumberFormat="1" applyFont="1" applyBorder="1" applyAlignment="1">
      <alignment horizontal="left" vertical="center" wrapText="1"/>
    </xf>
    <xf numFmtId="0" fontId="86" fillId="0" borderId="23" xfId="0" applyFont="1" applyBorder="1" applyAlignment="1">
      <alignment horizontal="center" vertical="center"/>
    </xf>
    <xf numFmtId="0" fontId="85" fillId="0" borderId="23" xfId="0" applyFont="1" applyBorder="1" applyAlignment="1">
      <alignment horizontal="justify" vertical="center"/>
    </xf>
    <xf numFmtId="175" fontId="86" fillId="0" borderId="23" xfId="0" applyNumberFormat="1" applyFont="1" applyBorder="1" applyAlignment="1">
      <alignment horizontal="center" vertical="center"/>
    </xf>
    <xf numFmtId="175" fontId="86" fillId="0" borderId="23" xfId="0" applyNumberFormat="1" applyFont="1" applyBorder="1" applyAlignment="1">
      <alignment vertical="center"/>
    </xf>
    <xf numFmtId="0" fontId="86" fillId="0" borderId="10" xfId="0" applyFont="1" applyBorder="1" applyAlignment="1">
      <alignment horizontal="center" vertical="center"/>
    </xf>
    <xf numFmtId="0" fontId="85" fillId="0" borderId="10" xfId="0" applyFont="1" applyBorder="1" applyAlignment="1">
      <alignment horizontal="justify" vertical="center"/>
    </xf>
    <xf numFmtId="175" fontId="86" fillId="0" borderId="10" xfId="0" applyNumberFormat="1" applyFont="1" applyBorder="1" applyAlignment="1">
      <alignment horizontal="center" vertical="center"/>
    </xf>
    <xf numFmtId="175" fontId="86" fillId="0" borderId="10" xfId="0" applyNumberFormat="1" applyFont="1" applyBorder="1" applyAlignment="1">
      <alignment vertical="center"/>
    </xf>
    <xf numFmtId="0" fontId="83" fillId="0" borderId="10" xfId="0" applyFont="1" applyBorder="1" applyAlignment="1">
      <alignment/>
    </xf>
    <xf numFmtId="0" fontId="83" fillId="0" borderId="10" xfId="0" applyFont="1" applyBorder="1" applyAlignment="1">
      <alignment horizontal="right"/>
    </xf>
    <xf numFmtId="0" fontId="84" fillId="0" borderId="10" xfId="0" applyFont="1" applyBorder="1" applyAlignment="1">
      <alignment horizontal="center" vertical="center"/>
    </xf>
    <xf numFmtId="175" fontId="84" fillId="0" borderId="10" xfId="0" applyNumberFormat="1" applyFont="1" applyBorder="1" applyAlignment="1">
      <alignment horizontal="center" vertical="center"/>
    </xf>
    <xf numFmtId="176" fontId="84" fillId="0" borderId="10" xfId="0" applyNumberFormat="1" applyFont="1" applyBorder="1" applyAlignment="1">
      <alignment vertical="center"/>
    </xf>
    <xf numFmtId="175" fontId="84" fillId="0" borderId="0" xfId="0" applyNumberFormat="1" applyFont="1" applyAlignment="1">
      <alignment horizontal="center" vertical="center"/>
    </xf>
    <xf numFmtId="0" fontId="12" fillId="0" borderId="10" xfId="56" applyFont="1" applyBorder="1" applyAlignment="1">
      <alignment horizontal="center" vertical="center" wrapText="1"/>
      <protection/>
    </xf>
    <xf numFmtId="0" fontId="87" fillId="0" borderId="0" xfId="0" applyFont="1" applyAlignment="1">
      <alignment/>
    </xf>
    <xf numFmtId="0" fontId="88" fillId="0" borderId="10" xfId="0" applyFont="1" applyBorder="1" applyAlignment="1">
      <alignment horizontal="justify" vertical="center" wrapText="1"/>
    </xf>
    <xf numFmtId="0" fontId="89" fillId="0" borderId="10" xfId="0" applyFont="1" applyBorder="1" applyAlignment="1">
      <alignment horizontal="justify" vertical="center" wrapText="1"/>
    </xf>
    <xf numFmtId="0" fontId="90" fillId="0" borderId="10" xfId="0" applyFont="1" applyBorder="1" applyAlignment="1">
      <alignment horizontal="justify" vertical="center" wrapText="1"/>
    </xf>
    <xf numFmtId="9" fontId="17" fillId="0" borderId="10" xfId="63" applyFont="1" applyBorder="1" applyAlignment="1">
      <alignment horizontal="center" vertical="center"/>
    </xf>
    <xf numFmtId="0" fontId="2" fillId="0" borderId="10" xfId="56" applyFont="1" applyBorder="1" applyAlignment="1">
      <alignment horizontal="left" vertical="center" wrapText="1"/>
      <protection/>
    </xf>
    <xf numFmtId="0" fontId="2" fillId="0" borderId="0" xfId="56" applyFont="1" applyAlignment="1">
      <alignment horizontal="left" vertical="center"/>
      <protection/>
    </xf>
    <xf numFmtId="0" fontId="2" fillId="0" borderId="10" xfId="59" applyFont="1" applyBorder="1" applyAlignment="1">
      <alignment horizontal="left" vertical="center"/>
      <protection/>
    </xf>
    <xf numFmtId="4" fontId="2" fillId="0" borderId="10" xfId="59" applyNumberFormat="1" applyFont="1" applyBorder="1" applyAlignment="1">
      <alignment horizontal="left" vertical="center"/>
      <protection/>
    </xf>
    <xf numFmtId="9" fontId="2" fillId="0" borderId="10" xfId="63" applyFont="1" applyBorder="1" applyAlignment="1">
      <alignment horizontal="left" vertical="center"/>
    </xf>
    <xf numFmtId="0" fontId="2" fillId="0" borderId="0" xfId="59" applyFont="1" applyAlignment="1">
      <alignment horizontal="left"/>
      <protection/>
    </xf>
    <xf numFmtId="0" fontId="2" fillId="0" borderId="12" xfId="56" applyFont="1" applyBorder="1" applyAlignment="1">
      <alignment horizontal="left" vertical="center"/>
      <protection/>
    </xf>
    <xf numFmtId="0" fontId="2" fillId="0" borderId="19" xfId="56" applyFont="1" applyBorder="1" applyAlignment="1">
      <alignment horizontal="left" vertical="center"/>
      <protection/>
    </xf>
    <xf numFmtId="0" fontId="2" fillId="0" borderId="10" xfId="0" applyFont="1" applyBorder="1" applyAlignment="1">
      <alignment horizontal="left" vertical="top" wrapText="1"/>
    </xf>
    <xf numFmtId="0" fontId="2" fillId="0" borderId="10" xfId="0" applyFont="1" applyBorder="1" applyAlignment="1">
      <alignment horizontal="left" vertical="center" wrapText="1"/>
    </xf>
    <xf numFmtId="0" fontId="77" fillId="0" borderId="10" xfId="0" applyFont="1" applyBorder="1" applyAlignment="1">
      <alignment horizontal="left" wrapText="1"/>
    </xf>
    <xf numFmtId="4" fontId="2" fillId="0" borderId="20" xfId="56" applyNumberFormat="1" applyFont="1" applyBorder="1" applyAlignment="1">
      <alignment horizontal="left" vertical="center"/>
      <protection/>
    </xf>
    <xf numFmtId="4" fontId="2" fillId="0" borderId="19" xfId="56" applyNumberFormat="1" applyFont="1" applyBorder="1" applyAlignment="1">
      <alignment horizontal="left" vertical="center"/>
      <protection/>
    </xf>
    <xf numFmtId="0" fontId="2" fillId="33" borderId="10" xfId="55" applyFont="1" applyFill="1" applyBorder="1" applyAlignment="1">
      <alignment horizontal="right" vertical="center"/>
      <protection/>
    </xf>
    <xf numFmtId="0" fontId="2" fillId="33" borderId="10" xfId="55" applyFont="1" applyFill="1" applyBorder="1" applyAlignment="1">
      <alignment vertical="center" wrapText="1"/>
      <protection/>
    </xf>
    <xf numFmtId="0" fontId="91" fillId="0" borderId="0" xfId="0" applyFont="1" applyAlignment="1">
      <alignment/>
    </xf>
    <xf numFmtId="0" fontId="9" fillId="0" borderId="0" xfId="0" applyFont="1" applyAlignment="1">
      <alignment/>
    </xf>
    <xf numFmtId="0" fontId="9" fillId="0" borderId="0" xfId="0" applyFont="1" applyFill="1" applyAlignment="1">
      <alignment horizontal="left" vertical="top"/>
    </xf>
    <xf numFmtId="0" fontId="77" fillId="0" borderId="0" xfId="0" applyFont="1" applyBorder="1" applyAlignment="1">
      <alignment/>
    </xf>
    <xf numFmtId="0" fontId="77" fillId="0" borderId="0" xfId="0" applyFont="1" applyAlignment="1">
      <alignment/>
    </xf>
    <xf numFmtId="0" fontId="16" fillId="0" borderId="0" xfId="0" applyFont="1" applyFill="1" applyAlignment="1">
      <alignment horizontal="left" vertical="top"/>
    </xf>
    <xf numFmtId="0" fontId="16" fillId="0" borderId="1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4" xfId="0" applyFont="1" applyFill="1" applyBorder="1" applyAlignment="1">
      <alignment horizontal="left" vertical="top" wrapText="1"/>
    </xf>
    <xf numFmtId="0" fontId="9" fillId="0" borderId="2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7" xfId="0" applyFont="1" applyFill="1" applyBorder="1" applyAlignment="1">
      <alignment horizontal="left" vertical="top" wrapText="1"/>
    </xf>
    <xf numFmtId="0" fontId="2" fillId="0" borderId="17" xfId="0" applyFont="1" applyFill="1" applyBorder="1" applyAlignment="1">
      <alignment horizontal="center" vertical="center" wrapText="1"/>
    </xf>
    <xf numFmtId="2" fontId="9" fillId="0" borderId="17" xfId="0" applyNumberFormat="1" applyFont="1" applyFill="1" applyBorder="1" applyAlignment="1">
      <alignment horizontal="center" vertical="center" wrapText="1"/>
    </xf>
    <xf numFmtId="9" fontId="9" fillId="0" borderId="17" xfId="0" applyNumberFormat="1" applyFont="1" applyFill="1" applyBorder="1" applyAlignment="1">
      <alignment horizontal="center" vertical="center" wrapText="1"/>
    </xf>
    <xf numFmtId="2" fontId="9" fillId="0" borderId="24" xfId="0" applyNumberFormat="1" applyFont="1" applyFill="1" applyBorder="1" applyAlignment="1">
      <alignment horizontal="center" vertical="center" wrapText="1"/>
    </xf>
    <xf numFmtId="0" fontId="9" fillId="0" borderId="18" xfId="0" applyFont="1" applyFill="1" applyBorder="1" applyAlignment="1">
      <alignment horizontal="left" vertical="top" wrapText="1"/>
    </xf>
    <xf numFmtId="0" fontId="9"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2" fontId="9" fillId="0" borderId="18" xfId="0" applyNumberFormat="1" applyFont="1" applyFill="1" applyBorder="1" applyAlignment="1">
      <alignment horizontal="center" vertical="center" wrapText="1"/>
    </xf>
    <xf numFmtId="9" fontId="9" fillId="0" borderId="18"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2" fillId="0" borderId="24" xfId="0" applyFont="1" applyFill="1" applyBorder="1" applyAlignment="1">
      <alignment horizontal="left" vertical="top" wrapText="1"/>
    </xf>
    <xf numFmtId="0" fontId="2" fillId="0" borderId="24" xfId="0" applyFont="1" applyFill="1" applyBorder="1" applyAlignment="1">
      <alignment horizontal="center" vertical="center" wrapText="1"/>
    </xf>
    <xf numFmtId="9" fontId="9" fillId="0" borderId="24" xfId="0" applyNumberFormat="1" applyFont="1" applyFill="1" applyBorder="1" applyAlignment="1">
      <alignment horizontal="center" vertical="center" wrapText="1"/>
    </xf>
    <xf numFmtId="0" fontId="2" fillId="0" borderId="17" xfId="0" applyFont="1" applyFill="1" applyBorder="1" applyAlignment="1">
      <alignment horizontal="left" vertical="top" wrapText="1"/>
    </xf>
    <xf numFmtId="0" fontId="2" fillId="33" borderId="17" xfId="0" applyFont="1" applyFill="1" applyBorder="1" applyAlignment="1">
      <alignment horizontal="center" vertical="center" wrapText="1"/>
    </xf>
    <xf numFmtId="2" fontId="9" fillId="0" borderId="26"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3" xfId="0"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top" wrapText="1"/>
    </xf>
    <xf numFmtId="0" fontId="92" fillId="0" borderId="24" xfId="0" applyNumberFormat="1" applyFont="1" applyFill="1" applyBorder="1" applyAlignment="1">
      <alignment horizontal="left" vertical="top" wrapText="1"/>
    </xf>
    <xf numFmtId="0" fontId="92" fillId="0" borderId="24" xfId="0" applyFont="1" applyFill="1" applyBorder="1" applyAlignment="1">
      <alignment horizontal="center" vertical="center" wrapText="1"/>
    </xf>
    <xf numFmtId="2" fontId="92" fillId="0" borderId="24" xfId="0" applyNumberFormat="1" applyFont="1" applyFill="1" applyBorder="1" applyAlignment="1">
      <alignment horizontal="center" vertical="center" wrapText="1"/>
    </xf>
    <xf numFmtId="9" fontId="92" fillId="0" borderId="24" xfId="0" applyNumberFormat="1" applyFont="1" applyFill="1" applyBorder="1" applyAlignment="1">
      <alignment horizontal="center" vertical="center" wrapText="1"/>
    </xf>
    <xf numFmtId="0" fontId="77" fillId="33" borderId="10" xfId="0" applyFont="1" applyFill="1" applyBorder="1" applyAlignment="1">
      <alignment horizontal="left" vertical="top" wrapText="1"/>
    </xf>
    <xf numFmtId="2" fontId="9" fillId="0" borderId="27" xfId="0" applyNumberFormat="1" applyFont="1" applyFill="1" applyBorder="1" applyAlignment="1">
      <alignment horizontal="center" vertical="center" wrapText="1"/>
    </xf>
    <xf numFmtId="0" fontId="9" fillId="0" borderId="28" xfId="0" applyFont="1" applyFill="1" applyBorder="1" applyAlignment="1">
      <alignment horizontal="left" vertical="top" wrapText="1"/>
    </xf>
    <xf numFmtId="0" fontId="2" fillId="0" borderId="28" xfId="0" applyFont="1" applyFill="1" applyBorder="1" applyAlignment="1">
      <alignment horizontal="center" vertical="center" wrapText="1"/>
    </xf>
    <xf numFmtId="2" fontId="9" fillId="0" borderId="28" xfId="0" applyNumberFormat="1" applyFont="1" applyFill="1" applyBorder="1" applyAlignment="1">
      <alignment horizontal="center" vertical="center" wrapText="1"/>
    </xf>
    <xf numFmtId="9" fontId="9" fillId="0" borderId="28" xfId="0" applyNumberFormat="1" applyFont="1" applyFill="1" applyBorder="1" applyAlignment="1">
      <alignment horizontal="center" vertical="center" wrapText="1"/>
    </xf>
    <xf numFmtId="0" fontId="9" fillId="0" borderId="17" xfId="0" applyFont="1" applyFill="1" applyBorder="1" applyAlignment="1">
      <alignment horizontal="left" vertical="top"/>
    </xf>
    <xf numFmtId="0" fontId="9" fillId="0" borderId="0" xfId="0" applyFont="1" applyFill="1" applyAlignment="1">
      <alignment/>
    </xf>
    <xf numFmtId="2" fontId="9" fillId="0" borderId="0" xfId="0" applyNumberFormat="1" applyFont="1" applyFill="1" applyAlignment="1">
      <alignment/>
    </xf>
    <xf numFmtId="0" fontId="4" fillId="0" borderId="17" xfId="0" applyFont="1" applyBorder="1" applyAlignment="1">
      <alignment vertical="center" wrapText="1"/>
    </xf>
    <xf numFmtId="0" fontId="4" fillId="0" borderId="17" xfId="0" applyFont="1" applyBorder="1" applyAlignment="1">
      <alignment horizontal="center" vertical="center"/>
    </xf>
    <xf numFmtId="0" fontId="4" fillId="0" borderId="17" xfId="0" applyFont="1" applyFill="1" applyBorder="1" applyAlignment="1">
      <alignment vertical="center" wrapText="1"/>
    </xf>
    <xf numFmtId="0" fontId="4" fillId="33" borderId="17" xfId="0" applyFont="1" applyFill="1" applyBorder="1" applyAlignment="1">
      <alignment vertical="center" wrapText="1"/>
    </xf>
    <xf numFmtId="4" fontId="4" fillId="0" borderId="17" xfId="0" applyNumberFormat="1" applyFont="1" applyBorder="1" applyAlignment="1">
      <alignment horizontal="center" vertical="top"/>
    </xf>
    <xf numFmtId="0" fontId="91" fillId="0" borderId="0" xfId="0" applyFont="1" applyAlignment="1">
      <alignment horizontal="center" vertical="top"/>
    </xf>
    <xf numFmtId="0" fontId="77" fillId="0" borderId="17" xfId="0" applyFont="1" applyBorder="1" applyAlignment="1">
      <alignment horizontal="center" vertical="center" wrapText="1"/>
    </xf>
    <xf numFmtId="0" fontId="77" fillId="0" borderId="17" xfId="0" applyFont="1" applyBorder="1" applyAlignment="1">
      <alignment horizontal="center" vertical="top" wrapText="1"/>
    </xf>
    <xf numFmtId="0" fontId="77" fillId="0" borderId="17" xfId="0" applyFont="1" applyBorder="1" applyAlignment="1">
      <alignment horizontal="center" vertical="center"/>
    </xf>
    <xf numFmtId="0" fontId="77" fillId="0" borderId="29" xfId="0" applyFont="1" applyBorder="1" applyAlignment="1">
      <alignment horizontal="center" vertical="top"/>
    </xf>
    <xf numFmtId="0" fontId="77" fillId="0" borderId="29" xfId="0" applyFont="1" applyBorder="1" applyAlignment="1">
      <alignment horizontal="center" vertical="center"/>
    </xf>
    <xf numFmtId="2" fontId="77" fillId="0" borderId="29" xfId="0" applyNumberFormat="1" applyFont="1" applyBorder="1" applyAlignment="1">
      <alignment horizontal="center" vertical="top"/>
    </xf>
    <xf numFmtId="0" fontId="77" fillId="0" borderId="17" xfId="0" applyFont="1" applyBorder="1" applyAlignment="1">
      <alignment vertical="center" wrapText="1"/>
    </xf>
    <xf numFmtId="0" fontId="77" fillId="0" borderId="17" xfId="0" applyFont="1" applyBorder="1" applyAlignment="1">
      <alignment horizontal="center" vertical="top"/>
    </xf>
    <xf numFmtId="0" fontId="2" fillId="0" borderId="17" xfId="0" applyFont="1" applyBorder="1" applyAlignment="1">
      <alignment vertical="center" wrapText="1"/>
    </xf>
    <xf numFmtId="2" fontId="77" fillId="0" borderId="17" xfId="0" applyNumberFormat="1" applyFont="1" applyBorder="1" applyAlignment="1">
      <alignment horizontal="center" vertical="top"/>
    </xf>
    <xf numFmtId="9" fontId="77" fillId="0" borderId="17" xfId="0" applyNumberFormat="1" applyFont="1" applyBorder="1" applyAlignment="1">
      <alignment horizontal="center" vertical="top"/>
    </xf>
    <xf numFmtId="2" fontId="77" fillId="33" borderId="17" xfId="0" applyNumberFormat="1" applyFont="1" applyFill="1" applyBorder="1" applyAlignment="1">
      <alignment horizontal="center" vertical="top"/>
    </xf>
    <xf numFmtId="9" fontId="77" fillId="33" borderId="17" xfId="0" applyNumberFormat="1" applyFont="1" applyFill="1" applyBorder="1" applyAlignment="1">
      <alignment horizontal="center" vertical="top"/>
    </xf>
    <xf numFmtId="0" fontId="77" fillId="33" borderId="17" xfId="0" applyFont="1" applyFill="1" applyBorder="1" applyAlignment="1">
      <alignment horizontal="center" vertical="top"/>
    </xf>
    <xf numFmtId="0" fontId="77" fillId="33" borderId="17" xfId="0" applyFont="1" applyFill="1" applyBorder="1" applyAlignment="1">
      <alignment horizontal="center" vertical="center" wrapText="1"/>
    </xf>
    <xf numFmtId="49" fontId="77" fillId="33" borderId="17" xfId="0" applyNumberFormat="1" applyFont="1" applyFill="1" applyBorder="1" applyAlignment="1">
      <alignment horizontal="left" vertical="top" wrapText="1"/>
    </xf>
    <xf numFmtId="0" fontId="77" fillId="33" borderId="29" xfId="0" applyFont="1" applyFill="1" applyBorder="1" applyAlignment="1">
      <alignment horizontal="center" vertical="top"/>
    </xf>
    <xf numFmtId="0" fontId="77" fillId="33" borderId="29" xfId="0" applyFont="1" applyFill="1" applyBorder="1" applyAlignment="1">
      <alignment horizontal="center" vertical="center"/>
    </xf>
    <xf numFmtId="0" fontId="77" fillId="0" borderId="30" xfId="0" applyFont="1" applyBorder="1" applyAlignment="1">
      <alignment horizontal="center" vertical="top" wrapText="1"/>
    </xf>
    <xf numFmtId="4" fontId="77" fillId="0" borderId="17" xfId="0" applyNumberFormat="1" applyFont="1" applyBorder="1" applyAlignment="1">
      <alignment horizontal="center" vertical="top"/>
    </xf>
    <xf numFmtId="0" fontId="77" fillId="0" borderId="0" xfId="0" applyFont="1" applyAlignment="1">
      <alignment horizontal="center" vertical="top" wrapText="1"/>
    </xf>
    <xf numFmtId="0" fontId="77" fillId="0" borderId="0" xfId="0" applyFont="1" applyAlignment="1">
      <alignment horizontal="center" vertical="center"/>
    </xf>
    <xf numFmtId="0" fontId="77" fillId="0" borderId="0" xfId="0" applyFont="1" applyAlignment="1">
      <alignment vertical="center"/>
    </xf>
    <xf numFmtId="0" fontId="77" fillId="0" borderId="0" xfId="0" applyFont="1" applyAlignment="1">
      <alignment vertical="top"/>
    </xf>
    <xf numFmtId="0" fontId="77" fillId="0" borderId="0" xfId="0" applyFont="1" applyAlignment="1">
      <alignment horizontal="center" vertical="top"/>
    </xf>
    <xf numFmtId="166" fontId="77" fillId="0" borderId="0" xfId="0" applyNumberFormat="1" applyFont="1" applyAlignment="1">
      <alignment horizontal="center" vertical="top"/>
    </xf>
    <xf numFmtId="166" fontId="77" fillId="0" borderId="0" xfId="0" applyNumberFormat="1" applyFont="1" applyAlignment="1">
      <alignment vertical="center"/>
    </xf>
    <xf numFmtId="166" fontId="77" fillId="0" borderId="17" xfId="0" applyNumberFormat="1" applyFont="1" applyBorder="1" applyAlignment="1">
      <alignment horizontal="center" vertical="center" wrapText="1"/>
    </xf>
    <xf numFmtId="0" fontId="11" fillId="0" borderId="10" xfId="56" applyFont="1" applyBorder="1" applyAlignment="1">
      <alignment horizontal="center" vertical="center" wrapText="1"/>
      <protection/>
    </xf>
    <xf numFmtId="0" fontId="4" fillId="0" borderId="14" xfId="56" applyFont="1" applyBorder="1" applyAlignment="1">
      <alignment vertical="center" wrapText="1"/>
      <protection/>
    </xf>
    <xf numFmtId="0" fontId="4" fillId="0" borderId="21" xfId="56" applyFont="1" applyBorder="1" applyAlignment="1" quotePrefix="1">
      <alignment horizontal="center" vertical="center" wrapText="1"/>
      <protection/>
    </xf>
    <xf numFmtId="0" fontId="2" fillId="0" borderId="21" xfId="56" applyFont="1" applyBorder="1" applyAlignment="1" quotePrefix="1">
      <alignment vertical="center" wrapText="1"/>
      <protection/>
    </xf>
    <xf numFmtId="0" fontId="2" fillId="0" borderId="13" xfId="56" applyFont="1" applyBorder="1" applyAlignment="1" quotePrefix="1">
      <alignment vertical="center" wrapText="1"/>
      <protection/>
    </xf>
    <xf numFmtId="0" fontId="4" fillId="0" borderId="10" xfId="56" applyFont="1" applyBorder="1" applyAlignment="1" quotePrefix="1">
      <alignment horizontal="center" vertical="center" wrapText="1"/>
      <protection/>
    </xf>
    <xf numFmtId="0" fontId="2" fillId="0" borderId="11" xfId="56" applyFont="1" applyBorder="1" applyAlignment="1">
      <alignment horizontal="center" vertical="center"/>
      <protection/>
    </xf>
    <xf numFmtId="166" fontId="2" fillId="0" borderId="11" xfId="56" applyNumberFormat="1" applyFont="1" applyBorder="1" applyAlignment="1">
      <alignment vertical="center"/>
      <protection/>
    </xf>
    <xf numFmtId="166" fontId="2" fillId="0" borderId="11" xfId="72" applyNumberFormat="1" applyFont="1" applyBorder="1" applyAlignment="1">
      <alignment vertical="center"/>
    </xf>
    <xf numFmtId="0" fontId="2" fillId="0" borderId="10" xfId="56" applyFont="1" applyBorder="1" applyAlignment="1" quotePrefix="1">
      <alignment vertical="center" wrapText="1"/>
      <protection/>
    </xf>
    <xf numFmtId="167" fontId="2" fillId="0" borderId="10" xfId="56" applyNumberFormat="1" applyFont="1" applyBorder="1" applyAlignment="1">
      <alignment vertical="center"/>
      <protection/>
    </xf>
    <xf numFmtId="167" fontId="4" fillId="0" borderId="10" xfId="72" applyNumberFormat="1" applyFont="1" applyBorder="1" applyAlignment="1">
      <alignment vertical="center"/>
    </xf>
    <xf numFmtId="0" fontId="2" fillId="0" borderId="0" xfId="56" applyFont="1" applyAlignment="1">
      <alignment vertical="center" wrapText="1"/>
      <protection/>
    </xf>
    <xf numFmtId="167" fontId="2" fillId="0" borderId="0" xfId="72" applyNumberFormat="1" applyFont="1" applyBorder="1" applyAlignment="1">
      <alignment vertical="center"/>
    </xf>
    <xf numFmtId="166" fontId="21" fillId="0" borderId="0" xfId="72" applyNumberFormat="1" applyFont="1" applyBorder="1" applyAlignment="1">
      <alignment vertical="center"/>
    </xf>
    <xf numFmtId="0" fontId="2" fillId="0" borderId="10" xfId="56" applyFont="1" applyBorder="1" applyAlignment="1">
      <alignment vertical="center" wrapText="1"/>
      <protection/>
    </xf>
    <xf numFmtId="0" fontId="2" fillId="33" borderId="10" xfId="56" applyFont="1" applyFill="1" applyBorder="1" applyAlignment="1">
      <alignment horizontal="center" vertical="center"/>
      <protection/>
    </xf>
    <xf numFmtId="4" fontId="2" fillId="0" borderId="10" xfId="56" applyNumberFormat="1" applyFont="1" applyBorder="1" applyAlignment="1">
      <alignment vertical="center"/>
      <protection/>
    </xf>
    <xf numFmtId="4" fontId="2" fillId="0" borderId="10" xfId="72" applyNumberFormat="1" applyFont="1" applyBorder="1" applyAlignment="1">
      <alignment vertical="center"/>
    </xf>
    <xf numFmtId="0" fontId="2" fillId="0" borderId="10" xfId="56" applyNumberFormat="1" applyFont="1" applyBorder="1" applyAlignment="1">
      <alignment vertical="center" wrapText="1"/>
      <protection/>
    </xf>
    <xf numFmtId="0" fontId="25" fillId="33" borderId="10" xfId="55" applyFont="1" applyFill="1" applyBorder="1" applyAlignment="1">
      <alignment horizontal="center" vertical="center" wrapText="1"/>
      <protection/>
    </xf>
    <xf numFmtId="0" fontId="25" fillId="33" borderId="10" xfId="55" applyFont="1" applyFill="1" applyBorder="1" applyAlignment="1">
      <alignment horizontal="center" vertical="center"/>
      <protection/>
    </xf>
    <xf numFmtId="0" fontId="25" fillId="33" borderId="10" xfId="55" applyFont="1" applyFill="1" applyBorder="1" applyAlignment="1">
      <alignment vertical="center" wrapText="1"/>
      <protection/>
    </xf>
    <xf numFmtId="0" fontId="26" fillId="33" borderId="10" xfId="55" applyFont="1" applyFill="1" applyBorder="1" applyAlignment="1">
      <alignment vertical="center" textRotation="90"/>
      <protection/>
    </xf>
    <xf numFmtId="0" fontId="26" fillId="33" borderId="10" xfId="55" applyFont="1" applyFill="1" applyBorder="1" applyAlignment="1">
      <alignment horizontal="left" vertical="center" wrapText="1"/>
      <protection/>
    </xf>
    <xf numFmtId="4" fontId="26" fillId="33" borderId="10" xfId="55" applyNumberFormat="1" applyFont="1" applyFill="1" applyBorder="1" applyAlignment="1">
      <alignment horizontal="center" vertical="center"/>
      <protection/>
    </xf>
    <xf numFmtId="9" fontId="26" fillId="33" borderId="10" xfId="63" applyFont="1" applyFill="1" applyBorder="1" applyAlignment="1">
      <alignment horizontal="center" vertical="center"/>
    </xf>
    <xf numFmtId="0" fontId="27" fillId="33" borderId="10" xfId="57" applyNumberFormat="1" applyFont="1" applyFill="1" applyBorder="1" applyAlignment="1">
      <alignment horizontal="left" vertical="center" wrapText="1"/>
      <protection/>
    </xf>
    <xf numFmtId="1" fontId="93" fillId="33" borderId="10" xfId="0" applyNumberFormat="1" applyFont="1" applyFill="1" applyBorder="1" applyAlignment="1">
      <alignment horizontal="center" vertical="center" wrapText="1"/>
    </xf>
    <xf numFmtId="1" fontId="93" fillId="33" borderId="10" xfId="0" applyNumberFormat="1" applyFont="1" applyFill="1" applyBorder="1" applyAlignment="1">
      <alignment vertical="center" wrapText="1"/>
    </xf>
    <xf numFmtId="1" fontId="93" fillId="33" borderId="13" xfId="0" applyNumberFormat="1" applyFont="1" applyFill="1" applyBorder="1" applyAlignment="1">
      <alignment horizontal="center"/>
    </xf>
    <xf numFmtId="1" fontId="93" fillId="33" borderId="10" xfId="0" applyNumberFormat="1" applyFont="1" applyFill="1" applyBorder="1" applyAlignment="1">
      <alignment horizontal="center"/>
    </xf>
    <xf numFmtId="4" fontId="26" fillId="33" borderId="10" xfId="55" applyNumberFormat="1" applyFont="1" applyFill="1" applyBorder="1" applyAlignment="1">
      <alignment horizontal="center" vertical="center" wrapText="1"/>
      <protection/>
    </xf>
    <xf numFmtId="4" fontId="26" fillId="33" borderId="31" xfId="55" applyNumberFormat="1" applyFont="1" applyFill="1" applyBorder="1" applyAlignment="1">
      <alignment horizontal="center" vertical="center"/>
      <protection/>
    </xf>
    <xf numFmtId="0" fontId="25" fillId="33" borderId="0" xfId="55" applyFont="1" applyFill="1" applyAlignment="1">
      <alignment vertical="center"/>
      <protection/>
    </xf>
    <xf numFmtId="0" fontId="25" fillId="33" borderId="0" xfId="55" applyFont="1" applyFill="1">
      <alignment/>
      <protection/>
    </xf>
    <xf numFmtId="0" fontId="25" fillId="33" borderId="0" xfId="55" applyFont="1" applyFill="1" applyAlignment="1">
      <alignment horizontal="center" vertical="center"/>
      <protection/>
    </xf>
    <xf numFmtId="0" fontId="17" fillId="0" borderId="10" xfId="58" applyFont="1" applyBorder="1" applyAlignment="1">
      <alignment horizontal="center" vertical="center" wrapText="1"/>
      <protection/>
    </xf>
    <xf numFmtId="0" fontId="17" fillId="0" borderId="0" xfId="58" applyFont="1" applyAlignment="1">
      <alignment vertical="center"/>
      <protection/>
    </xf>
    <xf numFmtId="0" fontId="17" fillId="0" borderId="10" xfId="58" applyFont="1" applyBorder="1" applyAlignment="1">
      <alignment horizontal="center" vertical="center"/>
      <protection/>
    </xf>
    <xf numFmtId="4" fontId="17" fillId="0" borderId="10" xfId="58" applyNumberFormat="1" applyFont="1" applyBorder="1" applyAlignment="1">
      <alignment vertical="center"/>
      <protection/>
    </xf>
    <xf numFmtId="4" fontId="20" fillId="0" borderId="10" xfId="58" applyNumberFormat="1" applyFont="1" applyBorder="1" applyAlignment="1">
      <alignment vertical="center"/>
      <protection/>
    </xf>
    <xf numFmtId="0" fontId="17" fillId="0" borderId="10" xfId="58" applyFont="1" applyBorder="1" applyAlignment="1">
      <alignment vertical="center"/>
      <protection/>
    </xf>
    <xf numFmtId="0" fontId="17" fillId="0" borderId="0" xfId="58" applyFont="1" applyAlignment="1">
      <alignment horizontal="center" vertical="center"/>
      <protection/>
    </xf>
    <xf numFmtId="0" fontId="12" fillId="0" borderId="17" xfId="0" applyFont="1" applyBorder="1" applyAlignment="1">
      <alignment horizontal="center" vertical="center"/>
    </xf>
    <xf numFmtId="0" fontId="12" fillId="0" borderId="17" xfId="0" applyFont="1" applyBorder="1" applyAlignment="1">
      <alignment horizontal="center" vertical="center" wrapText="1"/>
    </xf>
    <xf numFmtId="4" fontId="12" fillId="0" borderId="17" xfId="0" applyNumberFormat="1" applyFont="1" applyBorder="1" applyAlignment="1">
      <alignment horizontal="center" vertical="center" wrapText="1"/>
    </xf>
    <xf numFmtId="0" fontId="12" fillId="0" borderId="0" xfId="0" applyFont="1" applyAlignment="1">
      <alignment horizontal="center" vertical="center" wrapText="1"/>
    </xf>
    <xf numFmtId="4" fontId="12" fillId="0" borderId="0" xfId="0" applyNumberFormat="1" applyFont="1" applyAlignment="1">
      <alignment horizontal="center" vertical="center" wrapText="1"/>
    </xf>
    <xf numFmtId="4" fontId="28" fillId="0" borderId="17" xfId="0" applyNumberFormat="1" applyFont="1" applyBorder="1" applyAlignment="1">
      <alignment horizontal="center" vertical="center"/>
    </xf>
    <xf numFmtId="9" fontId="28" fillId="0" borderId="17" xfId="0" applyNumberFormat="1" applyFont="1" applyBorder="1" applyAlignment="1">
      <alignment horizontal="center" vertical="center"/>
    </xf>
    <xf numFmtId="167" fontId="11" fillId="0" borderId="17" xfId="0" applyNumberFormat="1" applyFont="1" applyBorder="1" applyAlignment="1">
      <alignment horizontal="center" vertical="center" wrapText="1"/>
    </xf>
    <xf numFmtId="4" fontId="11" fillId="0" borderId="17" xfId="0" applyNumberFormat="1" applyFont="1" applyBorder="1" applyAlignment="1">
      <alignment horizontal="center" vertical="center"/>
    </xf>
    <xf numFmtId="4" fontId="11" fillId="0" borderId="17" xfId="0" applyNumberFormat="1" applyFont="1" applyBorder="1" applyAlignment="1">
      <alignment horizontal="center" vertical="center" wrapText="1"/>
    </xf>
    <xf numFmtId="0" fontId="91" fillId="0" borderId="0" xfId="0" applyFont="1" applyFill="1" applyAlignment="1">
      <alignment/>
    </xf>
    <xf numFmtId="0" fontId="21" fillId="0" borderId="10" xfId="59" applyFont="1" applyFill="1" applyBorder="1" applyAlignment="1">
      <alignment horizontal="center" vertical="center"/>
      <protection/>
    </xf>
    <xf numFmtId="0" fontId="21" fillId="0" borderId="10" xfId="59" applyFont="1" applyFill="1" applyBorder="1" applyAlignment="1">
      <alignment horizontal="center" vertical="center" wrapText="1"/>
      <protection/>
    </xf>
    <xf numFmtId="4" fontId="21" fillId="0" borderId="10" xfId="59" applyNumberFormat="1" applyFont="1" applyFill="1" applyBorder="1" applyAlignment="1">
      <alignment vertical="center"/>
      <protection/>
    </xf>
    <xf numFmtId="9" fontId="21" fillId="0" borderId="10" xfId="63" applyFont="1" applyFill="1" applyBorder="1" applyAlignment="1">
      <alignment horizontal="center" vertical="center"/>
    </xf>
    <xf numFmtId="0" fontId="94" fillId="0" borderId="32" xfId="0" applyFont="1" applyFill="1" applyBorder="1" applyAlignment="1">
      <alignment horizontal="left" vertical="top" wrapText="1"/>
    </xf>
    <xf numFmtId="0" fontId="2" fillId="33" borderId="10" xfId="60" applyFill="1" applyBorder="1" applyAlignment="1">
      <alignment horizontal="center" vertical="center"/>
      <protection/>
    </xf>
    <xf numFmtId="0" fontId="2" fillId="33" borderId="10" xfId="60" applyFont="1" applyFill="1" applyBorder="1" applyAlignment="1">
      <alignment horizontal="center" vertical="center"/>
      <protection/>
    </xf>
    <xf numFmtId="0" fontId="2" fillId="33" borderId="10" xfId="60" applyFont="1" applyFill="1" applyBorder="1" applyAlignment="1">
      <alignment vertical="center" wrapText="1"/>
      <protection/>
    </xf>
    <xf numFmtId="0" fontId="2" fillId="33" borderId="10" xfId="60" applyFont="1" applyFill="1" applyBorder="1" applyAlignment="1">
      <alignment vertical="center"/>
      <protection/>
    </xf>
    <xf numFmtId="4" fontId="2" fillId="33" borderId="13" xfId="60" applyNumberFormat="1" applyFont="1" applyFill="1" applyBorder="1" applyAlignment="1">
      <alignment horizontal="right" vertical="center"/>
      <protection/>
    </xf>
    <xf numFmtId="9" fontId="2" fillId="33" borderId="10" xfId="63" applyFont="1" applyFill="1" applyBorder="1" applyAlignment="1">
      <alignment horizontal="center" vertical="center"/>
    </xf>
    <xf numFmtId="4" fontId="2" fillId="33" borderId="10" xfId="60" applyNumberFormat="1" applyFont="1" applyFill="1" applyBorder="1" applyAlignment="1">
      <alignment horizontal="right" vertical="center"/>
      <protection/>
    </xf>
    <xf numFmtId="0" fontId="2" fillId="33" borderId="10" xfId="61" applyFont="1" applyFill="1" applyBorder="1" applyAlignment="1">
      <alignment vertical="center" wrapText="1"/>
      <protection/>
    </xf>
    <xf numFmtId="0" fontId="2" fillId="33" borderId="10" xfId="61" applyFont="1" applyFill="1" applyBorder="1" applyAlignment="1">
      <alignment horizontal="center" vertical="center"/>
      <protection/>
    </xf>
    <xf numFmtId="0" fontId="2" fillId="33" borderId="10" xfId="61" applyFont="1" applyFill="1" applyBorder="1" applyAlignment="1">
      <alignment vertical="center"/>
      <protection/>
    </xf>
    <xf numFmtId="9" fontId="2" fillId="33" borderId="10" xfId="64" applyFont="1" applyFill="1" applyBorder="1" applyAlignment="1">
      <alignment horizontal="center" vertical="center"/>
    </xf>
    <xf numFmtId="4" fontId="2" fillId="33" borderId="10" xfId="61" applyNumberFormat="1" applyFont="1" applyFill="1" applyBorder="1" applyAlignment="1">
      <alignment horizontal="right" vertical="center"/>
      <protection/>
    </xf>
    <xf numFmtId="0" fontId="2" fillId="33" borderId="10" xfId="61" applyFont="1" applyFill="1" applyBorder="1" applyAlignment="1">
      <alignment vertical="center" shrinkToFit="1"/>
      <protection/>
    </xf>
    <xf numFmtId="9" fontId="2" fillId="0" borderId="14" xfId="63" applyFont="1" applyBorder="1" applyAlignment="1">
      <alignment horizontal="center" vertical="center"/>
    </xf>
    <xf numFmtId="0" fontId="2" fillId="0" borderId="10" xfId="59" applyFont="1" applyBorder="1" applyAlignment="1">
      <alignment horizontal="center" vertical="center" wrapText="1"/>
      <protection/>
    </xf>
    <xf numFmtId="0" fontId="2" fillId="0" borderId="14" xfId="59" applyFont="1" applyBorder="1" applyAlignment="1">
      <alignment horizontal="center" vertical="center"/>
      <protection/>
    </xf>
    <xf numFmtId="4" fontId="2" fillId="0" borderId="14" xfId="59" applyNumberFormat="1" applyFont="1" applyBorder="1" applyAlignment="1">
      <alignment vertical="center"/>
      <protection/>
    </xf>
    <xf numFmtId="0" fontId="91" fillId="33" borderId="13" xfId="0" applyFont="1" applyFill="1" applyBorder="1" applyAlignment="1">
      <alignment horizontal="center"/>
    </xf>
    <xf numFmtId="0" fontId="94" fillId="0" borderId="0" xfId="0" applyFont="1" applyBorder="1" applyAlignment="1">
      <alignment horizontal="left" vertical="top" wrapText="1"/>
    </xf>
    <xf numFmtId="0" fontId="77" fillId="0" borderId="10" xfId="0" applyFont="1" applyBorder="1" applyAlignment="1">
      <alignment horizontal="left" vertical="center" wrapText="1"/>
    </xf>
    <xf numFmtId="0" fontId="77" fillId="33" borderId="10" xfId="0" applyFont="1" applyFill="1" applyBorder="1" applyAlignment="1">
      <alignment/>
    </xf>
    <xf numFmtId="0" fontId="77" fillId="0" borderId="14" xfId="0" applyFont="1" applyBorder="1" applyAlignment="1">
      <alignment horizontal="left" vertical="center" wrapText="1"/>
    </xf>
    <xf numFmtId="0" fontId="77" fillId="33" borderId="14" xfId="0" applyFont="1" applyFill="1" applyBorder="1" applyAlignment="1">
      <alignment/>
    </xf>
    <xf numFmtId="4" fontId="77" fillId="33" borderId="20" xfId="0" applyNumberFormat="1" applyFont="1" applyFill="1" applyBorder="1" applyAlignment="1">
      <alignment/>
    </xf>
    <xf numFmtId="4" fontId="77" fillId="33" borderId="10" xfId="0" applyNumberFormat="1" applyFont="1" applyFill="1" applyBorder="1" applyAlignment="1">
      <alignment/>
    </xf>
    <xf numFmtId="0" fontId="77" fillId="0" borderId="10" xfId="0" applyFont="1" applyBorder="1" applyAlignment="1">
      <alignment vertical="center" wrapText="1"/>
    </xf>
    <xf numFmtId="0" fontId="91" fillId="0" borderId="17" xfId="60" applyFont="1" applyBorder="1" applyAlignment="1">
      <alignment horizontal="center" vertical="center" wrapText="1"/>
      <protection/>
    </xf>
    <xf numFmtId="0" fontId="91" fillId="0" borderId="17" xfId="60" applyFont="1" applyBorder="1" applyAlignment="1">
      <alignment horizontal="center" vertical="top" wrapText="1"/>
      <protection/>
    </xf>
    <xf numFmtId="0" fontId="91" fillId="0" borderId="17" xfId="60" applyFont="1" applyBorder="1" applyAlignment="1">
      <alignment horizontal="left" vertical="top" wrapText="1"/>
      <protection/>
    </xf>
    <xf numFmtId="2" fontId="91" fillId="0" borderId="24" xfId="60" applyNumberFormat="1" applyFont="1" applyBorder="1" applyAlignment="1">
      <alignment horizontal="center" vertical="top" wrapText="1"/>
      <protection/>
    </xf>
    <xf numFmtId="9" fontId="91" fillId="0" borderId="17" xfId="60" applyNumberFormat="1" applyFont="1" applyBorder="1" applyAlignment="1">
      <alignment horizontal="center" vertical="top" wrapText="1"/>
      <protection/>
    </xf>
    <xf numFmtId="2" fontId="91" fillId="0" borderId="17" xfId="60" applyNumberFormat="1" applyFont="1" applyBorder="1" applyAlignment="1">
      <alignment horizontal="center" vertical="top" wrapText="1"/>
      <protection/>
    </xf>
    <xf numFmtId="0" fontId="2" fillId="0" borderId="17" xfId="60" applyFont="1" applyBorder="1" applyAlignment="1">
      <alignment horizontal="center" vertical="top"/>
      <protection/>
    </xf>
    <xf numFmtId="0" fontId="2" fillId="0" borderId="17" xfId="60" applyFont="1" applyBorder="1" applyAlignment="1">
      <alignment horizontal="center" vertical="top" wrapText="1"/>
      <protection/>
    </xf>
    <xf numFmtId="49" fontId="91" fillId="0" borderId="17" xfId="0" applyNumberFormat="1" applyFont="1" applyFill="1" applyBorder="1" applyAlignment="1">
      <alignment horizontal="left" vertical="top" wrapText="1"/>
    </xf>
    <xf numFmtId="0" fontId="2" fillId="0" borderId="0" xfId="60" applyFont="1" applyAlignment="1">
      <alignment horizontal="center" vertical="top"/>
      <protection/>
    </xf>
    <xf numFmtId="4" fontId="4" fillId="0" borderId="27" xfId="60" applyNumberFormat="1" applyFont="1" applyBorder="1" applyAlignment="1">
      <alignment horizontal="center" vertical="top"/>
      <protection/>
    </xf>
    <xf numFmtId="4" fontId="4" fillId="0" borderId="17" xfId="60" applyNumberFormat="1" applyFont="1" applyBorder="1" applyAlignment="1">
      <alignment horizontal="center" vertical="top"/>
      <protection/>
    </xf>
    <xf numFmtId="166" fontId="12" fillId="0" borderId="18" xfId="58" applyNumberFormat="1" applyFont="1" applyBorder="1" applyAlignment="1">
      <alignment horizontal="center" vertical="top" wrapText="1"/>
      <protection/>
    </xf>
    <xf numFmtId="0" fontId="2" fillId="0" borderId="17" xfId="58" applyFont="1" applyBorder="1" applyAlignment="1">
      <alignment horizontal="center" vertical="center"/>
      <protection/>
    </xf>
    <xf numFmtId="0" fontId="3" fillId="33" borderId="10" xfId="56" applyFont="1" applyFill="1" applyBorder="1" applyAlignment="1">
      <alignment horizontal="center" vertical="center" wrapText="1"/>
      <protection/>
    </xf>
    <xf numFmtId="0" fontId="3" fillId="33" borderId="0" xfId="56" applyFill="1" applyAlignment="1">
      <alignment vertical="center"/>
      <protection/>
    </xf>
    <xf numFmtId="0" fontId="2" fillId="33" borderId="0" xfId="60" applyFont="1" applyFill="1">
      <alignment/>
      <protection/>
    </xf>
    <xf numFmtId="0" fontId="77" fillId="33" borderId="10" xfId="60" applyFont="1" applyFill="1" applyBorder="1" applyAlignment="1">
      <alignment horizontal="center" vertical="center"/>
      <protection/>
    </xf>
    <xf numFmtId="0" fontId="77" fillId="33" borderId="10" xfId="61" applyFont="1" applyFill="1" applyBorder="1" applyAlignment="1">
      <alignment vertical="center" wrapText="1"/>
      <protection/>
    </xf>
    <xf numFmtId="0" fontId="77" fillId="33" borderId="10" xfId="61" applyFont="1" applyFill="1" applyBorder="1" applyAlignment="1">
      <alignment horizontal="center" vertical="center"/>
      <protection/>
    </xf>
    <xf numFmtId="0" fontId="77" fillId="33" borderId="10" xfId="61" applyFont="1" applyFill="1" applyBorder="1" applyAlignment="1">
      <alignment vertical="center"/>
      <protection/>
    </xf>
    <xf numFmtId="4" fontId="77" fillId="33" borderId="10" xfId="61" applyNumberFormat="1" applyFont="1" applyFill="1" applyBorder="1" applyAlignment="1">
      <alignment horizontal="right" vertical="center"/>
      <protection/>
    </xf>
    <xf numFmtId="9" fontId="77" fillId="33" borderId="10" xfId="64" applyFont="1" applyFill="1" applyBorder="1" applyAlignment="1">
      <alignment horizontal="center" vertical="center"/>
    </xf>
    <xf numFmtId="0" fontId="77" fillId="33" borderId="10" xfId="60" applyFont="1" applyFill="1" applyBorder="1" applyAlignment="1">
      <alignment vertical="center" wrapText="1"/>
      <protection/>
    </xf>
    <xf numFmtId="0" fontId="77" fillId="33" borderId="10" xfId="60" applyFont="1" applyFill="1" applyBorder="1" applyAlignment="1">
      <alignment vertical="center"/>
      <protection/>
    </xf>
    <xf numFmtId="4" fontId="77" fillId="33" borderId="10" xfId="60" applyNumberFormat="1" applyFont="1" applyFill="1" applyBorder="1" applyAlignment="1">
      <alignment horizontal="right" vertical="center"/>
      <protection/>
    </xf>
    <xf numFmtId="9" fontId="77" fillId="33" borderId="10" xfId="63" applyFont="1" applyFill="1" applyBorder="1" applyAlignment="1">
      <alignment horizontal="center" vertical="center"/>
    </xf>
    <xf numFmtId="4" fontId="95" fillId="33" borderId="12" xfId="60" applyNumberFormat="1" applyFont="1" applyFill="1" applyBorder="1" applyAlignment="1">
      <alignment horizontal="right" vertical="center"/>
      <protection/>
    </xf>
    <xf numFmtId="4" fontId="95" fillId="33" borderId="10" xfId="60" applyNumberFormat="1" applyFont="1" applyFill="1" applyBorder="1" applyAlignment="1">
      <alignment horizontal="right" vertical="center"/>
      <protection/>
    </xf>
    <xf numFmtId="0" fontId="3" fillId="33" borderId="0" xfId="56" applyFill="1" applyAlignment="1">
      <alignment horizontal="center" vertical="center"/>
      <protection/>
    </xf>
    <xf numFmtId="0" fontId="77" fillId="0" borderId="10" xfId="56" applyFont="1" applyBorder="1" applyAlignment="1">
      <alignment horizontal="center" vertical="center" wrapText="1"/>
      <protection/>
    </xf>
    <xf numFmtId="0" fontId="2" fillId="33" borderId="10" xfId="55" applyFont="1" applyFill="1" applyBorder="1" applyAlignment="1">
      <alignment horizontal="center" vertical="center"/>
      <protection/>
    </xf>
    <xf numFmtId="4" fontId="2" fillId="33" borderId="10" xfId="55" applyNumberFormat="1" applyFont="1" applyFill="1" applyBorder="1" applyAlignment="1">
      <alignment vertical="center"/>
      <protection/>
    </xf>
    <xf numFmtId="0" fontId="2" fillId="33" borderId="0" xfId="55" applyFont="1" applyFill="1" applyAlignment="1">
      <alignment vertical="center"/>
      <protection/>
    </xf>
    <xf numFmtId="0" fontId="3" fillId="33" borderId="10" xfId="56" applyFill="1" applyBorder="1" applyAlignment="1">
      <alignment horizontal="center" vertical="center"/>
      <protection/>
    </xf>
    <xf numFmtId="1" fontId="3" fillId="33" borderId="10" xfId="56" applyNumberFormat="1" applyFill="1" applyBorder="1" applyAlignment="1">
      <alignment horizontal="center" vertical="center"/>
      <protection/>
    </xf>
    <xf numFmtId="4" fontId="5" fillId="33" borderId="10" xfId="55" applyNumberFormat="1" applyFont="1" applyFill="1" applyBorder="1" applyAlignment="1">
      <alignment horizontal="right" vertical="center"/>
      <protection/>
    </xf>
    <xf numFmtId="0" fontId="3" fillId="33" borderId="0" xfId="55" applyFill="1" applyAlignment="1">
      <alignment vertical="center"/>
      <protection/>
    </xf>
    <xf numFmtId="0" fontId="3" fillId="0" borderId="10" xfId="55" applyBorder="1" applyAlignment="1">
      <alignment horizontal="left" vertical="center" wrapText="1"/>
      <protection/>
    </xf>
    <xf numFmtId="0" fontId="2" fillId="33" borderId="10" xfId="55" applyFont="1" applyFill="1" applyBorder="1" applyAlignment="1">
      <alignment horizontal="left" vertical="center" wrapText="1"/>
      <protection/>
    </xf>
    <xf numFmtId="0" fontId="92" fillId="0" borderId="22" xfId="55" applyFont="1" applyFill="1" applyBorder="1" applyAlignment="1">
      <alignment horizontal="left" vertical="center" wrapText="1"/>
      <protection/>
    </xf>
    <xf numFmtId="0" fontId="3" fillId="33" borderId="0" xfId="56" applyFill="1" applyAlignment="1">
      <alignment horizontal="left" vertical="center"/>
      <protection/>
    </xf>
    <xf numFmtId="0" fontId="9" fillId="0" borderId="27" xfId="0" applyFont="1" applyFill="1" applyBorder="1" applyAlignment="1">
      <alignment horizontal="center" vertical="center" wrapText="1"/>
    </xf>
    <xf numFmtId="0" fontId="88" fillId="0" borderId="10" xfId="0" applyFont="1" applyBorder="1" applyAlignment="1">
      <alignment vertical="center" wrapText="1"/>
    </xf>
    <xf numFmtId="0" fontId="88" fillId="0" borderId="10" xfId="0" applyFont="1" applyBorder="1" applyAlignment="1">
      <alignment wrapText="1"/>
    </xf>
    <xf numFmtId="0" fontId="17" fillId="0" borderId="10" xfId="58" applyFont="1" applyBorder="1" applyAlignment="1">
      <alignment vertical="center" wrapText="1"/>
      <protection/>
    </xf>
    <xf numFmtId="0" fontId="87" fillId="0" borderId="10" xfId="0" applyFont="1" applyBorder="1" applyAlignment="1">
      <alignment horizontal="justify" vertical="center" wrapText="1"/>
    </xf>
    <xf numFmtId="0" fontId="96" fillId="33" borderId="10" xfId="56" applyFont="1" applyFill="1" applyBorder="1" applyAlignment="1">
      <alignment horizontal="center" vertical="center" wrapText="1"/>
      <protection/>
    </xf>
    <xf numFmtId="0" fontId="96" fillId="33" borderId="10" xfId="56" applyFont="1" applyFill="1" applyBorder="1" applyAlignment="1">
      <alignment horizontal="center" vertical="center" wrapText="1"/>
      <protection/>
    </xf>
    <xf numFmtId="0" fontId="0" fillId="33" borderId="0" xfId="0" applyFont="1" applyFill="1" applyAlignment="1">
      <alignment/>
    </xf>
    <xf numFmtId="0" fontId="97" fillId="33" borderId="10" xfId="56" applyFont="1" applyFill="1" applyBorder="1" applyAlignment="1">
      <alignment vertical="center" wrapText="1"/>
      <protection/>
    </xf>
    <xf numFmtId="0" fontId="96" fillId="33" borderId="11" xfId="56" applyFont="1" applyFill="1" applyBorder="1" applyAlignment="1">
      <alignment horizontal="center" vertical="center"/>
      <protection/>
    </xf>
    <xf numFmtId="4" fontId="96" fillId="33" borderId="11" xfId="56" applyNumberFormat="1" applyFont="1" applyFill="1" applyBorder="1" applyAlignment="1">
      <alignment vertical="center"/>
      <protection/>
    </xf>
    <xf numFmtId="9" fontId="96" fillId="33" borderId="11" xfId="63" applyFont="1" applyFill="1" applyBorder="1" applyAlignment="1">
      <alignment horizontal="center" vertical="center"/>
    </xf>
    <xf numFmtId="4" fontId="96" fillId="33" borderId="10" xfId="72" applyNumberFormat="1" applyFont="1" applyFill="1" applyBorder="1" applyAlignment="1">
      <alignment vertical="center"/>
    </xf>
    <xf numFmtId="0" fontId="96" fillId="33" borderId="10" xfId="56" applyFont="1" applyFill="1" applyBorder="1" applyAlignment="1">
      <alignment vertical="center" wrapText="1"/>
      <protection/>
    </xf>
    <xf numFmtId="0" fontId="96" fillId="33" borderId="10" xfId="56" applyFont="1" applyFill="1" applyBorder="1" applyAlignment="1">
      <alignment horizontal="center" vertical="center"/>
      <protection/>
    </xf>
    <xf numFmtId="4" fontId="96" fillId="33" borderId="10" xfId="56" applyNumberFormat="1" applyFont="1" applyFill="1" applyBorder="1" applyAlignment="1">
      <alignment vertical="center"/>
      <protection/>
    </xf>
    <xf numFmtId="9" fontId="96" fillId="33" borderId="10" xfId="63" applyFont="1" applyFill="1" applyBorder="1" applyAlignment="1">
      <alignment horizontal="center" vertical="center"/>
    </xf>
    <xf numFmtId="0" fontId="96" fillId="33" borderId="0" xfId="56" applyFont="1" applyFill="1" applyAlignment="1">
      <alignment horizontal="center" vertical="center"/>
      <protection/>
    </xf>
    <xf numFmtId="0" fontId="80" fillId="33" borderId="32" xfId="0" applyFont="1" applyFill="1" applyBorder="1" applyAlignment="1">
      <alignment horizontal="left" vertical="top" wrapText="1"/>
    </xf>
    <xf numFmtId="4" fontId="97" fillId="33" borderId="10" xfId="60" applyNumberFormat="1" applyFont="1" applyFill="1" applyBorder="1" applyAlignment="1">
      <alignment horizontal="right" vertical="center"/>
      <protection/>
    </xf>
    <xf numFmtId="0" fontId="96" fillId="33" borderId="0" xfId="56" applyFont="1" applyFill="1" applyAlignment="1">
      <alignment vertical="center"/>
      <protection/>
    </xf>
    <xf numFmtId="166" fontId="96" fillId="33" borderId="0" xfId="56" applyNumberFormat="1" applyFont="1" applyFill="1" applyAlignment="1">
      <alignment vertical="center"/>
      <protection/>
    </xf>
    <xf numFmtId="0" fontId="2" fillId="33" borderId="10" xfId="59" applyFont="1" applyFill="1" applyBorder="1" applyAlignment="1">
      <alignment horizontal="center" vertical="center"/>
      <protection/>
    </xf>
    <xf numFmtId="0" fontId="12" fillId="0" borderId="10" xfId="58" applyFont="1" applyBorder="1" applyAlignment="1">
      <alignment horizontal="center" vertical="center" wrapText="1"/>
      <protection/>
    </xf>
    <xf numFmtId="0" fontId="24" fillId="0" borderId="17" xfId="0" applyFont="1" applyBorder="1" applyAlignment="1">
      <alignment horizontal="center" vertical="center"/>
    </xf>
    <xf numFmtId="0" fontId="24" fillId="0" borderId="17" xfId="0" applyFont="1" applyBorder="1" applyAlignment="1">
      <alignment vertical="center" wrapText="1"/>
    </xf>
    <xf numFmtId="0" fontId="24" fillId="0" borderId="17" xfId="0" applyFont="1" applyBorder="1" applyAlignment="1">
      <alignment horizontal="left" vertical="center" wrapText="1"/>
    </xf>
    <xf numFmtId="0" fontId="23" fillId="0" borderId="17" xfId="0" applyFont="1" applyBorder="1" applyAlignment="1">
      <alignment vertical="center" wrapText="1"/>
    </xf>
    <xf numFmtId="0" fontId="11" fillId="0" borderId="10" xfId="58" applyFont="1" applyBorder="1" applyAlignment="1">
      <alignment horizontal="center" vertical="center" wrapText="1"/>
      <protection/>
    </xf>
    <xf numFmtId="0" fontId="12" fillId="0" borderId="0" xfId="0" applyFont="1" applyAlignment="1">
      <alignment/>
    </xf>
    <xf numFmtId="0" fontId="98" fillId="0" borderId="0" xfId="0" applyFont="1" applyAlignment="1">
      <alignment horizontal="center" vertical="center"/>
    </xf>
    <xf numFmtId="4" fontId="98" fillId="0" borderId="0" xfId="0" applyNumberFormat="1" applyFont="1" applyAlignment="1">
      <alignment horizontal="center" vertical="center"/>
    </xf>
    <xf numFmtId="0" fontId="98" fillId="0" borderId="0" xfId="0" applyFont="1" applyAlignment="1">
      <alignment/>
    </xf>
    <xf numFmtId="0" fontId="11" fillId="0" borderId="17" xfId="0" applyFont="1" applyBorder="1" applyAlignment="1">
      <alignment vertical="center" wrapText="1"/>
    </xf>
    <xf numFmtId="0" fontId="24" fillId="35" borderId="17" xfId="47" applyFont="1" applyFill="1" applyBorder="1" applyAlignment="1">
      <alignment horizontal="center" vertical="center" wrapText="1"/>
      <protection/>
    </xf>
    <xf numFmtId="1" fontId="24" fillId="35" borderId="17" xfId="0" applyNumberFormat="1" applyFont="1" applyFill="1" applyBorder="1" applyAlignment="1">
      <alignment horizontal="center" vertical="center"/>
    </xf>
    <xf numFmtId="4" fontId="24" fillId="35" borderId="17" xfId="42" applyNumberFormat="1" applyFont="1" applyFill="1" applyBorder="1" applyAlignment="1" applyProtection="1">
      <alignment horizontal="center" vertical="center" wrapText="1"/>
      <protection/>
    </xf>
    <xf numFmtId="0" fontId="98" fillId="0" borderId="17" xfId="0" applyFont="1" applyBorder="1" applyAlignment="1">
      <alignment vertical="center" wrapText="1"/>
    </xf>
    <xf numFmtId="9" fontId="24" fillId="35" borderId="17" xfId="64" applyFont="1" applyFill="1" applyBorder="1" applyAlignment="1" applyProtection="1">
      <alignment horizontal="center" vertical="center" wrapText="1"/>
      <protection/>
    </xf>
    <xf numFmtId="0" fontId="98" fillId="0" borderId="17" xfId="46" applyFont="1" applyBorder="1" applyAlignment="1">
      <alignment horizontal="left" vertical="center" wrapText="1"/>
      <protection/>
    </xf>
    <xf numFmtId="0" fontId="98" fillId="0" borderId="17" xfId="0" applyFont="1" applyBorder="1" applyAlignment="1">
      <alignment horizontal="justify" vertical="center"/>
    </xf>
    <xf numFmtId="0" fontId="99" fillId="0" borderId="0" xfId="0" applyFont="1" applyAlignment="1">
      <alignment/>
    </xf>
    <xf numFmtId="4" fontId="98" fillId="0" borderId="0" xfId="0" applyNumberFormat="1" applyFont="1" applyAlignment="1">
      <alignment/>
    </xf>
    <xf numFmtId="0" fontId="4" fillId="0" borderId="12" xfId="55" applyNumberFormat="1" applyFont="1" applyBorder="1" applyAlignment="1">
      <alignment vertical="center" wrapText="1"/>
      <protection/>
    </xf>
    <xf numFmtId="0" fontId="2" fillId="0" borderId="19" xfId="55" applyNumberFormat="1" applyFont="1" applyBorder="1" applyAlignment="1">
      <alignment vertical="center" wrapText="1"/>
      <protection/>
    </xf>
    <xf numFmtId="0" fontId="2" fillId="0" borderId="20" xfId="55" applyNumberFormat="1" applyFont="1" applyBorder="1" applyAlignment="1">
      <alignment vertical="center" wrapText="1"/>
      <protection/>
    </xf>
    <xf numFmtId="166" fontId="80" fillId="0" borderId="10" xfId="0" applyNumberFormat="1" applyFont="1" applyBorder="1" applyAlignment="1">
      <alignment horizontal="center" vertical="center" wrapText="1"/>
    </xf>
    <xf numFmtId="0" fontId="80" fillId="0" borderId="10" xfId="0" applyFont="1" applyBorder="1" applyAlignment="1">
      <alignment vertical="center" wrapText="1"/>
    </xf>
    <xf numFmtId="0" fontId="4" fillId="0" borderId="10" xfId="55" applyFont="1" applyFill="1" applyBorder="1" applyAlignment="1">
      <alignment vertical="center" wrapText="1"/>
      <protection/>
    </xf>
    <xf numFmtId="0" fontId="2" fillId="0" borderId="10" xfId="55" applyFont="1" applyFill="1" applyBorder="1" applyAlignment="1">
      <alignment vertical="center" wrapText="1"/>
      <protection/>
    </xf>
    <xf numFmtId="166" fontId="2" fillId="0" borderId="10" xfId="55" applyNumberFormat="1" applyFont="1" applyFill="1" applyBorder="1" applyAlignment="1">
      <alignment horizontal="center" vertical="center" wrapText="1"/>
      <protection/>
    </xf>
    <xf numFmtId="166" fontId="4" fillId="0" borderId="10" xfId="55" applyNumberFormat="1" applyFont="1" applyFill="1" applyBorder="1" applyAlignment="1">
      <alignment horizontal="center" vertical="center" wrapText="1"/>
      <protection/>
    </xf>
    <xf numFmtId="0" fontId="4" fillId="0" borderId="10" xfId="55" applyFont="1" applyBorder="1" applyAlignment="1">
      <alignment horizontal="center"/>
      <protection/>
    </xf>
    <xf numFmtId="0" fontId="4" fillId="0" borderId="12"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166" fontId="2" fillId="0" borderId="12" xfId="55" applyNumberFormat="1" applyFont="1" applyFill="1" applyBorder="1" applyAlignment="1">
      <alignment horizontal="center" vertical="center" wrapText="1"/>
      <protection/>
    </xf>
    <xf numFmtId="166" fontId="2" fillId="0" borderId="20" xfId="55" applyNumberFormat="1" applyFont="1" applyFill="1" applyBorder="1" applyAlignment="1">
      <alignment horizontal="center" vertical="center" wrapText="1"/>
      <protection/>
    </xf>
    <xf numFmtId="0" fontId="7" fillId="0" borderId="0" xfId="56" applyFont="1" applyAlignment="1">
      <alignment vertical="center" wrapText="1"/>
      <protection/>
    </xf>
    <xf numFmtId="4" fontId="2" fillId="0" borderId="14" xfId="55" applyNumberFormat="1" applyFont="1" applyBorder="1" applyAlignment="1">
      <alignment horizontal="center" vertical="center"/>
      <protection/>
    </xf>
    <xf numFmtId="4" fontId="2" fillId="0" borderId="21" xfId="55" applyNumberFormat="1" applyFont="1" applyBorder="1" applyAlignment="1">
      <alignment horizontal="center" vertical="center"/>
      <protection/>
    </xf>
    <xf numFmtId="4" fontId="2" fillId="0" borderId="13" xfId="55" applyNumberFormat="1" applyFont="1" applyBorder="1" applyAlignment="1">
      <alignment horizontal="center" vertical="center"/>
      <protection/>
    </xf>
    <xf numFmtId="0" fontId="2" fillId="0" borderId="0" xfId="55" applyFont="1" applyFill="1" applyAlignment="1">
      <alignment horizontal="left" vertical="center" wrapText="1"/>
      <protection/>
    </xf>
    <xf numFmtId="0" fontId="2" fillId="0" borderId="14" xfId="55" applyFont="1" applyBorder="1" applyAlignment="1">
      <alignment horizontal="center" vertical="center"/>
      <protection/>
    </xf>
    <xf numFmtId="0" fontId="2" fillId="0" borderId="21" xfId="55" applyFont="1" applyBorder="1" applyAlignment="1">
      <alignment horizontal="center" vertical="center"/>
      <protection/>
    </xf>
    <xf numFmtId="0" fontId="2" fillId="0" borderId="13" xfId="55" applyFont="1" applyBorder="1" applyAlignment="1">
      <alignment horizontal="center" vertical="center"/>
      <protection/>
    </xf>
    <xf numFmtId="4" fontId="2" fillId="0" borderId="14" xfId="55" applyNumberFormat="1" applyFont="1" applyBorder="1" applyAlignment="1">
      <alignment horizontal="right" vertical="center"/>
      <protection/>
    </xf>
    <xf numFmtId="4" fontId="2" fillId="0" borderId="21" xfId="55" applyNumberFormat="1" applyFont="1" applyBorder="1" applyAlignment="1">
      <alignment horizontal="right" vertical="center"/>
      <protection/>
    </xf>
    <xf numFmtId="4" fontId="2" fillId="0" borderId="13" xfId="55" applyNumberFormat="1" applyFont="1" applyBorder="1" applyAlignment="1">
      <alignment horizontal="right" vertical="center"/>
      <protection/>
    </xf>
    <xf numFmtId="9" fontId="2" fillId="0" borderId="14" xfId="55" applyNumberFormat="1" applyFont="1" applyBorder="1" applyAlignment="1">
      <alignment horizontal="center" vertical="center"/>
      <protection/>
    </xf>
    <xf numFmtId="9" fontId="2" fillId="0" borderId="21" xfId="55" applyNumberFormat="1" applyFont="1" applyBorder="1" applyAlignment="1">
      <alignment horizontal="center" vertical="center"/>
      <protection/>
    </xf>
    <xf numFmtId="9" fontId="2" fillId="0" borderId="13" xfId="55" applyNumberFormat="1" applyFont="1" applyBorder="1" applyAlignment="1">
      <alignment horizontal="center" vertical="center"/>
      <protection/>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10" xfId="0" applyFont="1" applyFill="1" applyBorder="1" applyAlignment="1">
      <alignment horizontal="center" vertical="center" wrapText="1"/>
    </xf>
    <xf numFmtId="0" fontId="4" fillId="0" borderId="10" xfId="60" applyFont="1" applyBorder="1" applyAlignment="1">
      <alignment horizontal="center" vertical="center" wrapText="1"/>
      <protection/>
    </xf>
    <xf numFmtId="0" fontId="22" fillId="0" borderId="0" xfId="56" applyFont="1" applyAlignment="1">
      <alignment vertical="center" wrapText="1"/>
      <protection/>
    </xf>
    <xf numFmtId="0" fontId="2" fillId="0" borderId="33" xfId="56" applyFont="1" applyBorder="1" applyAlignment="1">
      <alignment horizontal="center" vertical="center" wrapText="1"/>
      <protection/>
    </xf>
    <xf numFmtId="0" fontId="2" fillId="0" borderId="34" xfId="56" applyFont="1" applyBorder="1" applyAlignment="1">
      <alignment horizontal="center" vertical="center" wrapText="1"/>
      <protection/>
    </xf>
    <xf numFmtId="0" fontId="2" fillId="0" borderId="35" xfId="56" applyFont="1" applyBorder="1" applyAlignment="1">
      <alignment horizontal="center" vertical="center" wrapText="1"/>
      <protection/>
    </xf>
    <xf numFmtId="166" fontId="2" fillId="0" borderId="12" xfId="56" applyNumberFormat="1" applyFont="1" applyBorder="1" applyAlignment="1">
      <alignment horizontal="center" vertical="center"/>
      <protection/>
    </xf>
    <xf numFmtId="166" fontId="2" fillId="0" borderId="19" xfId="56" applyNumberFormat="1" applyFont="1" applyBorder="1" applyAlignment="1">
      <alignment horizontal="center" vertical="center"/>
      <protection/>
    </xf>
    <xf numFmtId="0" fontId="2" fillId="0" borderId="14" xfId="56" applyFont="1" applyBorder="1" applyAlignment="1">
      <alignment horizontal="center" vertical="center"/>
      <protection/>
    </xf>
    <xf numFmtId="0" fontId="2" fillId="0" borderId="21" xfId="56" applyFont="1" applyBorder="1" applyAlignment="1">
      <alignment horizontal="center" vertical="center"/>
      <protection/>
    </xf>
    <xf numFmtId="0" fontId="2" fillId="0" borderId="13" xfId="56" applyFont="1" applyBorder="1" applyAlignment="1">
      <alignment horizontal="center" vertical="center"/>
      <protection/>
    </xf>
    <xf numFmtId="0" fontId="2" fillId="0" borderId="12" xfId="56" applyFont="1" applyBorder="1" applyAlignment="1">
      <alignment horizontal="center" vertical="center"/>
      <protection/>
    </xf>
    <xf numFmtId="0" fontId="2" fillId="0" borderId="19" xfId="56" applyFont="1" applyBorder="1" applyAlignment="1">
      <alignment horizontal="center" vertical="center"/>
      <protection/>
    </xf>
    <xf numFmtId="0" fontId="2" fillId="0" borderId="20" xfId="56" applyFont="1" applyBorder="1" applyAlignment="1">
      <alignment horizontal="center" vertical="center"/>
      <protection/>
    </xf>
    <xf numFmtId="0" fontId="4" fillId="0" borderId="10" xfId="55" applyFont="1" applyBorder="1" applyAlignment="1">
      <alignment horizontal="center" vertical="center"/>
      <protection/>
    </xf>
    <xf numFmtId="0" fontId="4" fillId="0" borderId="17" xfId="0" applyFont="1" applyBorder="1" applyAlignment="1">
      <alignment horizontal="right" vertical="center" wrapText="1"/>
    </xf>
    <xf numFmtId="0" fontId="4" fillId="0" borderId="0" xfId="0" applyFont="1" applyBorder="1" applyAlignment="1">
      <alignment vertical="center" wrapText="1"/>
    </xf>
    <xf numFmtId="166" fontId="77" fillId="0" borderId="1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vertical="center" wrapText="1"/>
    </xf>
    <xf numFmtId="166" fontId="77" fillId="0" borderId="17" xfId="0" applyNumberFormat="1" applyFont="1" applyBorder="1" applyAlignment="1">
      <alignment horizontal="center" vertical="center"/>
    </xf>
    <xf numFmtId="0" fontId="77" fillId="0" borderId="17" xfId="0" applyFont="1" applyBorder="1" applyAlignment="1">
      <alignment vertical="center" wrapText="1"/>
    </xf>
    <xf numFmtId="0" fontId="4" fillId="0" borderId="12" xfId="60" applyFont="1" applyBorder="1" applyAlignment="1">
      <alignment horizontal="left" vertical="center" wrapText="1"/>
      <protection/>
    </xf>
    <xf numFmtId="0" fontId="4" fillId="0" borderId="20" xfId="60" applyFont="1" applyBorder="1" applyAlignment="1">
      <alignment horizontal="left" vertical="center" wrapText="1"/>
      <protection/>
    </xf>
    <xf numFmtId="0" fontId="5" fillId="0" borderId="12" xfId="60" applyFont="1" applyBorder="1" applyAlignment="1">
      <alignment horizontal="center" vertical="center" wrapText="1"/>
      <protection/>
    </xf>
    <xf numFmtId="0" fontId="5" fillId="0" borderId="19" xfId="60" applyFont="1" applyBorder="1" applyAlignment="1">
      <alignment horizontal="center" vertical="center" wrapText="1"/>
      <protection/>
    </xf>
    <xf numFmtId="0" fontId="5" fillId="0" borderId="20" xfId="60" applyFont="1" applyBorder="1" applyAlignment="1">
      <alignment horizontal="center" vertical="center" wrapText="1"/>
      <protection/>
    </xf>
    <xf numFmtId="0" fontId="5" fillId="0" borderId="12" xfId="55" applyFont="1" applyBorder="1" applyAlignment="1">
      <alignment horizontal="center" vertical="center" wrapText="1"/>
      <protection/>
    </xf>
    <xf numFmtId="0" fontId="5" fillId="0" borderId="19" xfId="55" applyFont="1" applyBorder="1" applyAlignment="1">
      <alignment horizontal="center" vertical="center" wrapText="1"/>
      <protection/>
    </xf>
    <xf numFmtId="0" fontId="5" fillId="0" borderId="20" xfId="55" applyFont="1" applyBorder="1" applyAlignment="1">
      <alignment horizontal="center" vertical="center" wrapText="1"/>
      <protection/>
    </xf>
    <xf numFmtId="0" fontId="5" fillId="33" borderId="10" xfId="55" applyFont="1" applyFill="1" applyBorder="1" applyAlignment="1">
      <alignment horizontal="center" vertical="center" wrapText="1"/>
      <protection/>
    </xf>
    <xf numFmtId="0" fontId="2" fillId="0" borderId="17" xfId="58" applyFont="1" applyBorder="1" applyAlignment="1">
      <alignment vertical="center" wrapText="1"/>
      <protection/>
    </xf>
    <xf numFmtId="0" fontId="2" fillId="0" borderId="17" xfId="58" applyFont="1" applyBorder="1" applyAlignment="1">
      <alignment horizontal="center" vertical="top"/>
      <protection/>
    </xf>
    <xf numFmtId="0" fontId="4" fillId="0" borderId="17" xfId="60" applyFont="1" applyBorder="1" applyAlignment="1">
      <alignment horizontal="center" vertical="center" wrapText="1"/>
      <protection/>
    </xf>
    <xf numFmtId="0" fontId="4" fillId="0" borderId="18" xfId="58" applyFont="1" applyBorder="1" applyAlignment="1">
      <alignment horizontal="center" vertical="center" wrapText="1"/>
      <protection/>
    </xf>
    <xf numFmtId="166" fontId="12" fillId="0" borderId="17" xfId="58" applyNumberFormat="1" applyFont="1" applyBorder="1" applyAlignment="1">
      <alignment horizontal="center" vertical="top" wrapText="1"/>
      <protection/>
    </xf>
    <xf numFmtId="0" fontId="4" fillId="0" borderId="0" xfId="56" applyFont="1" applyAlignment="1">
      <alignment vertical="center" wrapText="1"/>
      <protection/>
    </xf>
    <xf numFmtId="0" fontId="2" fillId="0" borderId="0" xfId="60" applyFont="1" applyAlignment="1">
      <alignment vertical="center" wrapText="1"/>
      <protection/>
    </xf>
    <xf numFmtId="0" fontId="95" fillId="33" borderId="12" xfId="60" applyFont="1" applyFill="1" applyBorder="1" applyAlignment="1">
      <alignment horizontal="center" vertical="center" wrapText="1"/>
      <protection/>
    </xf>
    <xf numFmtId="0" fontId="95" fillId="33" borderId="19" xfId="60" applyFont="1" applyFill="1" applyBorder="1" applyAlignment="1">
      <alignment horizontal="center" vertical="center" wrapText="1"/>
      <protection/>
    </xf>
    <xf numFmtId="0" fontId="95" fillId="33" borderId="20" xfId="60" applyFont="1" applyFill="1" applyBorder="1" applyAlignment="1">
      <alignment horizontal="center" vertical="center" wrapText="1"/>
      <protection/>
    </xf>
    <xf numFmtId="0" fontId="4" fillId="33" borderId="0" xfId="56" applyFont="1" applyFill="1" applyAlignment="1">
      <alignment vertical="center" wrapText="1"/>
      <protection/>
    </xf>
    <xf numFmtId="0" fontId="5" fillId="0" borderId="0" xfId="58" applyFont="1" applyAlignment="1">
      <alignment vertical="center" wrapText="1"/>
      <protection/>
    </xf>
    <xf numFmtId="0" fontId="26" fillId="33" borderId="36" xfId="55" applyFont="1" applyFill="1" applyBorder="1" applyAlignment="1">
      <alignment horizontal="center" vertical="center" wrapText="1"/>
      <protection/>
    </xf>
    <xf numFmtId="0" fontId="26" fillId="33" borderId="37" xfId="55" applyFont="1" applyFill="1" applyBorder="1" applyAlignment="1">
      <alignment horizontal="center" vertical="center" wrapText="1"/>
      <protection/>
    </xf>
    <xf numFmtId="0" fontId="26" fillId="33" borderId="38" xfId="55" applyFont="1" applyFill="1" applyBorder="1" applyAlignment="1">
      <alignment horizontal="center" vertical="center" wrapText="1"/>
      <protection/>
    </xf>
    <xf numFmtId="0" fontId="26" fillId="33" borderId="0" xfId="56" applyFont="1" applyFill="1" applyAlignment="1">
      <alignment vertical="center" wrapText="1"/>
      <protection/>
    </xf>
    <xf numFmtId="0" fontId="24" fillId="0" borderId="17" xfId="46" applyFont="1" applyBorder="1" applyAlignment="1">
      <alignment horizontal="center" vertical="center" wrapText="1"/>
      <protection/>
    </xf>
    <xf numFmtId="0" fontId="98" fillId="0" borderId="17" xfId="0" applyFont="1" applyBorder="1" applyAlignment="1">
      <alignment horizontal="center" wrapText="1"/>
    </xf>
    <xf numFmtId="0" fontId="20" fillId="0" borderId="0" xfId="58" applyFont="1" applyAlignment="1">
      <alignment vertical="center" wrapText="1"/>
      <protection/>
    </xf>
    <xf numFmtId="0" fontId="17" fillId="0" borderId="12" xfId="58" applyFont="1" applyBorder="1" applyAlignment="1">
      <alignment horizontal="right" vertical="center"/>
      <protection/>
    </xf>
    <xf numFmtId="0" fontId="17" fillId="0" borderId="19" xfId="58" applyFont="1" applyBorder="1" applyAlignment="1">
      <alignment horizontal="right" vertical="center"/>
      <protection/>
    </xf>
    <xf numFmtId="0" fontId="17" fillId="0" borderId="20" xfId="58" applyFont="1" applyBorder="1" applyAlignment="1">
      <alignment horizontal="right" vertical="center"/>
      <protection/>
    </xf>
    <xf numFmtId="0" fontId="100" fillId="36" borderId="0" xfId="0" applyFont="1" applyFill="1" applyAlignment="1">
      <alignment horizontal="left" vertical="center"/>
    </xf>
    <xf numFmtId="0" fontId="101" fillId="0" borderId="0" xfId="0" applyFont="1" applyAlignment="1">
      <alignment horizontal="center" wrapText="1"/>
    </xf>
    <xf numFmtId="0" fontId="102" fillId="0" borderId="0" xfId="0" applyFont="1" applyAlignment="1">
      <alignment horizontal="center" wrapText="1"/>
    </xf>
    <xf numFmtId="0" fontId="20" fillId="0" borderId="12" xfId="55" applyNumberFormat="1" applyFont="1" applyBorder="1" applyAlignment="1">
      <alignment vertical="center" wrapText="1"/>
      <protection/>
    </xf>
    <xf numFmtId="0" fontId="17" fillId="0" borderId="19" xfId="55" applyNumberFormat="1" applyFont="1" applyBorder="1" applyAlignment="1">
      <alignment vertical="center" wrapText="1"/>
      <protection/>
    </xf>
    <xf numFmtId="0" fontId="17" fillId="0" borderId="20" xfId="55" applyNumberFormat="1" applyFont="1" applyBorder="1" applyAlignment="1">
      <alignment vertical="center" wrapText="1"/>
      <protection/>
    </xf>
    <xf numFmtId="0" fontId="20" fillId="0" borderId="10" xfId="55" applyFont="1" applyBorder="1" applyAlignment="1">
      <alignment horizontal="center"/>
      <protection/>
    </xf>
    <xf numFmtId="0" fontId="96" fillId="33" borderId="10" xfId="56" applyFont="1" applyFill="1" applyBorder="1" applyAlignment="1">
      <alignment horizontal="center" vertical="center"/>
      <protection/>
    </xf>
    <xf numFmtId="0" fontId="97" fillId="33" borderId="10" xfId="60" applyFont="1" applyFill="1" applyBorder="1" applyAlignment="1">
      <alignment horizontal="center" vertical="center" wrapText="1"/>
      <protection/>
    </xf>
    <xf numFmtId="0" fontId="103" fillId="33" borderId="0" xfId="56" applyFont="1" applyFill="1" applyAlignment="1">
      <alignment vertical="center" wrapText="1"/>
      <protection/>
    </xf>
    <xf numFmtId="0" fontId="5" fillId="0" borderId="10" xfId="60" applyFont="1" applyBorder="1" applyAlignment="1">
      <alignment horizontal="center" vertical="center" wrapText="1"/>
      <protection/>
    </xf>
    <xf numFmtId="0" fontId="2" fillId="0" borderId="12" xfId="59" applyFont="1" applyBorder="1" applyAlignment="1">
      <alignment horizontal="center" vertical="center"/>
      <protection/>
    </xf>
    <xf numFmtId="0" fontId="77" fillId="0" borderId="19" xfId="0" applyFont="1" applyBorder="1" applyAlignment="1">
      <alignment/>
    </xf>
    <xf numFmtId="0" fontId="77" fillId="0" borderId="20" xfId="0" applyFont="1" applyBorder="1" applyAlignment="1">
      <alignment/>
    </xf>
    <xf numFmtId="0" fontId="5" fillId="0" borderId="10" xfId="55" applyFont="1" applyBorder="1" applyAlignment="1">
      <alignment horizontal="center" vertical="center" wrapText="1"/>
      <protection/>
    </xf>
    <xf numFmtId="0" fontId="15" fillId="33" borderId="14"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13" xfId="0" applyFont="1" applyBorder="1" applyAlignment="1">
      <alignment horizontal="left" vertical="center" wrapText="1"/>
    </xf>
    <xf numFmtId="0" fontId="4" fillId="0" borderId="0" xfId="56" applyFont="1" applyAlignment="1">
      <alignment horizontal="left" vertical="center" wrapText="1"/>
      <protection/>
    </xf>
    <xf numFmtId="0" fontId="104" fillId="33" borderId="10" xfId="0" applyFont="1" applyFill="1" applyBorder="1" applyAlignment="1">
      <alignment horizontal="center" vertical="center" wrapText="1"/>
    </xf>
    <xf numFmtId="0" fontId="96" fillId="33" borderId="0" xfId="55" applyFont="1" applyFill="1" applyAlignment="1">
      <alignment horizontal="left" vertical="center" wrapText="1"/>
      <protection/>
    </xf>
  </cellXfs>
  <cellStyles count="6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Excel Built-in Excel Built-in Excel Built-in Excel Built-in Excel Built-in Excel Built-in Excel Built-in Excel Built-in Excel Built-in Excel Built-in Excel Built-in Excel Built-in Excel Built-in Excel Built-in Excel Built-in Excel Built-in Excel Built-in " xfId="46"/>
    <cellStyle name="Excel Built-in Normal"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_FC_13_10_mat_blok" xfId="58"/>
    <cellStyle name="Normalny_FC_13_10_mat_blok 2" xfId="59"/>
    <cellStyle name="Normalny_wynik_materialy_" xfId="60"/>
    <cellStyle name="Normalny_wynik_materialy_ 2" xfId="61"/>
    <cellStyle name="Obliczenia" xfId="62"/>
    <cellStyle name="Percent" xfId="63"/>
    <cellStyle name="Procentowy 2" xfId="64"/>
    <cellStyle name="Suma" xfId="65"/>
    <cellStyle name="Tekst objaśnienia" xfId="66"/>
    <cellStyle name="Tekst ostrzeżenia" xfId="67"/>
    <cellStyle name="Tytuł" xfId="68"/>
    <cellStyle name="Uwaga" xfId="69"/>
    <cellStyle name="Currency" xfId="70"/>
    <cellStyle name="Currency [0]" xfId="71"/>
    <cellStyle name="Walutowy 2" xfId="72"/>
    <cellStyle name="Walutowy 2 2" xfId="73"/>
    <cellStyle name="Zły"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pageSetUpPr fitToPage="1"/>
  </sheetPr>
  <dimension ref="A1:I47"/>
  <sheetViews>
    <sheetView zoomScalePageLayoutView="0" workbookViewId="0" topLeftCell="A1">
      <selection activeCell="H20" sqref="H20"/>
    </sheetView>
  </sheetViews>
  <sheetFormatPr defaultColWidth="8.8515625" defaultRowHeight="15"/>
  <cols>
    <col min="1" max="1" width="3.57421875" style="158" customWidth="1"/>
    <col min="2" max="2" width="66.7109375" style="158" customWidth="1"/>
    <col min="3" max="3" width="6.7109375" style="158" customWidth="1"/>
    <col min="4" max="4" width="11.7109375" style="158" customWidth="1"/>
    <col min="5" max="5" width="12.7109375" style="158" customWidth="1"/>
    <col min="6" max="6" width="12.57421875" style="158" customWidth="1"/>
    <col min="7" max="7" width="6.7109375" style="158" customWidth="1"/>
    <col min="8" max="8" width="11.7109375" style="158" customWidth="1"/>
    <col min="9" max="9" width="13.8515625" style="158" customWidth="1"/>
    <col min="10" max="16384" width="8.8515625" style="158" customWidth="1"/>
  </cols>
  <sheetData>
    <row r="1" spans="1:9" ht="38.25">
      <c r="A1" s="99" t="s">
        <v>0</v>
      </c>
      <c r="B1" s="99" t="s">
        <v>13</v>
      </c>
      <c r="C1" s="99" t="s">
        <v>1</v>
      </c>
      <c r="D1" s="99" t="s">
        <v>2</v>
      </c>
      <c r="E1" s="99" t="s">
        <v>3</v>
      </c>
      <c r="F1" s="99" t="s">
        <v>168</v>
      </c>
      <c r="G1" s="99" t="s">
        <v>5</v>
      </c>
      <c r="H1" s="99" t="s">
        <v>6</v>
      </c>
      <c r="I1" s="99" t="s">
        <v>7</v>
      </c>
    </row>
    <row r="2" spans="1:9" ht="12.75">
      <c r="A2" s="57"/>
      <c r="B2" s="464" t="s">
        <v>288</v>
      </c>
      <c r="C2" s="465"/>
      <c r="D2" s="465"/>
      <c r="E2" s="465"/>
      <c r="F2" s="465"/>
      <c r="G2" s="465"/>
      <c r="H2" s="466"/>
      <c r="I2" s="58"/>
    </row>
    <row r="3" spans="1:9" ht="46.5" customHeight="1">
      <c r="A3" s="60">
        <v>1</v>
      </c>
      <c r="B3" s="61" t="s">
        <v>289</v>
      </c>
      <c r="C3" s="123">
        <v>20</v>
      </c>
      <c r="D3" s="84"/>
      <c r="E3" s="62"/>
      <c r="F3" s="65">
        <v>0</v>
      </c>
      <c r="G3" s="64"/>
      <c r="H3" s="65">
        <f>C3*F3</f>
        <v>0</v>
      </c>
      <c r="I3" s="65">
        <f>ROUND(H3+H3*G3,2)</f>
        <v>0</v>
      </c>
    </row>
    <row r="4" spans="1:9" ht="12.75">
      <c r="A4" s="60">
        <f>A3+1</f>
        <v>2</v>
      </c>
      <c r="B4" s="61" t="s">
        <v>290</v>
      </c>
      <c r="C4" s="123">
        <v>20</v>
      </c>
      <c r="D4" s="84"/>
      <c r="E4" s="62"/>
      <c r="F4" s="65">
        <v>0</v>
      </c>
      <c r="G4" s="64"/>
      <c r="H4" s="65">
        <f>C4*F4</f>
        <v>0</v>
      </c>
      <c r="I4" s="65">
        <f>ROUND(H4+H4*G4,2)</f>
        <v>0</v>
      </c>
    </row>
    <row r="5" spans="1:9" ht="12.75">
      <c r="A5" s="60">
        <f aca="true" t="shared" si="0" ref="A5:A17">A4+1</f>
        <v>3</v>
      </c>
      <c r="B5" s="61" t="s">
        <v>291</v>
      </c>
      <c r="C5" s="123">
        <v>20</v>
      </c>
      <c r="D5" s="84"/>
      <c r="E5" s="62"/>
      <c r="F5" s="65">
        <v>0</v>
      </c>
      <c r="G5" s="64"/>
      <c r="H5" s="65">
        <f>C5*F5</f>
        <v>0</v>
      </c>
      <c r="I5" s="65">
        <f>ROUND(H5+H5*G5,2)</f>
        <v>0</v>
      </c>
    </row>
    <row r="6" spans="1:9" ht="25.5">
      <c r="A6" s="60">
        <f>A5+1</f>
        <v>4</v>
      </c>
      <c r="B6" s="61" t="s">
        <v>292</v>
      </c>
      <c r="C6" s="123">
        <v>20</v>
      </c>
      <c r="D6" s="84"/>
      <c r="E6" s="62"/>
      <c r="F6" s="65">
        <v>0</v>
      </c>
      <c r="G6" s="64"/>
      <c r="H6" s="65">
        <f>C6*F6</f>
        <v>0</v>
      </c>
      <c r="I6" s="65">
        <f>ROUND(H6+H6*G6,2)</f>
        <v>0</v>
      </c>
    </row>
    <row r="7" spans="1:9" ht="12.75">
      <c r="A7" s="124">
        <v>5</v>
      </c>
      <c r="B7" s="124" t="s">
        <v>293</v>
      </c>
      <c r="C7" s="124">
        <v>20</v>
      </c>
      <c r="D7" s="124"/>
      <c r="E7" s="124"/>
      <c r="F7" s="65">
        <v>0</v>
      </c>
      <c r="G7" s="64"/>
      <c r="H7" s="65">
        <f>C7*F7</f>
        <v>0</v>
      </c>
      <c r="I7" s="65">
        <f>ROUND(H7+H7*G7,2)</f>
        <v>0</v>
      </c>
    </row>
    <row r="8" spans="1:9" ht="12.75">
      <c r="A8" s="60"/>
      <c r="B8" s="125" t="s">
        <v>294</v>
      </c>
      <c r="C8" s="126"/>
      <c r="D8" s="126"/>
      <c r="E8" s="126"/>
      <c r="F8" s="126"/>
      <c r="G8" s="126"/>
      <c r="H8" s="126"/>
      <c r="I8" s="127"/>
    </row>
    <row r="9" spans="1:9" ht="79.5" customHeight="1">
      <c r="A9" s="60">
        <f t="shared" si="0"/>
        <v>1</v>
      </c>
      <c r="B9" s="128" t="s">
        <v>295</v>
      </c>
      <c r="C9" s="123">
        <v>80</v>
      </c>
      <c r="D9" s="84"/>
      <c r="E9" s="62"/>
      <c r="F9" s="63">
        <v>0</v>
      </c>
      <c r="G9" s="64"/>
      <c r="H9" s="65">
        <f>C9*F9</f>
        <v>0</v>
      </c>
      <c r="I9" s="65">
        <f>ROUND(H9+H9*G9,2)</f>
        <v>0</v>
      </c>
    </row>
    <row r="10" spans="1:9" ht="12.75">
      <c r="A10" s="60">
        <f t="shared" si="0"/>
        <v>2</v>
      </c>
      <c r="B10" s="128" t="s">
        <v>290</v>
      </c>
      <c r="C10" s="123">
        <v>80</v>
      </c>
      <c r="D10" s="84"/>
      <c r="E10" s="62"/>
      <c r="F10" s="65">
        <v>0</v>
      </c>
      <c r="G10" s="66"/>
      <c r="H10" s="65">
        <f aca="true" t="shared" si="1" ref="H10:H29">C10*F10</f>
        <v>0</v>
      </c>
      <c r="I10" s="65">
        <f aca="true" t="shared" si="2" ref="I10:I29">ROUND(H10+H10*G10,2)</f>
        <v>0</v>
      </c>
    </row>
    <row r="11" spans="1:9" ht="89.25">
      <c r="A11" s="60">
        <f t="shared" si="0"/>
        <v>3</v>
      </c>
      <c r="B11" s="61" t="s">
        <v>364</v>
      </c>
      <c r="C11" s="123">
        <v>80</v>
      </c>
      <c r="D11" s="84" t="s">
        <v>373</v>
      </c>
      <c r="E11" s="62"/>
      <c r="F11" s="65">
        <v>0</v>
      </c>
      <c r="G11" s="66"/>
      <c r="H11" s="65">
        <f t="shared" si="1"/>
        <v>0</v>
      </c>
      <c r="I11" s="65">
        <f t="shared" si="2"/>
        <v>0</v>
      </c>
    </row>
    <row r="12" spans="1:9" ht="25.5">
      <c r="A12" s="60">
        <f t="shared" si="0"/>
        <v>4</v>
      </c>
      <c r="B12" s="61" t="s">
        <v>296</v>
      </c>
      <c r="C12" s="123">
        <v>80</v>
      </c>
      <c r="D12" s="84"/>
      <c r="E12" s="62"/>
      <c r="F12" s="65">
        <v>0</v>
      </c>
      <c r="G12" s="66"/>
      <c r="H12" s="65">
        <f t="shared" si="1"/>
        <v>0</v>
      </c>
      <c r="I12" s="65">
        <f t="shared" si="2"/>
        <v>0</v>
      </c>
    </row>
    <row r="13" spans="1:9" ht="12.75">
      <c r="A13" s="60">
        <f t="shared" si="0"/>
        <v>5</v>
      </c>
      <c r="B13" s="61" t="s">
        <v>297</v>
      </c>
      <c r="C13" s="123">
        <v>8</v>
      </c>
      <c r="D13" s="84"/>
      <c r="E13" s="62"/>
      <c r="F13" s="65">
        <v>0</v>
      </c>
      <c r="G13" s="66"/>
      <c r="H13" s="65">
        <f t="shared" si="1"/>
        <v>0</v>
      </c>
      <c r="I13" s="65">
        <f t="shared" si="2"/>
        <v>0</v>
      </c>
    </row>
    <row r="14" spans="1:9" ht="12.75">
      <c r="A14" s="60">
        <f t="shared" si="0"/>
        <v>6</v>
      </c>
      <c r="B14" s="61" t="s">
        <v>298</v>
      </c>
      <c r="C14" s="123">
        <v>8</v>
      </c>
      <c r="D14" s="84"/>
      <c r="E14" s="62"/>
      <c r="F14" s="65">
        <v>0</v>
      </c>
      <c r="G14" s="66"/>
      <c r="H14" s="65">
        <f t="shared" si="1"/>
        <v>0</v>
      </c>
      <c r="I14" s="65">
        <f t="shared" si="2"/>
        <v>0</v>
      </c>
    </row>
    <row r="15" spans="1:9" ht="12.75">
      <c r="A15" s="60"/>
      <c r="B15" s="74" t="s">
        <v>299</v>
      </c>
      <c r="C15" s="123"/>
      <c r="D15" s="84"/>
      <c r="E15" s="62"/>
      <c r="F15" s="65"/>
      <c r="G15" s="66"/>
      <c r="H15" s="65"/>
      <c r="I15" s="65"/>
    </row>
    <row r="16" spans="1:9" ht="51">
      <c r="A16" s="60">
        <f t="shared" si="0"/>
        <v>1</v>
      </c>
      <c r="B16" s="61" t="s">
        <v>300</v>
      </c>
      <c r="C16" s="123">
        <v>80</v>
      </c>
      <c r="D16" s="84"/>
      <c r="E16" s="62"/>
      <c r="F16" s="65">
        <v>0</v>
      </c>
      <c r="G16" s="66"/>
      <c r="H16" s="65">
        <f t="shared" si="1"/>
        <v>0</v>
      </c>
      <c r="I16" s="65">
        <f t="shared" si="2"/>
        <v>0</v>
      </c>
    </row>
    <row r="17" spans="1:9" ht="25.5">
      <c r="A17" s="60">
        <f t="shared" si="0"/>
        <v>2</v>
      </c>
      <c r="B17" s="61" t="s">
        <v>301</v>
      </c>
      <c r="C17" s="123">
        <v>80</v>
      </c>
      <c r="D17" s="84"/>
      <c r="E17" s="62"/>
      <c r="F17" s="65">
        <v>0</v>
      </c>
      <c r="G17" s="66"/>
      <c r="H17" s="65">
        <f t="shared" si="1"/>
        <v>0</v>
      </c>
      <c r="I17" s="65">
        <f t="shared" si="2"/>
        <v>0</v>
      </c>
    </row>
    <row r="18" spans="1:9" ht="76.5">
      <c r="A18" s="60">
        <v>3</v>
      </c>
      <c r="B18" s="61" t="s">
        <v>302</v>
      </c>
      <c r="C18" s="123">
        <v>80</v>
      </c>
      <c r="D18" s="84"/>
      <c r="E18" s="62"/>
      <c r="F18" s="65">
        <v>0</v>
      </c>
      <c r="G18" s="66"/>
      <c r="H18" s="65">
        <f t="shared" si="1"/>
        <v>0</v>
      </c>
      <c r="I18" s="65">
        <f t="shared" si="2"/>
        <v>0</v>
      </c>
    </row>
    <row r="19" spans="1:9" ht="12.75">
      <c r="A19" s="60">
        <v>4</v>
      </c>
      <c r="B19" s="61" t="s">
        <v>303</v>
      </c>
      <c r="C19" s="123">
        <v>1</v>
      </c>
      <c r="D19" s="84"/>
      <c r="E19" s="62"/>
      <c r="F19" s="65">
        <v>0</v>
      </c>
      <c r="G19" s="66"/>
      <c r="H19" s="65">
        <f t="shared" si="1"/>
        <v>0</v>
      </c>
      <c r="I19" s="65">
        <f t="shared" si="2"/>
        <v>0</v>
      </c>
    </row>
    <row r="20" spans="1:9" ht="12.75">
      <c r="A20" s="60"/>
      <c r="B20" s="74" t="s">
        <v>304</v>
      </c>
      <c r="C20" s="123"/>
      <c r="D20" s="84"/>
      <c r="E20" s="62"/>
      <c r="F20" s="65"/>
      <c r="G20" s="66"/>
      <c r="H20" s="65"/>
      <c r="I20" s="65"/>
    </row>
    <row r="21" spans="1:9" ht="51">
      <c r="A21" s="60">
        <v>1</v>
      </c>
      <c r="B21" s="61" t="s">
        <v>305</v>
      </c>
      <c r="C21" s="123">
        <v>40</v>
      </c>
      <c r="D21" s="84"/>
      <c r="E21" s="62"/>
      <c r="F21" s="65">
        <v>0</v>
      </c>
      <c r="G21" s="66"/>
      <c r="H21" s="65">
        <f t="shared" si="1"/>
        <v>0</v>
      </c>
      <c r="I21" s="65">
        <f t="shared" si="2"/>
        <v>0</v>
      </c>
    </row>
    <row r="22" spans="1:9" ht="25.5">
      <c r="A22" s="60">
        <v>2</v>
      </c>
      <c r="B22" s="61" t="s">
        <v>306</v>
      </c>
      <c r="C22" s="123">
        <v>40</v>
      </c>
      <c r="D22" s="84"/>
      <c r="E22" s="62"/>
      <c r="F22" s="65">
        <v>0</v>
      </c>
      <c r="G22" s="66"/>
      <c r="H22" s="65">
        <f t="shared" si="1"/>
        <v>0</v>
      </c>
      <c r="I22" s="65">
        <f t="shared" si="2"/>
        <v>0</v>
      </c>
    </row>
    <row r="23" spans="1:9" ht="76.5">
      <c r="A23" s="60">
        <v>3</v>
      </c>
      <c r="B23" s="61" t="s">
        <v>307</v>
      </c>
      <c r="C23" s="123">
        <v>40</v>
      </c>
      <c r="D23" s="84"/>
      <c r="E23" s="62"/>
      <c r="F23" s="65">
        <v>0</v>
      </c>
      <c r="G23" s="66"/>
      <c r="H23" s="65">
        <f>C23*F23</f>
        <v>0</v>
      </c>
      <c r="I23" s="65">
        <f>ROUND(H23+H23*G23,2)</f>
        <v>0</v>
      </c>
    </row>
    <row r="24" ht="12.75">
      <c r="B24" s="159" t="s">
        <v>308</v>
      </c>
    </row>
    <row r="25" spans="1:9" ht="12.75">
      <c r="A25" s="60">
        <v>1</v>
      </c>
      <c r="B25" s="61" t="s">
        <v>309</v>
      </c>
      <c r="C25" s="123">
        <v>1</v>
      </c>
      <c r="D25" s="84"/>
      <c r="E25" s="62"/>
      <c r="F25" s="65">
        <v>0</v>
      </c>
      <c r="G25" s="66"/>
      <c r="H25" s="65">
        <f t="shared" si="1"/>
        <v>0</v>
      </c>
      <c r="I25" s="65">
        <f t="shared" si="2"/>
        <v>0</v>
      </c>
    </row>
    <row r="26" spans="1:9" ht="12.75">
      <c r="A26" s="60">
        <v>2</v>
      </c>
      <c r="B26" s="61" t="s">
        <v>310</v>
      </c>
      <c r="C26" s="123">
        <v>1</v>
      </c>
      <c r="D26" s="84"/>
      <c r="E26" s="62"/>
      <c r="F26" s="65">
        <v>0</v>
      </c>
      <c r="G26" s="66"/>
      <c r="H26" s="65">
        <f t="shared" si="1"/>
        <v>0</v>
      </c>
      <c r="I26" s="65">
        <f t="shared" si="2"/>
        <v>0</v>
      </c>
    </row>
    <row r="27" spans="1:9" ht="12.75">
      <c r="A27" s="60">
        <v>3</v>
      </c>
      <c r="B27" s="61" t="s">
        <v>311</v>
      </c>
      <c r="C27" s="123">
        <v>1</v>
      </c>
      <c r="D27" s="84"/>
      <c r="E27" s="62"/>
      <c r="F27" s="65">
        <v>0</v>
      </c>
      <c r="G27" s="66"/>
      <c r="H27" s="65">
        <f t="shared" si="1"/>
        <v>0</v>
      </c>
      <c r="I27" s="65">
        <f t="shared" si="2"/>
        <v>0</v>
      </c>
    </row>
    <row r="28" spans="1:9" ht="12.75">
      <c r="A28" s="60"/>
      <c r="B28" s="74" t="s">
        <v>312</v>
      </c>
      <c r="C28" s="123"/>
      <c r="D28" s="84"/>
      <c r="E28" s="62"/>
      <c r="F28" s="65"/>
      <c r="G28" s="66"/>
      <c r="H28" s="65"/>
      <c r="I28" s="65"/>
    </row>
    <row r="29" spans="1:9" ht="12.75">
      <c r="A29" s="60"/>
      <c r="B29" s="61" t="s">
        <v>313</v>
      </c>
      <c r="C29" s="206">
        <v>250</v>
      </c>
      <c r="D29" s="84"/>
      <c r="E29" s="62"/>
      <c r="F29" s="65">
        <v>0</v>
      </c>
      <c r="G29" s="66"/>
      <c r="H29" s="65">
        <f t="shared" si="1"/>
        <v>0</v>
      </c>
      <c r="I29" s="65">
        <f t="shared" si="2"/>
        <v>0</v>
      </c>
    </row>
    <row r="30" spans="1:9" ht="12.75">
      <c r="A30" s="473" t="s">
        <v>12</v>
      </c>
      <c r="B30" s="473"/>
      <c r="C30" s="473"/>
      <c r="D30" s="473"/>
      <c r="E30" s="473"/>
      <c r="F30" s="473"/>
      <c r="G30" s="473"/>
      <c r="H30" s="473"/>
      <c r="I30" s="67">
        <f>SUM(I3:I29)</f>
        <v>0</v>
      </c>
    </row>
    <row r="33" spans="1:9" ht="38.25">
      <c r="A33" s="86" t="s">
        <v>0</v>
      </c>
      <c r="B33" s="474" t="s">
        <v>10</v>
      </c>
      <c r="C33" s="475"/>
      <c r="D33" s="475"/>
      <c r="E33" s="475"/>
      <c r="F33" s="476"/>
      <c r="G33" s="472" t="s">
        <v>89</v>
      </c>
      <c r="H33" s="469"/>
      <c r="I33" s="87" t="s">
        <v>11</v>
      </c>
    </row>
    <row r="34" spans="1:9" ht="12.75">
      <c r="A34" s="86">
        <v>1</v>
      </c>
      <c r="B34" s="469" t="s">
        <v>185</v>
      </c>
      <c r="C34" s="470"/>
      <c r="D34" s="470"/>
      <c r="E34" s="470"/>
      <c r="F34" s="470"/>
      <c r="G34" s="471"/>
      <c r="H34" s="470"/>
      <c r="I34" s="86">
        <v>10</v>
      </c>
    </row>
    <row r="35" spans="1:9" ht="12.75">
      <c r="A35" s="86">
        <v>2</v>
      </c>
      <c r="B35" s="469" t="s">
        <v>314</v>
      </c>
      <c r="C35" s="470"/>
      <c r="D35" s="470"/>
      <c r="E35" s="470"/>
      <c r="F35" s="470"/>
      <c r="G35" s="467"/>
      <c r="H35" s="468"/>
      <c r="I35" s="86">
        <v>10</v>
      </c>
    </row>
    <row r="36" spans="1:9" ht="12.75">
      <c r="A36" s="86">
        <v>3</v>
      </c>
      <c r="B36" s="469" t="s">
        <v>186</v>
      </c>
      <c r="C36" s="470"/>
      <c r="D36" s="470"/>
      <c r="E36" s="470"/>
      <c r="F36" s="470"/>
      <c r="G36" s="471"/>
      <c r="H36" s="470"/>
      <c r="I36" s="86">
        <v>10</v>
      </c>
    </row>
    <row r="37" spans="1:9" ht="12.75">
      <c r="A37" s="86">
        <v>4</v>
      </c>
      <c r="B37" s="469" t="s">
        <v>315</v>
      </c>
      <c r="C37" s="470"/>
      <c r="D37" s="470"/>
      <c r="E37" s="470"/>
      <c r="F37" s="470"/>
      <c r="G37" s="471"/>
      <c r="H37" s="470"/>
      <c r="I37" s="86">
        <v>5</v>
      </c>
    </row>
    <row r="38" spans="1:9" ht="12.75">
      <c r="A38" s="86">
        <v>5</v>
      </c>
      <c r="B38" s="470" t="s">
        <v>197</v>
      </c>
      <c r="C38" s="470"/>
      <c r="D38" s="470"/>
      <c r="E38" s="470"/>
      <c r="F38" s="470"/>
      <c r="G38" s="471"/>
      <c r="H38" s="470"/>
      <c r="I38" s="86">
        <v>5</v>
      </c>
    </row>
    <row r="39" spans="1:9" ht="12.75">
      <c r="A39" s="86">
        <v>6</v>
      </c>
      <c r="B39" s="469" t="s">
        <v>187</v>
      </c>
      <c r="C39" s="470"/>
      <c r="D39" s="470"/>
      <c r="E39" s="470"/>
      <c r="F39" s="470"/>
      <c r="G39" s="471"/>
      <c r="H39" s="470"/>
      <c r="I39" s="86">
        <v>5</v>
      </c>
    </row>
    <row r="40" spans="1:9" ht="12.75">
      <c r="A40" s="86">
        <v>7</v>
      </c>
      <c r="B40" s="470" t="s">
        <v>188</v>
      </c>
      <c r="C40" s="470"/>
      <c r="D40" s="470"/>
      <c r="E40" s="470"/>
      <c r="F40" s="470"/>
      <c r="G40" s="471"/>
      <c r="H40" s="470"/>
      <c r="I40" s="86">
        <v>5</v>
      </c>
    </row>
    <row r="41" spans="1:9" ht="30" customHeight="1">
      <c r="A41" s="86">
        <v>8</v>
      </c>
      <c r="B41" s="469" t="s">
        <v>198</v>
      </c>
      <c r="C41" s="470"/>
      <c r="D41" s="470"/>
      <c r="E41" s="470"/>
      <c r="F41" s="470"/>
      <c r="G41" s="471"/>
      <c r="H41" s="470"/>
      <c r="I41" s="86">
        <v>5</v>
      </c>
    </row>
    <row r="42" spans="1:9" ht="12.75">
      <c r="A42" s="86">
        <v>9</v>
      </c>
      <c r="B42" s="470" t="s">
        <v>189</v>
      </c>
      <c r="C42" s="470"/>
      <c r="D42" s="470"/>
      <c r="E42" s="470"/>
      <c r="F42" s="470"/>
      <c r="G42" s="471"/>
      <c r="H42" s="470"/>
      <c r="I42" s="86">
        <v>5</v>
      </c>
    </row>
    <row r="43" spans="1:9" ht="40.5" customHeight="1">
      <c r="A43" s="86">
        <f>A42+1</f>
        <v>10</v>
      </c>
      <c r="B43" s="469" t="s">
        <v>190</v>
      </c>
      <c r="C43" s="470"/>
      <c r="D43" s="470"/>
      <c r="E43" s="470"/>
      <c r="F43" s="470"/>
      <c r="G43" s="477"/>
      <c r="H43" s="478"/>
      <c r="I43" s="86">
        <v>10</v>
      </c>
    </row>
    <row r="44" spans="1:9" ht="32.25" customHeight="1">
      <c r="A44" s="86">
        <f>A43+1</f>
        <v>11</v>
      </c>
      <c r="B44" s="470" t="s">
        <v>191</v>
      </c>
      <c r="C44" s="470"/>
      <c r="D44" s="470"/>
      <c r="E44" s="470"/>
      <c r="F44" s="470"/>
      <c r="G44" s="471"/>
      <c r="H44" s="470"/>
      <c r="I44" s="86">
        <v>10</v>
      </c>
    </row>
    <row r="45" spans="1:9" ht="41.25" customHeight="1">
      <c r="A45" s="86">
        <f>A44+1</f>
        <v>12</v>
      </c>
      <c r="B45" s="469" t="s">
        <v>316</v>
      </c>
      <c r="C45" s="470"/>
      <c r="D45" s="470"/>
      <c r="E45" s="470"/>
      <c r="F45" s="470"/>
      <c r="G45" s="471"/>
      <c r="H45" s="470"/>
      <c r="I45" s="86">
        <v>10</v>
      </c>
    </row>
    <row r="46" spans="1:9" ht="12.75">
      <c r="A46" s="86">
        <f>A45+1</f>
        <v>13</v>
      </c>
      <c r="B46" s="470" t="s">
        <v>192</v>
      </c>
      <c r="C46" s="470"/>
      <c r="D46" s="470"/>
      <c r="E46" s="470"/>
      <c r="F46" s="470"/>
      <c r="G46" s="471"/>
      <c r="H46" s="470"/>
      <c r="I46" s="86">
        <v>10</v>
      </c>
    </row>
    <row r="47" spans="1:9" ht="12.75">
      <c r="A47" s="88"/>
      <c r="B47" s="89"/>
      <c r="C47" s="89"/>
      <c r="D47" s="89"/>
      <c r="E47" s="89"/>
      <c r="F47" s="89"/>
      <c r="G47" s="90"/>
      <c r="H47" s="91"/>
      <c r="I47" s="85">
        <f>SUM(I34:I46)</f>
        <v>100</v>
      </c>
    </row>
  </sheetData>
  <sheetProtection/>
  <mergeCells count="30">
    <mergeCell ref="B46:F46"/>
    <mergeCell ref="G46:H46"/>
    <mergeCell ref="B42:F42"/>
    <mergeCell ref="G42:H42"/>
    <mergeCell ref="B43:F43"/>
    <mergeCell ref="G43:H43"/>
    <mergeCell ref="B45:F45"/>
    <mergeCell ref="G45:H45"/>
    <mergeCell ref="B44:F44"/>
    <mergeCell ref="G44:H44"/>
    <mergeCell ref="B39:F39"/>
    <mergeCell ref="G39:H39"/>
    <mergeCell ref="B40:F40"/>
    <mergeCell ref="G40:H40"/>
    <mergeCell ref="B41:F41"/>
    <mergeCell ref="G41:H41"/>
    <mergeCell ref="B37:F37"/>
    <mergeCell ref="G37:H37"/>
    <mergeCell ref="B35:F35"/>
    <mergeCell ref="A30:H30"/>
    <mergeCell ref="B33:F33"/>
    <mergeCell ref="B38:F38"/>
    <mergeCell ref="G38:H38"/>
    <mergeCell ref="B2:H2"/>
    <mergeCell ref="G35:H35"/>
    <mergeCell ref="B34:F34"/>
    <mergeCell ref="G34:H34"/>
    <mergeCell ref="G33:H33"/>
    <mergeCell ref="B36:F36"/>
    <mergeCell ref="G36:H36"/>
  </mergeCells>
  <printOptions/>
  <pageMargins left="0.39" right="0.1968503937007874" top="0.984251968503937" bottom="1.3385826771653544" header="0.5118110236220472" footer="0.5118110236220472"/>
  <pageSetup fitToHeight="1" fitToWidth="1" horizontalDpi="600" verticalDpi="600" orientation="portrait" paperSize="9" scale="59" r:id="rId1"/>
  <headerFooter alignWithMargins="0">
    <oddHeader>&amp;L&amp;A</oddHeader>
    <oddFooter>&amp;C&amp;P z &amp;N</oddFooter>
  </headerFooter>
</worksheet>
</file>

<file path=xl/worksheets/sheet10.xml><?xml version="1.0" encoding="utf-8"?>
<worksheet xmlns="http://schemas.openxmlformats.org/spreadsheetml/2006/main" xmlns:r="http://schemas.openxmlformats.org/officeDocument/2006/relationships">
  <dimension ref="A1:I4"/>
  <sheetViews>
    <sheetView zoomScalePageLayoutView="0" workbookViewId="0" topLeftCell="A1">
      <selection activeCell="H2" sqref="H2"/>
    </sheetView>
  </sheetViews>
  <sheetFormatPr defaultColWidth="9.140625" defaultRowHeight="15"/>
  <cols>
    <col min="1" max="1" width="3.57421875" style="102" customWidth="1"/>
    <col min="2" max="2" width="60.7109375" style="102" customWidth="1"/>
    <col min="3" max="3" width="6.7109375" style="101" customWidth="1"/>
    <col min="4" max="4" width="11.7109375" style="101" customWidth="1"/>
    <col min="5" max="5" width="12.7109375" style="101" customWidth="1"/>
    <col min="6" max="6" width="12.57421875" style="102" customWidth="1"/>
    <col min="7" max="7" width="6.7109375" style="102" customWidth="1"/>
    <col min="8" max="9" width="11.7109375" style="102" customWidth="1"/>
    <col min="10" max="10" width="0.85546875" style="102" customWidth="1"/>
    <col min="11" max="16384" width="9.140625" style="102" customWidth="1"/>
  </cols>
  <sheetData>
    <row r="1" spans="1:9" ht="38.25">
      <c r="A1" s="99" t="s">
        <v>0</v>
      </c>
      <c r="B1" s="99" t="s">
        <v>13</v>
      </c>
      <c r="C1" s="99" t="s">
        <v>1</v>
      </c>
      <c r="D1" s="99" t="s">
        <v>2</v>
      </c>
      <c r="E1" s="99" t="s">
        <v>3</v>
      </c>
      <c r="F1" s="99" t="s">
        <v>168</v>
      </c>
      <c r="G1" s="99" t="s">
        <v>5</v>
      </c>
      <c r="H1" s="99" t="s">
        <v>6</v>
      </c>
      <c r="I1" s="99" t="s">
        <v>7</v>
      </c>
    </row>
    <row r="2" spans="1:9" s="96" customFormat="1" ht="178.5">
      <c r="A2" s="93">
        <v>1</v>
      </c>
      <c r="B2" s="112" t="s">
        <v>533</v>
      </c>
      <c r="C2" s="93">
        <v>8</v>
      </c>
      <c r="D2" s="93"/>
      <c r="E2" s="93"/>
      <c r="F2" s="94">
        <v>0</v>
      </c>
      <c r="G2" s="4"/>
      <c r="H2" s="94">
        <f>F2*C2</f>
        <v>0</v>
      </c>
      <c r="I2" s="95">
        <f>ROUND(H2+H2*G2,2)</f>
        <v>0</v>
      </c>
    </row>
    <row r="4" spans="2:9" ht="15.75">
      <c r="B4" s="497" t="s">
        <v>231</v>
      </c>
      <c r="C4" s="497"/>
      <c r="D4" s="497"/>
      <c r="E4" s="497"/>
      <c r="F4" s="497"/>
      <c r="G4" s="497"/>
      <c r="H4" s="497"/>
      <c r="I4" s="497"/>
    </row>
  </sheetData>
  <sheetProtection/>
  <mergeCells count="1">
    <mergeCell ref="B4:I4"/>
  </mergeCells>
  <printOptions/>
  <pageMargins left="0.39" right="0.1968503937007874" top="0.984251968503937" bottom="1.3385826771653544" header="0.5118110236220472" footer="0.5118110236220472"/>
  <pageSetup horizontalDpi="600" verticalDpi="600" orientation="landscape" paperSize="9" r:id="rId1"/>
  <headerFooter alignWithMargins="0">
    <oddHeader>&amp;L&amp;A</oddHeader>
    <oddFooter>&amp;C&amp;P z &amp;N</oddFooter>
  </headerFooter>
</worksheet>
</file>

<file path=xl/worksheets/sheet11.xml><?xml version="1.0" encoding="utf-8"?>
<worksheet xmlns="http://schemas.openxmlformats.org/spreadsheetml/2006/main" xmlns:r="http://schemas.openxmlformats.org/officeDocument/2006/relationships">
  <sheetPr>
    <tabColor theme="0"/>
    <pageSetUpPr fitToPage="1"/>
  </sheetPr>
  <dimension ref="A1:I38"/>
  <sheetViews>
    <sheetView zoomScalePageLayoutView="0" workbookViewId="0" topLeftCell="A25">
      <selection activeCell="G35" sqref="G35:H35"/>
    </sheetView>
  </sheetViews>
  <sheetFormatPr defaultColWidth="8.8515625" defaultRowHeight="15"/>
  <cols>
    <col min="1" max="1" width="3.57421875" style="101" customWidth="1"/>
    <col min="2" max="2" width="60.7109375" style="102" customWidth="1"/>
    <col min="3" max="3" width="6.7109375" style="102" customWidth="1"/>
    <col min="4" max="4" width="11.7109375" style="101" customWidth="1"/>
    <col min="5" max="5" width="12.7109375" style="101" customWidth="1"/>
    <col min="6" max="6" width="12.57421875" style="102" customWidth="1"/>
    <col min="7" max="7" width="6.7109375" style="102" customWidth="1"/>
    <col min="8" max="9" width="11.7109375" style="102" customWidth="1"/>
    <col min="10" max="10" width="0.85546875" style="100" customWidth="1"/>
    <col min="11" max="16384" width="8.8515625" style="100" customWidth="1"/>
  </cols>
  <sheetData>
    <row r="1" spans="1:9" ht="38.25">
      <c r="A1" s="265" t="s">
        <v>0</v>
      </c>
      <c r="B1" s="265" t="s">
        <v>13</v>
      </c>
      <c r="C1" s="266" t="s">
        <v>14</v>
      </c>
      <c r="D1" s="265" t="s">
        <v>241</v>
      </c>
      <c r="E1" s="266" t="s">
        <v>15</v>
      </c>
      <c r="F1" s="266" t="s">
        <v>4</v>
      </c>
      <c r="G1" s="265" t="s">
        <v>5</v>
      </c>
      <c r="H1" s="265" t="s">
        <v>16</v>
      </c>
      <c r="I1" s="265" t="s">
        <v>17</v>
      </c>
    </row>
    <row r="2" spans="1:9" ht="38.25">
      <c r="A2" s="267">
        <v>1</v>
      </c>
      <c r="B2" s="259" t="s">
        <v>522</v>
      </c>
      <c r="C2" s="268"/>
      <c r="D2" s="269"/>
      <c r="E2" s="268"/>
      <c r="F2" s="268"/>
      <c r="G2" s="269"/>
      <c r="H2" s="269"/>
      <c r="I2" s="270"/>
    </row>
    <row r="3" spans="1:9" ht="51">
      <c r="A3" s="267" t="s">
        <v>82</v>
      </c>
      <c r="B3" s="271" t="s">
        <v>242</v>
      </c>
      <c r="C3" s="272">
        <v>10</v>
      </c>
      <c r="D3" s="273"/>
      <c r="E3" s="266"/>
      <c r="F3" s="274">
        <v>0</v>
      </c>
      <c r="G3" s="275"/>
      <c r="H3" s="274">
        <f>C3*F3</f>
        <v>0</v>
      </c>
      <c r="I3" s="274">
        <f>H3*1.08</f>
        <v>0</v>
      </c>
    </row>
    <row r="4" spans="1:9" ht="63.75">
      <c r="A4" s="267" t="s">
        <v>83</v>
      </c>
      <c r="B4" s="271" t="s">
        <v>243</v>
      </c>
      <c r="C4" s="272">
        <v>25</v>
      </c>
      <c r="D4" s="273"/>
      <c r="E4" s="266"/>
      <c r="F4" s="274">
        <v>0</v>
      </c>
      <c r="G4" s="275"/>
      <c r="H4" s="274">
        <f>C4*F4</f>
        <v>0</v>
      </c>
      <c r="I4" s="274">
        <f>H4*1.08</f>
        <v>0</v>
      </c>
    </row>
    <row r="5" spans="1:9" ht="51">
      <c r="A5" s="267" t="s">
        <v>84</v>
      </c>
      <c r="B5" s="271" t="s">
        <v>244</v>
      </c>
      <c r="C5" s="272">
        <v>10</v>
      </c>
      <c r="D5" s="273"/>
      <c r="E5" s="266"/>
      <c r="F5" s="274">
        <v>0</v>
      </c>
      <c r="G5" s="277"/>
      <c r="H5" s="276">
        <f>C5*F5</f>
        <v>0</v>
      </c>
      <c r="I5" s="276">
        <f>H5*1.08</f>
        <v>0</v>
      </c>
    </row>
    <row r="6" spans="1:9" ht="38.25">
      <c r="A6" s="267" t="s">
        <v>87</v>
      </c>
      <c r="B6" s="271" t="s">
        <v>245</v>
      </c>
      <c r="C6" s="272">
        <v>10</v>
      </c>
      <c r="D6" s="273"/>
      <c r="E6" s="266"/>
      <c r="F6" s="274">
        <v>0</v>
      </c>
      <c r="G6" s="275"/>
      <c r="H6" s="274">
        <f>C6*F6</f>
        <v>0</v>
      </c>
      <c r="I6" s="274">
        <f>H6*1.08</f>
        <v>0</v>
      </c>
    </row>
    <row r="7" spans="1:9" ht="25.5">
      <c r="A7" s="267" t="s">
        <v>184</v>
      </c>
      <c r="B7" s="271" t="s">
        <v>246</v>
      </c>
      <c r="C7" s="272">
        <v>10</v>
      </c>
      <c r="D7" s="273"/>
      <c r="E7" s="266"/>
      <c r="F7" s="274">
        <v>0</v>
      </c>
      <c r="G7" s="275"/>
      <c r="H7" s="274">
        <f>C7*F7</f>
        <v>0</v>
      </c>
      <c r="I7" s="274">
        <f>H7*1.08</f>
        <v>0</v>
      </c>
    </row>
    <row r="8" spans="1:9" ht="127.5">
      <c r="A8" s="260">
        <v>2</v>
      </c>
      <c r="B8" s="261" t="s">
        <v>523</v>
      </c>
      <c r="C8" s="268"/>
      <c r="D8" s="269"/>
      <c r="E8" s="268"/>
      <c r="F8" s="268"/>
      <c r="G8" s="269"/>
      <c r="H8" s="269"/>
      <c r="I8" s="269"/>
    </row>
    <row r="9" spans="1:9" ht="25.5">
      <c r="A9" s="267" t="s">
        <v>82</v>
      </c>
      <c r="B9" s="271" t="s">
        <v>247</v>
      </c>
      <c r="C9" s="272">
        <v>15</v>
      </c>
      <c r="D9" s="265"/>
      <c r="E9" s="266"/>
      <c r="F9" s="274">
        <v>0</v>
      </c>
      <c r="G9" s="275"/>
      <c r="H9" s="274">
        <f aca="true" t="shared" si="0" ref="H9:H14">C9*F9</f>
        <v>0</v>
      </c>
      <c r="I9" s="274">
        <f aca="true" t="shared" si="1" ref="I9:I14">H9*1.08</f>
        <v>0</v>
      </c>
    </row>
    <row r="10" spans="1:9" ht="12.75">
      <c r="A10" s="267" t="s">
        <v>83</v>
      </c>
      <c r="B10" s="271" t="s">
        <v>248</v>
      </c>
      <c r="C10" s="272">
        <v>1</v>
      </c>
      <c r="D10" s="265"/>
      <c r="E10" s="266"/>
      <c r="F10" s="274">
        <v>0</v>
      </c>
      <c r="G10" s="275"/>
      <c r="H10" s="274">
        <f t="shared" si="0"/>
        <v>0</v>
      </c>
      <c r="I10" s="274">
        <f t="shared" si="1"/>
        <v>0</v>
      </c>
    </row>
    <row r="11" spans="1:9" ht="76.5">
      <c r="A11" s="267" t="s">
        <v>84</v>
      </c>
      <c r="B11" s="271" t="s">
        <v>249</v>
      </c>
      <c r="C11" s="272">
        <v>40</v>
      </c>
      <c r="D11" s="265"/>
      <c r="E11" s="266"/>
      <c r="F11" s="274">
        <v>0</v>
      </c>
      <c r="G11" s="275"/>
      <c r="H11" s="274">
        <f t="shared" si="0"/>
        <v>0</v>
      </c>
      <c r="I11" s="274">
        <f t="shared" si="1"/>
        <v>0</v>
      </c>
    </row>
    <row r="12" spans="1:9" ht="63.75">
      <c r="A12" s="267" t="s">
        <v>87</v>
      </c>
      <c r="B12" s="271" t="s">
        <v>250</v>
      </c>
      <c r="C12" s="272">
        <v>15</v>
      </c>
      <c r="D12" s="265"/>
      <c r="E12" s="266"/>
      <c r="F12" s="276">
        <v>0</v>
      </c>
      <c r="G12" s="277"/>
      <c r="H12" s="276">
        <f t="shared" si="0"/>
        <v>0</v>
      </c>
      <c r="I12" s="276">
        <f t="shared" si="1"/>
        <v>0</v>
      </c>
    </row>
    <row r="13" spans="1:9" ht="12.75">
      <c r="A13" s="267" t="s">
        <v>184</v>
      </c>
      <c r="B13" s="271" t="s">
        <v>251</v>
      </c>
      <c r="C13" s="272">
        <v>15</v>
      </c>
      <c r="D13" s="265"/>
      <c r="E13" s="266"/>
      <c r="F13" s="274">
        <v>0</v>
      </c>
      <c r="G13" s="275"/>
      <c r="H13" s="274">
        <f t="shared" si="0"/>
        <v>0</v>
      </c>
      <c r="I13" s="274">
        <f t="shared" si="1"/>
        <v>0</v>
      </c>
    </row>
    <row r="14" spans="1:9" ht="25.5">
      <c r="A14" s="267" t="s">
        <v>193</v>
      </c>
      <c r="B14" s="271" t="s">
        <v>252</v>
      </c>
      <c r="C14" s="272">
        <v>15</v>
      </c>
      <c r="D14" s="265"/>
      <c r="E14" s="266"/>
      <c r="F14" s="274">
        <v>0</v>
      </c>
      <c r="G14" s="275"/>
      <c r="H14" s="274">
        <f t="shared" si="0"/>
        <v>0</v>
      </c>
      <c r="I14" s="274">
        <f t="shared" si="1"/>
        <v>0</v>
      </c>
    </row>
    <row r="15" spans="1:9" ht="114.75">
      <c r="A15" s="260">
        <v>3</v>
      </c>
      <c r="B15" s="259" t="s">
        <v>524</v>
      </c>
      <c r="C15" s="268"/>
      <c r="D15" s="269"/>
      <c r="E15" s="268"/>
      <c r="F15" s="268"/>
      <c r="G15" s="269"/>
      <c r="H15" s="269"/>
      <c r="I15" s="270"/>
    </row>
    <row r="16" spans="1:9" ht="26.25" customHeight="1">
      <c r="A16" s="267" t="s">
        <v>82</v>
      </c>
      <c r="B16" s="129" t="s">
        <v>253</v>
      </c>
      <c r="C16" s="278">
        <v>4</v>
      </c>
      <c r="D16" s="279"/>
      <c r="E16" s="130"/>
      <c r="F16" s="276">
        <v>0</v>
      </c>
      <c r="G16" s="277"/>
      <c r="H16" s="276">
        <f>C16*F16</f>
        <v>0</v>
      </c>
      <c r="I16" s="276">
        <f>H16*1.08</f>
        <v>0</v>
      </c>
    </row>
    <row r="17" spans="1:9" ht="69" customHeight="1">
      <c r="A17" s="267" t="s">
        <v>83</v>
      </c>
      <c r="B17" s="280" t="s">
        <v>254</v>
      </c>
      <c r="C17" s="278">
        <v>10</v>
      </c>
      <c r="D17" s="279"/>
      <c r="E17" s="130"/>
      <c r="F17" s="276">
        <v>0</v>
      </c>
      <c r="G17" s="277"/>
      <c r="H17" s="276">
        <f>C17*F17</f>
        <v>0</v>
      </c>
      <c r="I17" s="276">
        <f>H17*1.08</f>
        <v>0</v>
      </c>
    </row>
    <row r="18" spans="1:9" ht="63.75">
      <c r="A18" s="267" t="s">
        <v>84</v>
      </c>
      <c r="B18" s="280" t="s">
        <v>255</v>
      </c>
      <c r="C18" s="278">
        <v>10</v>
      </c>
      <c r="D18" s="279"/>
      <c r="E18" s="130"/>
      <c r="F18" s="276">
        <v>0</v>
      </c>
      <c r="G18" s="277"/>
      <c r="H18" s="276">
        <f>C18*F18</f>
        <v>0</v>
      </c>
      <c r="I18" s="276">
        <f>H18*1.08</f>
        <v>0</v>
      </c>
    </row>
    <row r="19" spans="1:9" ht="12.75" customHeight="1">
      <c r="A19" s="267" t="s">
        <v>87</v>
      </c>
      <c r="B19" s="280" t="s">
        <v>256</v>
      </c>
      <c r="C19" s="278">
        <v>4</v>
      </c>
      <c r="D19" s="279"/>
      <c r="E19" s="130"/>
      <c r="F19" s="276">
        <v>0</v>
      </c>
      <c r="G19" s="277"/>
      <c r="H19" s="276">
        <f>C19*F19</f>
        <v>0</v>
      </c>
      <c r="I19" s="276">
        <f>H19*1.08</f>
        <v>0</v>
      </c>
    </row>
    <row r="20" spans="1:9" ht="25.5">
      <c r="A20" s="267" t="s">
        <v>184</v>
      </c>
      <c r="B20" s="280" t="s">
        <v>257</v>
      </c>
      <c r="C20" s="278">
        <v>4</v>
      </c>
      <c r="D20" s="279"/>
      <c r="E20" s="130"/>
      <c r="F20" s="276">
        <v>0</v>
      </c>
      <c r="G20" s="277"/>
      <c r="H20" s="276">
        <f>C20*F20</f>
        <v>0</v>
      </c>
      <c r="I20" s="276">
        <f>H20*1.08</f>
        <v>0</v>
      </c>
    </row>
    <row r="21" spans="1:9" ht="52.5" customHeight="1">
      <c r="A21" s="260">
        <v>4</v>
      </c>
      <c r="B21" s="262" t="s">
        <v>525</v>
      </c>
      <c r="C21" s="281"/>
      <c r="D21" s="282"/>
      <c r="E21" s="281"/>
      <c r="F21" s="281"/>
      <c r="G21" s="282"/>
      <c r="H21" s="282"/>
      <c r="I21" s="282"/>
    </row>
    <row r="22" spans="1:9" ht="25.5" customHeight="1">
      <c r="A22" s="267" t="s">
        <v>82</v>
      </c>
      <c r="B22" s="271" t="s">
        <v>258</v>
      </c>
      <c r="C22" s="272">
        <v>10</v>
      </c>
      <c r="D22" s="265"/>
      <c r="E22" s="283"/>
      <c r="F22" s="284">
        <v>0</v>
      </c>
      <c r="G22" s="275"/>
      <c r="H22" s="274">
        <f>C22*F22</f>
        <v>0</v>
      </c>
      <c r="I22" s="274">
        <f>H22*1.08</f>
        <v>0</v>
      </c>
    </row>
    <row r="23" spans="1:9" ht="25.5" customHeight="1">
      <c r="A23" s="267" t="s">
        <v>83</v>
      </c>
      <c r="B23" s="271" t="s">
        <v>259</v>
      </c>
      <c r="C23" s="272">
        <v>30</v>
      </c>
      <c r="D23" s="265"/>
      <c r="E23" s="283"/>
      <c r="F23" s="284">
        <v>0</v>
      </c>
      <c r="G23" s="275"/>
      <c r="H23" s="274">
        <f>C23*F23</f>
        <v>0</v>
      </c>
      <c r="I23" s="274">
        <f>H23*1.08</f>
        <v>0</v>
      </c>
    </row>
    <row r="24" spans="1:9" ht="39.75" customHeight="1">
      <c r="A24" s="267" t="s">
        <v>84</v>
      </c>
      <c r="B24" s="271" t="s">
        <v>86</v>
      </c>
      <c r="C24" s="272">
        <v>2</v>
      </c>
      <c r="D24" s="265"/>
      <c r="E24" s="285"/>
      <c r="F24" s="284">
        <v>0</v>
      </c>
      <c r="G24" s="275"/>
      <c r="H24" s="274">
        <f>C24*F24</f>
        <v>0</v>
      </c>
      <c r="I24" s="274">
        <f>H24*1.08</f>
        <v>0</v>
      </c>
    </row>
    <row r="25" spans="1:9" ht="25.5" customHeight="1">
      <c r="A25" s="267" t="s">
        <v>87</v>
      </c>
      <c r="B25" s="271" t="s">
        <v>85</v>
      </c>
      <c r="C25" s="272">
        <v>10</v>
      </c>
      <c r="D25" s="265"/>
      <c r="E25" s="283"/>
      <c r="F25" s="284">
        <v>0</v>
      </c>
      <c r="G25" s="275"/>
      <c r="H25" s="274">
        <f>C25*F25</f>
        <v>0</v>
      </c>
      <c r="I25" s="274">
        <f>H25*1.08</f>
        <v>0</v>
      </c>
    </row>
    <row r="26" spans="1:9" ht="25.5" customHeight="1">
      <c r="A26" s="510" t="s">
        <v>260</v>
      </c>
      <c r="B26" s="510"/>
      <c r="C26" s="510"/>
      <c r="D26" s="510"/>
      <c r="E26" s="510"/>
      <c r="F26" s="510"/>
      <c r="G26" s="510"/>
      <c r="H26" s="510"/>
      <c r="I26" s="263">
        <f>SUM(I3:I25)</f>
        <v>0</v>
      </c>
    </row>
    <row r="27" spans="1:9" ht="25.5" customHeight="1">
      <c r="A27" s="286"/>
      <c r="B27" s="287"/>
      <c r="C27" s="288"/>
      <c r="D27" s="286"/>
      <c r="E27" s="289"/>
      <c r="F27" s="290"/>
      <c r="G27" s="287"/>
      <c r="H27" s="291"/>
      <c r="I27" s="291"/>
    </row>
    <row r="28" spans="1:9" ht="25.5" customHeight="1">
      <c r="A28" s="286"/>
      <c r="B28" s="511" t="s">
        <v>88</v>
      </c>
      <c r="C28" s="511"/>
      <c r="D28" s="511"/>
      <c r="E28" s="511"/>
      <c r="F28" s="511"/>
      <c r="G28" s="511"/>
      <c r="H28" s="511"/>
      <c r="I28" s="511"/>
    </row>
    <row r="29" spans="1:9" ht="12.75">
      <c r="A29" s="286"/>
      <c r="B29" s="287"/>
      <c r="C29" s="288"/>
      <c r="D29" s="286"/>
      <c r="E29" s="289"/>
      <c r="F29" s="290"/>
      <c r="G29" s="287"/>
      <c r="H29" s="291"/>
      <c r="I29" s="291"/>
    </row>
    <row r="30" spans="1:9" ht="51">
      <c r="A30" s="267" t="s">
        <v>0</v>
      </c>
      <c r="B30" s="513" t="s">
        <v>10</v>
      </c>
      <c r="C30" s="513"/>
      <c r="D30" s="513"/>
      <c r="E30" s="513"/>
      <c r="F30" s="513"/>
      <c r="G30" s="512" t="s">
        <v>89</v>
      </c>
      <c r="H30" s="512"/>
      <c r="I30" s="292" t="s">
        <v>90</v>
      </c>
    </row>
    <row r="31" spans="1:9" ht="12.75">
      <c r="A31" s="267">
        <v>1</v>
      </c>
      <c r="B31" s="514" t="s">
        <v>526</v>
      </c>
      <c r="C31" s="514"/>
      <c r="D31" s="514"/>
      <c r="E31" s="514"/>
      <c r="F31" s="514"/>
      <c r="G31" s="512"/>
      <c r="H31" s="512"/>
      <c r="I31" s="267">
        <v>10</v>
      </c>
    </row>
    <row r="32" spans="1:9" ht="12.75">
      <c r="A32" s="267">
        <f aca="true" t="shared" si="2" ref="A32:A37">A31+1</f>
        <v>2</v>
      </c>
      <c r="B32" s="514" t="s">
        <v>527</v>
      </c>
      <c r="C32" s="514"/>
      <c r="D32" s="514"/>
      <c r="E32" s="514"/>
      <c r="F32" s="514"/>
      <c r="G32" s="512"/>
      <c r="H32" s="512"/>
      <c r="I32" s="267">
        <v>10</v>
      </c>
    </row>
    <row r="33" spans="1:9" ht="12.75">
      <c r="A33" s="267">
        <f t="shared" si="2"/>
        <v>3</v>
      </c>
      <c r="B33" s="514" t="s">
        <v>528</v>
      </c>
      <c r="C33" s="514"/>
      <c r="D33" s="514"/>
      <c r="E33" s="514"/>
      <c r="F33" s="514"/>
      <c r="G33" s="512"/>
      <c r="H33" s="512"/>
      <c r="I33" s="267">
        <v>10</v>
      </c>
    </row>
    <row r="34" spans="1:9" ht="12.75">
      <c r="A34" s="267">
        <f t="shared" si="2"/>
        <v>4</v>
      </c>
      <c r="B34" s="516" t="s">
        <v>529</v>
      </c>
      <c r="C34" s="516"/>
      <c r="D34" s="516"/>
      <c r="E34" s="516"/>
      <c r="F34" s="516"/>
      <c r="G34" s="512"/>
      <c r="H34" s="512"/>
      <c r="I34" s="267">
        <v>10</v>
      </c>
    </row>
    <row r="35" spans="1:9" ht="12.75">
      <c r="A35" s="267">
        <f t="shared" si="2"/>
        <v>5</v>
      </c>
      <c r="B35" s="516" t="s">
        <v>530</v>
      </c>
      <c r="C35" s="516"/>
      <c r="D35" s="516"/>
      <c r="E35" s="516"/>
      <c r="F35" s="516"/>
      <c r="G35" s="512"/>
      <c r="H35" s="512"/>
      <c r="I35" s="267">
        <v>10</v>
      </c>
    </row>
    <row r="36" spans="1:9" ht="12.75">
      <c r="A36" s="267">
        <f t="shared" si="2"/>
        <v>6</v>
      </c>
      <c r="B36" s="514" t="s">
        <v>531</v>
      </c>
      <c r="C36" s="514"/>
      <c r="D36" s="514"/>
      <c r="E36" s="514"/>
      <c r="F36" s="514"/>
      <c r="G36" s="512"/>
      <c r="H36" s="512"/>
      <c r="I36" s="267">
        <v>10</v>
      </c>
    </row>
    <row r="37" spans="1:9" ht="12.75">
      <c r="A37" s="267">
        <f t="shared" si="2"/>
        <v>7</v>
      </c>
      <c r="B37" s="514" t="s">
        <v>532</v>
      </c>
      <c r="C37" s="514"/>
      <c r="D37" s="514"/>
      <c r="E37" s="514"/>
      <c r="F37" s="514"/>
      <c r="G37" s="512"/>
      <c r="H37" s="512"/>
      <c r="I37" s="267">
        <v>10</v>
      </c>
    </row>
    <row r="38" spans="1:9" ht="12.75">
      <c r="A38" s="286"/>
      <c r="B38" s="287"/>
      <c r="C38" s="288"/>
      <c r="D38" s="286"/>
      <c r="E38" s="289"/>
      <c r="F38" s="289"/>
      <c r="G38" s="515"/>
      <c r="H38" s="515"/>
      <c r="I38" s="260">
        <v>70</v>
      </c>
    </row>
  </sheetData>
  <sheetProtection/>
  <mergeCells count="19">
    <mergeCell ref="B36:F36"/>
    <mergeCell ref="G36:H36"/>
    <mergeCell ref="B37:F37"/>
    <mergeCell ref="G37:H37"/>
    <mergeCell ref="G38:H38"/>
    <mergeCell ref="B33:F33"/>
    <mergeCell ref="G33:H33"/>
    <mergeCell ref="B34:F34"/>
    <mergeCell ref="G34:H34"/>
    <mergeCell ref="B35:F35"/>
    <mergeCell ref="A26:H26"/>
    <mergeCell ref="B28:I28"/>
    <mergeCell ref="G35:H35"/>
    <mergeCell ref="B30:F30"/>
    <mergeCell ref="G30:H30"/>
    <mergeCell ref="B31:F31"/>
    <mergeCell ref="G31:H31"/>
    <mergeCell ref="B32:F32"/>
    <mergeCell ref="G32:H32"/>
  </mergeCells>
  <printOptions/>
  <pageMargins left="0.3937007874015748" right="0.1968503937007874" top="0.984251968503937" bottom="1.3385826771653544" header="0.5118110236220472" footer="0.5118110236220472"/>
  <pageSetup fitToHeight="1" fitToWidth="1" horizontalDpi="600" verticalDpi="600" orientation="portrait" paperSize="9" scale="50" r:id="rId1"/>
  <headerFooter alignWithMargins="0">
    <oddHeader>&amp;L&amp;A</oddHeader>
    <oddFooter>&amp;C&amp;P z &amp;N</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I7"/>
  <sheetViews>
    <sheetView zoomScalePageLayoutView="0" workbookViewId="0" topLeftCell="A4">
      <selection activeCell="G2" sqref="G2"/>
    </sheetView>
  </sheetViews>
  <sheetFormatPr defaultColWidth="9.140625" defaultRowHeight="15"/>
  <cols>
    <col min="1" max="1" width="3.57421875" style="35" customWidth="1"/>
    <col min="2" max="2" width="60.7109375" style="35" customWidth="1"/>
    <col min="3" max="3" width="6.7109375" style="37" customWidth="1"/>
    <col min="4" max="4" width="11.7109375" style="37" customWidth="1"/>
    <col min="5" max="5" width="12.7109375" style="37" customWidth="1"/>
    <col min="6" max="6" width="12.57421875" style="35" customWidth="1"/>
    <col min="7" max="7" width="6.7109375" style="35" customWidth="1"/>
    <col min="8" max="9" width="11.7109375" style="35" customWidth="1"/>
    <col min="10" max="10" width="0.85546875" style="35" customWidth="1"/>
    <col min="11" max="16384" width="9.140625" style="35" customWidth="1"/>
  </cols>
  <sheetData>
    <row r="1" spans="1:9" ht="38.25">
      <c r="A1" s="34" t="s">
        <v>0</v>
      </c>
      <c r="B1" s="34" t="s">
        <v>13</v>
      </c>
      <c r="C1" s="34" t="s">
        <v>167</v>
      </c>
      <c r="D1" s="34" t="s">
        <v>2</v>
      </c>
      <c r="E1" s="34" t="s">
        <v>3</v>
      </c>
      <c r="F1" s="34" t="s">
        <v>168</v>
      </c>
      <c r="G1" s="34" t="s">
        <v>5</v>
      </c>
      <c r="H1" s="34" t="s">
        <v>6</v>
      </c>
      <c r="I1" s="34" t="s">
        <v>7</v>
      </c>
    </row>
    <row r="2" spans="1:9" s="78" customFormat="1" ht="144">
      <c r="A2" s="60">
        <v>1</v>
      </c>
      <c r="B2" s="111" t="s">
        <v>235</v>
      </c>
      <c r="C2" s="60">
        <v>15</v>
      </c>
      <c r="D2" s="60"/>
      <c r="E2" s="60"/>
      <c r="F2" s="79">
        <v>0</v>
      </c>
      <c r="G2" s="4"/>
      <c r="H2" s="79">
        <f>C2*F2</f>
        <v>0</v>
      </c>
      <c r="I2" s="80">
        <f>H2+H2*G2</f>
        <v>0</v>
      </c>
    </row>
    <row r="3" spans="1:9" s="78" customFormat="1" ht="216">
      <c r="A3" s="60">
        <f>A2+1</f>
        <v>2</v>
      </c>
      <c r="B3" s="111" t="s">
        <v>236</v>
      </c>
      <c r="C3" s="60">
        <v>10</v>
      </c>
      <c r="D3" s="60"/>
      <c r="E3" s="60"/>
      <c r="F3" s="79">
        <v>0</v>
      </c>
      <c r="G3" s="4"/>
      <c r="H3" s="79">
        <f>C3*F3</f>
        <v>0</v>
      </c>
      <c r="I3" s="80">
        <f>H3+H3*G3</f>
        <v>0</v>
      </c>
    </row>
    <row r="4" spans="1:9" s="78" customFormat="1" ht="108">
      <c r="A4" s="60">
        <f>A3+1</f>
        <v>3</v>
      </c>
      <c r="B4" s="111" t="s">
        <v>237</v>
      </c>
      <c r="C4" s="60">
        <v>10</v>
      </c>
      <c r="D4" s="60"/>
      <c r="E4" s="60"/>
      <c r="F4" s="79">
        <v>0</v>
      </c>
      <c r="G4" s="4"/>
      <c r="H4" s="79">
        <f>C4*F4</f>
        <v>0</v>
      </c>
      <c r="I4" s="80">
        <f>H4+H4*G4</f>
        <v>0</v>
      </c>
    </row>
    <row r="5" spans="1:9" s="41" customFormat="1" ht="12.75" customHeight="1">
      <c r="A5" s="496" t="s">
        <v>12</v>
      </c>
      <c r="B5" s="496"/>
      <c r="C5" s="496"/>
      <c r="D5" s="496"/>
      <c r="E5" s="496"/>
      <c r="F5" s="496"/>
      <c r="G5" s="496"/>
      <c r="H5" s="70">
        <f>SUM(H2:H4)</f>
        <v>0</v>
      </c>
      <c r="I5" s="70">
        <f>SUM(I2:I4)</f>
        <v>0</v>
      </c>
    </row>
    <row r="7" spans="2:9" ht="15.75">
      <c r="B7" s="479" t="s">
        <v>231</v>
      </c>
      <c r="C7" s="479"/>
      <c r="D7" s="479"/>
      <c r="E7" s="479"/>
      <c r="F7" s="479"/>
      <c r="G7" s="479"/>
      <c r="H7" s="479"/>
      <c r="I7" s="479"/>
    </row>
  </sheetData>
  <sheetProtection/>
  <mergeCells count="2">
    <mergeCell ref="A5:G5"/>
    <mergeCell ref="B7:I7"/>
  </mergeCells>
  <printOptions/>
  <pageMargins left="0.39" right="0.1968503937007874" top="0.984251968503937" bottom="1.3385826771653544" header="0.5118110236220472" footer="0.5118110236220472"/>
  <pageSetup fitToHeight="1" fitToWidth="1" horizontalDpi="600" verticalDpi="600" orientation="landscape" paperSize="9" scale="80" r:id="rId1"/>
  <headerFooter alignWithMargins="0">
    <oddHeader>&amp;L&amp;A</oddHeader>
    <oddFooter>&amp;C&amp;P z &amp;N</oddFooter>
  </headerFooter>
</worksheet>
</file>

<file path=xl/worksheets/sheet13.xml><?xml version="1.0" encoding="utf-8"?>
<worksheet xmlns="http://schemas.openxmlformats.org/spreadsheetml/2006/main" xmlns:r="http://schemas.openxmlformats.org/officeDocument/2006/relationships">
  <dimension ref="A1:I4"/>
  <sheetViews>
    <sheetView zoomScalePageLayoutView="0" workbookViewId="0" topLeftCell="A1">
      <selection activeCell="H2" sqref="H2"/>
    </sheetView>
  </sheetViews>
  <sheetFormatPr defaultColWidth="9.140625" defaultRowHeight="15"/>
  <cols>
    <col min="1" max="1" width="3.57421875" style="35" customWidth="1"/>
    <col min="2" max="2" width="60.7109375" style="35" customWidth="1"/>
    <col min="3" max="3" width="6.7109375" style="37" customWidth="1"/>
    <col min="4" max="4" width="11.7109375" style="37" customWidth="1"/>
    <col min="5" max="5" width="12.7109375" style="37" customWidth="1"/>
    <col min="6" max="6" width="12.57421875" style="35" customWidth="1"/>
    <col min="7" max="7" width="6.7109375" style="35" customWidth="1"/>
    <col min="8" max="9" width="11.7109375" style="35" customWidth="1"/>
    <col min="10" max="10" width="0.85546875" style="35" customWidth="1"/>
    <col min="11" max="16384" width="9.140625" style="35" customWidth="1"/>
  </cols>
  <sheetData>
    <row r="1" spans="1:9" ht="38.25">
      <c r="A1" s="34" t="s">
        <v>0</v>
      </c>
      <c r="B1" s="34" t="s">
        <v>13</v>
      </c>
      <c r="C1" s="34" t="s">
        <v>167</v>
      </c>
      <c r="D1" s="34" t="s">
        <v>2</v>
      </c>
      <c r="E1" s="34" t="s">
        <v>3</v>
      </c>
      <c r="F1" s="34" t="s">
        <v>168</v>
      </c>
      <c r="G1" s="34" t="s">
        <v>5</v>
      </c>
      <c r="H1" s="34" t="s">
        <v>6</v>
      </c>
      <c r="I1" s="34" t="s">
        <v>7</v>
      </c>
    </row>
    <row r="2" spans="1:9" s="73" customFormat="1" ht="178.5">
      <c r="A2" s="5">
        <v>1</v>
      </c>
      <c r="B2" s="113" t="s">
        <v>238</v>
      </c>
      <c r="C2" s="5">
        <v>10</v>
      </c>
      <c r="D2" s="5"/>
      <c r="E2" s="5"/>
      <c r="F2" s="71">
        <v>0</v>
      </c>
      <c r="G2" s="4"/>
      <c r="H2" s="72">
        <f>F2*C2</f>
        <v>0</v>
      </c>
      <c r="I2" s="3">
        <f>ROUND(H2+H2*G2,2)</f>
        <v>0</v>
      </c>
    </row>
    <row r="4" spans="2:9" ht="15.75">
      <c r="B4" s="479" t="s">
        <v>231</v>
      </c>
      <c r="C4" s="479"/>
      <c r="D4" s="479"/>
      <c r="E4" s="479"/>
      <c r="F4" s="479"/>
      <c r="G4" s="479"/>
      <c r="H4" s="479"/>
      <c r="I4" s="479"/>
    </row>
  </sheetData>
  <sheetProtection/>
  <mergeCells count="1">
    <mergeCell ref="B4:I4"/>
  </mergeCells>
  <printOptions/>
  <pageMargins left="0.39" right="0.1968503937007874" top="0.984251968503937" bottom="1.3385826771653544" header="0.5118110236220472" footer="0.5118110236220472"/>
  <pageSetup horizontalDpi="600" verticalDpi="600" orientation="landscape" paperSize="9" r:id="rId1"/>
  <headerFooter alignWithMargins="0">
    <oddHeader>&amp;L&amp;A</oddHeader>
    <oddFooter>&amp;C&amp;P z &amp;N</oddFooter>
  </headerFooter>
</worksheet>
</file>

<file path=xl/worksheets/sheet14.xml><?xml version="1.0" encoding="utf-8"?>
<worksheet xmlns="http://schemas.openxmlformats.org/spreadsheetml/2006/main" xmlns:r="http://schemas.openxmlformats.org/officeDocument/2006/relationships">
  <dimension ref="A1:I7"/>
  <sheetViews>
    <sheetView zoomScalePageLayoutView="85" workbookViewId="0" topLeftCell="A1">
      <selection activeCell="H5" sqref="H5"/>
    </sheetView>
  </sheetViews>
  <sheetFormatPr defaultColWidth="9.140625" defaultRowHeight="15"/>
  <cols>
    <col min="1" max="1" width="3.57421875" style="6" customWidth="1"/>
    <col min="2" max="2" width="60.7109375" style="6" customWidth="1"/>
    <col min="3" max="3" width="6.7109375" style="6" customWidth="1"/>
    <col min="4" max="4" width="11.7109375" style="6" customWidth="1"/>
    <col min="5" max="5" width="12.7109375" style="6" customWidth="1"/>
    <col min="6" max="6" width="12.57421875" style="6" customWidth="1"/>
    <col min="7" max="7" width="6.7109375" style="6" customWidth="1"/>
    <col min="8" max="9" width="11.7109375" style="6" customWidth="1"/>
    <col min="10" max="10" width="0.85546875" style="6" customWidth="1"/>
    <col min="11" max="16384" width="9.140625" style="6" customWidth="1"/>
  </cols>
  <sheetData>
    <row r="1" spans="1:9" ht="38.25">
      <c r="A1" s="21" t="s">
        <v>0</v>
      </c>
      <c r="B1" s="21" t="s">
        <v>13</v>
      </c>
      <c r="C1" s="21" t="s">
        <v>1</v>
      </c>
      <c r="D1" s="1" t="s">
        <v>2</v>
      </c>
      <c r="E1" s="21" t="s">
        <v>3</v>
      </c>
      <c r="F1" s="21" t="s">
        <v>4</v>
      </c>
      <c r="G1" s="21" t="s">
        <v>5</v>
      </c>
      <c r="H1" s="21" t="s">
        <v>6</v>
      </c>
      <c r="I1" s="21" t="s">
        <v>7</v>
      </c>
    </row>
    <row r="2" spans="1:9" ht="12.75" customHeight="1">
      <c r="A2" s="517" t="s">
        <v>62</v>
      </c>
      <c r="B2" s="518"/>
      <c r="C2" s="24"/>
      <c r="D2" s="25"/>
      <c r="E2" s="25"/>
      <c r="F2" s="26"/>
      <c r="G2" s="27"/>
      <c r="H2" s="26"/>
      <c r="I2" s="26"/>
    </row>
    <row r="3" spans="1:9" ht="12.75">
      <c r="A3" s="22">
        <v>1</v>
      </c>
      <c r="B3" s="28" t="s">
        <v>63</v>
      </c>
      <c r="C3" s="22">
        <v>200</v>
      </c>
      <c r="D3" s="29"/>
      <c r="E3" s="29"/>
      <c r="F3" s="30">
        <v>0</v>
      </c>
      <c r="G3" s="15"/>
      <c r="H3" s="30">
        <f>C3*F3</f>
        <v>0</v>
      </c>
      <c r="I3" s="30">
        <f>ROUND(H3*G3+H3,2)</f>
        <v>0</v>
      </c>
    </row>
    <row r="4" spans="1:9" ht="12.75">
      <c r="A4" s="22">
        <f>1+A3</f>
        <v>2</v>
      </c>
      <c r="B4" s="28" t="s">
        <v>64</v>
      </c>
      <c r="C4" s="22">
        <v>120</v>
      </c>
      <c r="D4" s="29"/>
      <c r="E4" s="29"/>
      <c r="F4" s="30">
        <v>0</v>
      </c>
      <c r="G4" s="15"/>
      <c r="H4" s="30">
        <f>C4*F4</f>
        <v>0</v>
      </c>
      <c r="I4" s="30">
        <f>ROUND(H4*G4+H4,2)</f>
        <v>0</v>
      </c>
    </row>
    <row r="5" spans="1:9" ht="12.75">
      <c r="A5" s="22">
        <f>1+A4</f>
        <v>3</v>
      </c>
      <c r="B5" s="28" t="s">
        <v>65</v>
      </c>
      <c r="C5" s="22">
        <v>40</v>
      </c>
      <c r="D5" s="29"/>
      <c r="E5" s="29"/>
      <c r="F5" s="30">
        <v>0</v>
      </c>
      <c r="G5" s="15"/>
      <c r="H5" s="30">
        <f>C5*F5</f>
        <v>0</v>
      </c>
      <c r="I5" s="30">
        <f>ROUND(H5*G5+H5,2)</f>
        <v>0</v>
      </c>
    </row>
    <row r="6" spans="1:9" ht="12.75">
      <c r="A6" s="22">
        <f>1+A5</f>
        <v>4</v>
      </c>
      <c r="B6" s="28" t="s">
        <v>66</v>
      </c>
      <c r="C6" s="22">
        <v>4</v>
      </c>
      <c r="D6" s="29"/>
      <c r="E6" s="29"/>
      <c r="F6" s="30">
        <v>0</v>
      </c>
      <c r="G6" s="15"/>
      <c r="H6" s="30">
        <f>C6*F6</f>
        <v>0</v>
      </c>
      <c r="I6" s="30">
        <f>ROUND(H6*G6+H6,2)</f>
        <v>0</v>
      </c>
    </row>
    <row r="7" spans="1:9" ht="12.75">
      <c r="A7" s="519" t="s">
        <v>12</v>
      </c>
      <c r="B7" s="520"/>
      <c r="C7" s="520"/>
      <c r="D7" s="520"/>
      <c r="E7" s="520"/>
      <c r="F7" s="520"/>
      <c r="G7" s="521"/>
      <c r="H7" s="31">
        <f>SUM(H2:H6)</f>
        <v>0</v>
      </c>
      <c r="I7" s="32">
        <f>SUM(I2:I6)</f>
        <v>0</v>
      </c>
    </row>
  </sheetData>
  <sheetProtection/>
  <mergeCells count="2">
    <mergeCell ref="A2:B2"/>
    <mergeCell ref="A7:G7"/>
  </mergeCells>
  <printOptions/>
  <pageMargins left="0.39" right="0.1968503937007874" top="0.984251968503937" bottom="1.3385826771653544" header="0.5118110236220472" footer="0.5118110236220472"/>
  <pageSetup fitToHeight="0" horizontalDpi="600" verticalDpi="600" orientation="landscape" paperSize="9" r:id="rId1"/>
  <headerFooter alignWithMargins="0">
    <oddHeader>&amp;L&amp;A</oddHeader>
    <oddFooter>&amp;C&amp;P z &amp;N</oddFooter>
  </headerFooter>
</worksheet>
</file>

<file path=xl/worksheets/sheet15.xml><?xml version="1.0" encoding="utf-8"?>
<worksheet xmlns="http://schemas.openxmlformats.org/spreadsheetml/2006/main" xmlns:r="http://schemas.openxmlformats.org/officeDocument/2006/relationships">
  <dimension ref="A1:I7"/>
  <sheetViews>
    <sheetView zoomScalePageLayoutView="85" workbookViewId="0" topLeftCell="A1">
      <selection activeCell="H4" sqref="H4"/>
    </sheetView>
  </sheetViews>
  <sheetFormatPr defaultColWidth="9.140625" defaultRowHeight="15"/>
  <cols>
    <col min="1" max="1" width="3.57421875" style="6" customWidth="1"/>
    <col min="2" max="2" width="60.7109375" style="6" customWidth="1"/>
    <col min="3" max="3" width="6.7109375" style="6" customWidth="1"/>
    <col min="4" max="4" width="11.7109375" style="6" customWidth="1"/>
    <col min="5" max="5" width="12.7109375" style="6" customWidth="1"/>
    <col min="6" max="6" width="12.57421875" style="6" customWidth="1"/>
    <col min="7" max="7" width="6.7109375" style="6" customWidth="1"/>
    <col min="8" max="9" width="11.7109375" style="6" customWidth="1"/>
    <col min="10" max="10" width="0.85546875" style="6" customWidth="1"/>
    <col min="11" max="16384" width="9.140625" style="6" customWidth="1"/>
  </cols>
  <sheetData>
    <row r="1" spans="1:9" ht="38.25">
      <c r="A1" s="21" t="s">
        <v>0</v>
      </c>
      <c r="B1" s="21" t="s">
        <v>13</v>
      </c>
      <c r="C1" s="21" t="s">
        <v>1</v>
      </c>
      <c r="D1" s="1" t="s">
        <v>2</v>
      </c>
      <c r="E1" s="21" t="s">
        <v>3</v>
      </c>
      <c r="F1" s="21" t="s">
        <v>4</v>
      </c>
      <c r="G1" s="21" t="s">
        <v>5</v>
      </c>
      <c r="H1" s="21" t="s">
        <v>6</v>
      </c>
      <c r="I1" s="21" t="s">
        <v>7</v>
      </c>
    </row>
    <row r="2" spans="1:9" ht="12.75">
      <c r="A2" s="22"/>
      <c r="B2" s="23" t="s">
        <v>55</v>
      </c>
      <c r="C2" s="24"/>
      <c r="D2" s="25"/>
      <c r="E2" s="25"/>
      <c r="F2" s="26"/>
      <c r="G2" s="27"/>
      <c r="H2" s="26"/>
      <c r="I2" s="26"/>
    </row>
    <row r="3" spans="1:9" ht="38.25">
      <c r="A3" s="22">
        <f>1+A2</f>
        <v>1</v>
      </c>
      <c r="B3" s="28" t="s">
        <v>56</v>
      </c>
      <c r="C3" s="22">
        <v>220</v>
      </c>
      <c r="D3" s="29"/>
      <c r="E3" s="29"/>
      <c r="F3" s="30">
        <v>0</v>
      </c>
      <c r="G3" s="15"/>
      <c r="H3" s="30">
        <f>C3*F3</f>
        <v>0</v>
      </c>
      <c r="I3" s="30">
        <f>ROUND(H3*G3+H3,2)</f>
        <v>0</v>
      </c>
    </row>
    <row r="4" spans="1:9" ht="25.5">
      <c r="A4" s="22">
        <f>1+A3</f>
        <v>2</v>
      </c>
      <c r="B4" s="28" t="s">
        <v>57</v>
      </c>
      <c r="C4" s="22">
        <v>50</v>
      </c>
      <c r="D4" s="29"/>
      <c r="E4" s="29"/>
      <c r="F4" s="30">
        <v>0</v>
      </c>
      <c r="G4" s="15"/>
      <c r="H4" s="30">
        <f>C4*F4</f>
        <v>0</v>
      </c>
      <c r="I4" s="30">
        <f>ROUND(H4*G4+H4,2)</f>
        <v>0</v>
      </c>
    </row>
    <row r="5" spans="1:9" ht="25.5">
      <c r="A5" s="22">
        <f>1+A4</f>
        <v>3</v>
      </c>
      <c r="B5" s="28" t="s">
        <v>58</v>
      </c>
      <c r="C5" s="22">
        <v>200</v>
      </c>
      <c r="D5" s="29"/>
      <c r="E5" s="29"/>
      <c r="F5" s="30">
        <v>0</v>
      </c>
      <c r="G5" s="15"/>
      <c r="H5" s="30">
        <f>C5*F5</f>
        <v>0</v>
      </c>
      <c r="I5" s="30">
        <f>ROUND(H5*G5+H5,2)</f>
        <v>0</v>
      </c>
    </row>
    <row r="6" spans="1:9" ht="12.75">
      <c r="A6" s="22">
        <f>1+A5</f>
        <v>4</v>
      </c>
      <c r="B6" s="28" t="s">
        <v>59</v>
      </c>
      <c r="C6" s="353">
        <v>250</v>
      </c>
      <c r="D6" s="29"/>
      <c r="E6" s="29"/>
      <c r="F6" s="30">
        <v>0</v>
      </c>
      <c r="G6" s="15"/>
      <c r="H6" s="30">
        <f>C6*F6</f>
        <v>0</v>
      </c>
      <c r="I6" s="30">
        <f>ROUND(H6*G6+H6,2)</f>
        <v>0</v>
      </c>
    </row>
    <row r="7" spans="1:9" ht="12.75">
      <c r="A7" s="519" t="s">
        <v>12</v>
      </c>
      <c r="B7" s="520"/>
      <c r="C7" s="520"/>
      <c r="D7" s="520"/>
      <c r="E7" s="520"/>
      <c r="F7" s="520"/>
      <c r="G7" s="521"/>
      <c r="H7" s="31">
        <f>SUM(H2:H6)</f>
        <v>0</v>
      </c>
      <c r="I7" s="32">
        <f>SUM(I2:I6)</f>
        <v>0</v>
      </c>
    </row>
  </sheetData>
  <sheetProtection/>
  <mergeCells count="1">
    <mergeCell ref="A7:G7"/>
  </mergeCells>
  <printOptions/>
  <pageMargins left="0.39" right="0.1968503937007874" top="0.984251968503937" bottom="1.3385826771653544" header="0.5118110236220472" footer="0.5118110236220472"/>
  <pageSetup fitToHeight="0" horizontalDpi="600" verticalDpi="600" orientation="landscape" paperSize="9" r:id="rId1"/>
  <headerFooter alignWithMargins="0">
    <oddHeader>&amp;L&amp;A</oddHeader>
    <oddFooter>&amp;C&amp;P z &amp;N</oddFooter>
  </headerFooter>
</worksheet>
</file>

<file path=xl/worksheets/sheet16.xml><?xml version="1.0" encoding="utf-8"?>
<worksheet xmlns="http://schemas.openxmlformats.org/spreadsheetml/2006/main" xmlns:r="http://schemas.openxmlformats.org/officeDocument/2006/relationships">
  <dimension ref="A1:I19"/>
  <sheetViews>
    <sheetView zoomScalePageLayoutView="85" workbookViewId="0" topLeftCell="A1">
      <selection activeCell="B2" sqref="B2"/>
    </sheetView>
  </sheetViews>
  <sheetFormatPr defaultColWidth="9.140625" defaultRowHeight="15"/>
  <cols>
    <col min="1" max="1" width="3.57421875" style="8" customWidth="1"/>
    <col min="2" max="2" width="60.7109375" style="8" customWidth="1"/>
    <col min="3" max="3" width="6.7109375" style="12" customWidth="1"/>
    <col min="4" max="4" width="11.7109375" style="12" customWidth="1"/>
    <col min="5" max="5" width="12.7109375" style="12" customWidth="1"/>
    <col min="6" max="6" width="12.57421875" style="8" customWidth="1"/>
    <col min="7" max="7" width="6.7109375" style="8" customWidth="1"/>
    <col min="8" max="9" width="11.7109375" style="8" customWidth="1"/>
    <col min="10" max="10" width="0.85546875" style="8" customWidth="1"/>
    <col min="11" max="16384" width="9.140625" style="8" customWidth="1"/>
  </cols>
  <sheetData>
    <row r="1" spans="1:9" ht="38.25">
      <c r="A1" s="7" t="s">
        <v>0</v>
      </c>
      <c r="B1" s="7" t="s">
        <v>13</v>
      </c>
      <c r="C1" s="7" t="s">
        <v>1</v>
      </c>
      <c r="D1" s="1" t="s">
        <v>2</v>
      </c>
      <c r="E1" s="7" t="s">
        <v>3</v>
      </c>
      <c r="F1" s="7" t="s">
        <v>4</v>
      </c>
      <c r="G1" s="7" t="s">
        <v>5</v>
      </c>
      <c r="H1" s="7" t="s">
        <v>6</v>
      </c>
      <c r="I1" s="7" t="s">
        <v>7</v>
      </c>
    </row>
    <row r="2" spans="1:9" ht="38.25">
      <c r="A2" s="9">
        <v>1</v>
      </c>
      <c r="B2" s="13" t="s">
        <v>595</v>
      </c>
      <c r="C2" s="9">
        <v>250</v>
      </c>
      <c r="D2" s="9"/>
      <c r="E2" s="9"/>
      <c r="F2" s="14">
        <v>0</v>
      </c>
      <c r="G2" s="15"/>
      <c r="H2" s="10">
        <f>F2*C2</f>
        <v>0</v>
      </c>
      <c r="I2" s="16">
        <f>H2*G2+H2</f>
        <v>0</v>
      </c>
    </row>
    <row r="3" spans="1:9" ht="12.75">
      <c r="A3" s="9">
        <v>2</v>
      </c>
      <c r="B3" s="17" t="s">
        <v>53</v>
      </c>
      <c r="C3" s="9">
        <v>30</v>
      </c>
      <c r="D3" s="9"/>
      <c r="E3" s="9"/>
      <c r="F3" s="14">
        <v>0</v>
      </c>
      <c r="G3" s="15"/>
      <c r="H3" s="10">
        <f>F3*C3</f>
        <v>0</v>
      </c>
      <c r="I3" s="16">
        <f>H3*G3+H3</f>
        <v>0</v>
      </c>
    </row>
    <row r="4" spans="1:9" ht="12.75">
      <c r="A4" s="9">
        <v>3</v>
      </c>
      <c r="B4" s="17" t="s">
        <v>54</v>
      </c>
      <c r="C4" s="9">
        <v>25</v>
      </c>
      <c r="D4" s="9"/>
      <c r="E4" s="9"/>
      <c r="F4" s="14">
        <v>0</v>
      </c>
      <c r="G4" s="15"/>
      <c r="H4" s="10">
        <f>F4*C4</f>
        <v>0</v>
      </c>
      <c r="I4" s="16">
        <f>H4*G4+H4</f>
        <v>0</v>
      </c>
    </row>
    <row r="5" spans="1:9" ht="12.75" customHeight="1">
      <c r="A5" s="522" t="s">
        <v>12</v>
      </c>
      <c r="B5" s="523"/>
      <c r="C5" s="523"/>
      <c r="D5" s="523"/>
      <c r="E5" s="523"/>
      <c r="F5" s="523"/>
      <c r="G5" s="524"/>
      <c r="H5" s="18">
        <f>SUM(H2:H4)</f>
        <v>0</v>
      </c>
      <c r="I5" s="18">
        <f>SUM(I2:I4)</f>
        <v>0</v>
      </c>
    </row>
    <row r="6" spans="2:9" ht="12.75">
      <c r="B6" s="19"/>
      <c r="F6" s="20"/>
      <c r="H6" s="20"/>
      <c r="I6" s="20"/>
    </row>
    <row r="7" spans="2:9" ht="12.75">
      <c r="B7" s="19"/>
      <c r="F7" s="20"/>
      <c r="H7" s="20"/>
      <c r="I7" s="20"/>
    </row>
    <row r="8" spans="6:9" ht="12.75">
      <c r="F8" s="20"/>
      <c r="H8" s="20"/>
      <c r="I8" s="20"/>
    </row>
    <row r="9" spans="6:9" ht="12.75">
      <c r="F9" s="20"/>
      <c r="H9" s="20"/>
      <c r="I9" s="20"/>
    </row>
    <row r="10" spans="6:9" ht="12.75">
      <c r="F10" s="20"/>
      <c r="H10" s="20"/>
      <c r="I10" s="20"/>
    </row>
    <row r="11" spans="6:9" ht="12.75">
      <c r="F11" s="20"/>
      <c r="H11" s="20"/>
      <c r="I11" s="20"/>
    </row>
    <row r="12" spans="6:9" ht="12.75">
      <c r="F12" s="20"/>
      <c r="H12" s="20"/>
      <c r="I12" s="20"/>
    </row>
    <row r="13" spans="6:9" ht="12.75">
      <c r="F13" s="20"/>
      <c r="H13" s="20"/>
      <c r="I13" s="20"/>
    </row>
    <row r="14" spans="6:9" ht="12.75">
      <c r="F14" s="20"/>
      <c r="H14" s="20"/>
      <c r="I14" s="20"/>
    </row>
    <row r="15" spans="6:9" ht="12.75">
      <c r="F15" s="20"/>
      <c r="H15" s="20"/>
      <c r="I15" s="20"/>
    </row>
    <row r="16" spans="6:9" ht="12.75">
      <c r="F16" s="20"/>
      <c r="H16" s="20"/>
      <c r="I16" s="20"/>
    </row>
    <row r="17" spans="6:9" ht="12.75">
      <c r="F17" s="20"/>
      <c r="H17" s="20"/>
      <c r="I17" s="20"/>
    </row>
    <row r="18" spans="6:9" ht="12.75">
      <c r="F18" s="20"/>
      <c r="H18" s="20"/>
      <c r="I18" s="20"/>
    </row>
    <row r="19" spans="8:9" ht="12.75">
      <c r="H19" s="20"/>
      <c r="I19" s="20"/>
    </row>
  </sheetData>
  <sheetProtection/>
  <mergeCells count="1">
    <mergeCell ref="A5:G5"/>
  </mergeCells>
  <printOptions/>
  <pageMargins left="0.39" right="0.1968503937007874" top="0.984251968503937" bottom="1.3385826771653544" header="0.5118110236220472" footer="0.5118110236220472"/>
  <pageSetup fitToHeight="0" horizontalDpi="600" verticalDpi="600" orientation="landscape" paperSize="9" r:id="rId1"/>
  <headerFooter alignWithMargins="0">
    <oddHeader>&amp;L&amp;A</oddHeader>
    <oddFooter>&amp;C&amp;P z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1">
      <selection activeCell="B2" sqref="B2"/>
    </sheetView>
  </sheetViews>
  <sheetFormatPr defaultColWidth="9.140625" defaultRowHeight="15"/>
  <cols>
    <col min="1" max="1" width="3.57421875" style="394" customWidth="1"/>
    <col min="2" max="2" width="62.7109375" style="420" customWidth="1"/>
    <col min="3" max="3" width="6.7109375" style="408" customWidth="1"/>
    <col min="4" max="4" width="11.7109375" style="408" customWidth="1"/>
    <col min="5" max="5" width="12.7109375" style="408" customWidth="1"/>
    <col min="6" max="6" width="12.57421875" style="394" customWidth="1"/>
    <col min="7" max="7" width="6.7109375" style="394" customWidth="1"/>
    <col min="8" max="9" width="11.7109375" style="394" customWidth="1"/>
    <col min="10" max="10" width="0.85546875" style="394" customWidth="1"/>
    <col min="11" max="16384" width="9.140625" style="394" customWidth="1"/>
  </cols>
  <sheetData>
    <row r="1" spans="1:9" ht="38.25">
      <c r="A1" s="393" t="s">
        <v>0</v>
      </c>
      <c r="B1" s="393" t="s">
        <v>13</v>
      </c>
      <c r="C1" s="393" t="s">
        <v>1</v>
      </c>
      <c r="D1" s="393" t="s">
        <v>2</v>
      </c>
      <c r="E1" s="393" t="s">
        <v>3</v>
      </c>
      <c r="F1" s="393" t="s">
        <v>168</v>
      </c>
      <c r="G1" s="393" t="s">
        <v>5</v>
      </c>
      <c r="H1" s="393" t="s">
        <v>6</v>
      </c>
      <c r="I1" s="393" t="s">
        <v>7</v>
      </c>
    </row>
    <row r="2" spans="1:9" s="412" customFormat="1" ht="60.75" customHeight="1">
      <c r="A2" s="410">
        <v>1</v>
      </c>
      <c r="B2" s="568" t="s">
        <v>596</v>
      </c>
      <c r="C2" s="410">
        <v>3240</v>
      </c>
      <c r="D2" s="410"/>
      <c r="E2" s="410"/>
      <c r="F2" s="411">
        <v>0</v>
      </c>
      <c r="G2" s="363"/>
      <c r="H2" s="411">
        <f aca="true" t="shared" si="0" ref="H2:H9">C2*F2</f>
        <v>0</v>
      </c>
      <c r="I2" s="411">
        <f>H2*G2+H2</f>
        <v>0</v>
      </c>
    </row>
    <row r="3" spans="1:9" ht="51">
      <c r="A3" s="413">
        <f aca="true" t="shared" si="1" ref="A3:A9">A2+1</f>
        <v>2</v>
      </c>
      <c r="B3" s="417" t="s">
        <v>547</v>
      </c>
      <c r="C3" s="410">
        <v>1440</v>
      </c>
      <c r="D3" s="413"/>
      <c r="E3" s="413"/>
      <c r="F3" s="411">
        <v>0</v>
      </c>
      <c r="G3" s="363"/>
      <c r="H3" s="411">
        <f t="shared" si="0"/>
        <v>0</v>
      </c>
      <c r="I3" s="411">
        <f aca="true" t="shared" si="2" ref="I3:I9">H3*G3+H3</f>
        <v>0</v>
      </c>
    </row>
    <row r="4" spans="1:9" ht="25.5">
      <c r="A4" s="413">
        <f t="shared" si="1"/>
        <v>3</v>
      </c>
      <c r="B4" s="418" t="s">
        <v>548</v>
      </c>
      <c r="C4" s="414">
        <v>2</v>
      </c>
      <c r="D4" s="413"/>
      <c r="E4" s="413"/>
      <c r="F4" s="411">
        <v>0</v>
      </c>
      <c r="G4" s="363"/>
      <c r="H4" s="411">
        <f t="shared" si="0"/>
        <v>0</v>
      </c>
      <c r="I4" s="411">
        <f t="shared" si="2"/>
        <v>0</v>
      </c>
    </row>
    <row r="5" spans="1:9" ht="38.25">
      <c r="A5" s="413">
        <f t="shared" si="1"/>
        <v>4</v>
      </c>
      <c r="B5" s="418" t="s">
        <v>549</v>
      </c>
      <c r="C5" s="414">
        <v>2</v>
      </c>
      <c r="D5" s="413"/>
      <c r="E5" s="413"/>
      <c r="F5" s="411">
        <v>0</v>
      </c>
      <c r="G5" s="363"/>
      <c r="H5" s="411">
        <f t="shared" si="0"/>
        <v>0</v>
      </c>
      <c r="I5" s="411">
        <f t="shared" si="2"/>
        <v>0</v>
      </c>
    </row>
    <row r="6" spans="1:9" ht="102">
      <c r="A6" s="413">
        <f t="shared" si="1"/>
        <v>5</v>
      </c>
      <c r="B6" s="19" t="s">
        <v>553</v>
      </c>
      <c r="C6" s="414">
        <v>1440</v>
      </c>
      <c r="D6" s="413"/>
      <c r="E6" s="413"/>
      <c r="F6" s="411">
        <v>0</v>
      </c>
      <c r="G6" s="363"/>
      <c r="H6" s="411">
        <f t="shared" si="0"/>
        <v>0</v>
      </c>
      <c r="I6" s="411">
        <f t="shared" si="2"/>
        <v>0</v>
      </c>
    </row>
    <row r="7" spans="1:9" ht="102">
      <c r="A7" s="413">
        <f t="shared" si="1"/>
        <v>6</v>
      </c>
      <c r="B7" s="417" t="s">
        <v>550</v>
      </c>
      <c r="C7" s="414">
        <v>480</v>
      </c>
      <c r="D7" s="413"/>
      <c r="E7" s="413"/>
      <c r="F7" s="411">
        <v>0</v>
      </c>
      <c r="G7" s="363"/>
      <c r="H7" s="411">
        <f t="shared" si="0"/>
        <v>0</v>
      </c>
      <c r="I7" s="411">
        <f t="shared" si="2"/>
        <v>0</v>
      </c>
    </row>
    <row r="8" spans="1:9" ht="25.5">
      <c r="A8" s="413">
        <f t="shared" si="1"/>
        <v>7</v>
      </c>
      <c r="B8" s="419" t="s">
        <v>551</v>
      </c>
      <c r="C8" s="414">
        <v>2</v>
      </c>
      <c r="D8" s="413"/>
      <c r="E8" s="413"/>
      <c r="F8" s="411">
        <v>0</v>
      </c>
      <c r="G8" s="363"/>
      <c r="H8" s="411">
        <f t="shared" si="0"/>
        <v>0</v>
      </c>
      <c r="I8" s="411">
        <f t="shared" si="2"/>
        <v>0</v>
      </c>
    </row>
    <row r="9" spans="1:9" ht="25.5">
      <c r="A9" s="413">
        <f t="shared" si="1"/>
        <v>8</v>
      </c>
      <c r="B9" s="419" t="s">
        <v>552</v>
      </c>
      <c r="C9" s="414">
        <v>2</v>
      </c>
      <c r="D9" s="413"/>
      <c r="E9" s="413"/>
      <c r="F9" s="411">
        <v>0</v>
      </c>
      <c r="G9" s="363"/>
      <c r="H9" s="411">
        <f t="shared" si="0"/>
        <v>0</v>
      </c>
      <c r="I9" s="411">
        <f t="shared" si="2"/>
        <v>0</v>
      </c>
    </row>
    <row r="10" spans="1:9" s="416" customFormat="1" ht="12.75" customHeight="1">
      <c r="A10" s="525" t="s">
        <v>12</v>
      </c>
      <c r="B10" s="525"/>
      <c r="C10" s="525"/>
      <c r="D10" s="525"/>
      <c r="E10" s="525"/>
      <c r="F10" s="525"/>
      <c r="G10" s="525"/>
      <c r="H10" s="415">
        <f>SUM(H3:H4)</f>
        <v>0</v>
      </c>
      <c r="I10" s="415">
        <f>SUM(I2:I9)</f>
        <v>0</v>
      </c>
    </row>
  </sheetData>
  <sheetProtection/>
  <mergeCells count="1">
    <mergeCell ref="A10:G10"/>
  </mergeCells>
  <printOptions/>
  <pageMargins left="0.39" right="0.1968503937007874" top="0.984251968503937" bottom="1.3385826771653544" header="0.5118110236220472" footer="0.5118110236220472"/>
  <pageSetup fitToHeight="1" fitToWidth="1" horizontalDpi="600" verticalDpi="600" orientation="landscape" paperSize="9" scale="91" r:id="rId1"/>
  <headerFooter alignWithMargins="0">
    <oddHeader>&amp;L&amp;A</oddHeader>
    <oddFooter>&amp;C&amp;P z &amp;N</oddFooter>
  </headerFooter>
</worksheet>
</file>

<file path=xl/worksheets/sheet18.xml><?xml version="1.0" encoding="utf-8"?>
<worksheet xmlns="http://schemas.openxmlformats.org/spreadsheetml/2006/main" xmlns:r="http://schemas.openxmlformats.org/officeDocument/2006/relationships">
  <sheetPr>
    <tabColor theme="0"/>
    <pageSetUpPr fitToPage="1"/>
  </sheetPr>
  <dimension ref="A1:I27"/>
  <sheetViews>
    <sheetView zoomScalePageLayoutView="0" workbookViewId="0" topLeftCell="A10">
      <selection activeCell="G21" sqref="G21"/>
    </sheetView>
  </sheetViews>
  <sheetFormatPr defaultColWidth="9.140625" defaultRowHeight="15"/>
  <cols>
    <col min="1" max="1" width="4.28125" style="208" customWidth="1"/>
    <col min="2" max="2" width="84.7109375" style="208" customWidth="1"/>
    <col min="3" max="4" width="9.28125" style="264" customWidth="1"/>
    <col min="5" max="5" width="14.7109375" style="264" customWidth="1"/>
    <col min="6" max="7" width="9.28125" style="264" customWidth="1"/>
    <col min="8" max="8" width="13.7109375" style="264" customWidth="1"/>
    <col min="9" max="9" width="11.28125" style="264" customWidth="1"/>
    <col min="10" max="10" width="14.7109375" style="208" customWidth="1"/>
    <col min="11" max="16384" width="9.140625" style="208" customWidth="1"/>
  </cols>
  <sheetData>
    <row r="1" spans="1:9" s="41" customFormat="1" ht="71.25">
      <c r="A1" s="379" t="s">
        <v>0</v>
      </c>
      <c r="B1" s="379" t="s">
        <v>13</v>
      </c>
      <c r="C1" s="380" t="s">
        <v>1</v>
      </c>
      <c r="D1" s="380" t="s">
        <v>261</v>
      </c>
      <c r="E1" s="380" t="s">
        <v>3</v>
      </c>
      <c r="F1" s="380" t="s">
        <v>4</v>
      </c>
      <c r="G1" s="380" t="s">
        <v>5</v>
      </c>
      <c r="H1" s="380" t="s">
        <v>6</v>
      </c>
      <c r="I1" s="380" t="s">
        <v>7</v>
      </c>
    </row>
    <row r="2" spans="1:9" s="41" customFormat="1" ht="114">
      <c r="A2" s="379">
        <v>1</v>
      </c>
      <c r="B2" s="381" t="s">
        <v>262</v>
      </c>
      <c r="C2" s="380">
        <v>8</v>
      </c>
      <c r="D2" s="380"/>
      <c r="E2" s="380"/>
      <c r="F2" s="382">
        <v>0</v>
      </c>
      <c r="G2" s="383"/>
      <c r="H2" s="384">
        <f>C2*F2</f>
        <v>0</v>
      </c>
      <c r="I2" s="380">
        <f>H2*1.08</f>
        <v>0</v>
      </c>
    </row>
    <row r="3" spans="1:9" s="41" customFormat="1" ht="104.25" customHeight="1">
      <c r="A3" s="379">
        <v>2</v>
      </c>
      <c r="B3" s="381" t="s">
        <v>263</v>
      </c>
      <c r="C3" s="380">
        <v>8</v>
      </c>
      <c r="D3" s="380"/>
      <c r="E3" s="380"/>
      <c r="F3" s="382">
        <v>0</v>
      </c>
      <c r="G3" s="383"/>
      <c r="H3" s="384">
        <f aca="true" t="shared" si="0" ref="H3:H22">C3*F3</f>
        <v>0</v>
      </c>
      <c r="I3" s="380">
        <f aca="true" t="shared" si="1" ref="I3:I22">H3*1.08</f>
        <v>0</v>
      </c>
    </row>
    <row r="4" spans="1:9" s="41" customFormat="1" ht="180" customHeight="1">
      <c r="A4" s="379">
        <v>3</v>
      </c>
      <c r="B4" s="116" t="s">
        <v>264</v>
      </c>
      <c r="C4" s="385">
        <v>6</v>
      </c>
      <c r="D4" s="385"/>
      <c r="E4" s="385"/>
      <c r="F4" s="382">
        <v>0</v>
      </c>
      <c r="G4" s="383"/>
      <c r="H4" s="384">
        <f t="shared" si="0"/>
        <v>0</v>
      </c>
      <c r="I4" s="380">
        <f t="shared" si="1"/>
        <v>0</v>
      </c>
    </row>
    <row r="5" spans="1:9" s="41" customFormat="1" ht="119.25" customHeight="1">
      <c r="A5" s="379">
        <v>4</v>
      </c>
      <c r="B5" s="117" t="s">
        <v>265</v>
      </c>
      <c r="C5" s="385">
        <v>4</v>
      </c>
      <c r="D5" s="385"/>
      <c r="E5" s="385"/>
      <c r="F5" s="382">
        <v>0</v>
      </c>
      <c r="G5" s="383"/>
      <c r="H5" s="384">
        <f t="shared" si="0"/>
        <v>0</v>
      </c>
      <c r="I5" s="380">
        <f t="shared" si="1"/>
        <v>0</v>
      </c>
    </row>
    <row r="6" spans="1:9" s="41" customFormat="1" ht="102">
      <c r="A6" s="379">
        <v>5</v>
      </c>
      <c r="B6" s="117" t="s">
        <v>266</v>
      </c>
      <c r="C6" s="385">
        <v>8</v>
      </c>
      <c r="D6" s="385"/>
      <c r="E6" s="385"/>
      <c r="F6" s="382">
        <v>0</v>
      </c>
      <c r="G6" s="383"/>
      <c r="H6" s="384">
        <f t="shared" si="0"/>
        <v>0</v>
      </c>
      <c r="I6" s="380">
        <f t="shared" si="1"/>
        <v>0</v>
      </c>
    </row>
    <row r="7" spans="1:9" s="41" customFormat="1" ht="87" customHeight="1">
      <c r="A7" s="379">
        <v>6</v>
      </c>
      <c r="B7" s="117" t="s">
        <v>267</v>
      </c>
      <c r="C7" s="385">
        <v>2</v>
      </c>
      <c r="D7" s="385"/>
      <c r="E7" s="385"/>
      <c r="F7" s="382">
        <v>0</v>
      </c>
      <c r="G7" s="383"/>
      <c r="H7" s="384">
        <f t="shared" si="0"/>
        <v>0</v>
      </c>
      <c r="I7" s="380">
        <f t="shared" si="1"/>
        <v>0</v>
      </c>
    </row>
    <row r="8" spans="1:9" s="41" customFormat="1" ht="221.25" customHeight="1">
      <c r="A8" s="379">
        <v>7</v>
      </c>
      <c r="B8" s="118" t="s">
        <v>268</v>
      </c>
      <c r="C8" s="385">
        <v>2</v>
      </c>
      <c r="D8" s="385"/>
      <c r="E8" s="385"/>
      <c r="F8" s="382">
        <v>0</v>
      </c>
      <c r="G8" s="383"/>
      <c r="H8" s="384">
        <f t="shared" si="0"/>
        <v>0</v>
      </c>
      <c r="I8" s="380">
        <f t="shared" si="1"/>
        <v>0</v>
      </c>
    </row>
    <row r="9" spans="1:9" s="41" customFormat="1" ht="37.5" customHeight="1">
      <c r="A9" s="379">
        <v>8</v>
      </c>
      <c r="B9" s="117" t="s">
        <v>194</v>
      </c>
      <c r="C9" s="385">
        <v>220</v>
      </c>
      <c r="D9" s="385"/>
      <c r="E9" s="385"/>
      <c r="F9" s="382">
        <v>0</v>
      </c>
      <c r="G9" s="383"/>
      <c r="H9" s="384">
        <f t="shared" si="0"/>
        <v>0</v>
      </c>
      <c r="I9" s="380">
        <f t="shared" si="1"/>
        <v>0</v>
      </c>
    </row>
    <row r="10" spans="1:9" s="41" customFormat="1" ht="34.5" customHeight="1">
      <c r="A10" s="379">
        <v>9</v>
      </c>
      <c r="B10" s="117" t="s">
        <v>195</v>
      </c>
      <c r="C10" s="385">
        <v>80</v>
      </c>
      <c r="D10" s="385"/>
      <c r="E10" s="385"/>
      <c r="F10" s="382">
        <v>0</v>
      </c>
      <c r="G10" s="383"/>
      <c r="H10" s="384">
        <f t="shared" si="0"/>
        <v>0</v>
      </c>
      <c r="I10" s="384">
        <f t="shared" si="1"/>
        <v>0</v>
      </c>
    </row>
    <row r="11" spans="1:9" s="41" customFormat="1" ht="34.5" customHeight="1">
      <c r="A11" s="379">
        <v>10</v>
      </c>
      <c r="B11" s="117" t="s">
        <v>196</v>
      </c>
      <c r="C11" s="385">
        <v>20</v>
      </c>
      <c r="D11" s="385"/>
      <c r="E11" s="385"/>
      <c r="F11" s="382">
        <v>0</v>
      </c>
      <c r="G11" s="383"/>
      <c r="H11" s="384">
        <f t="shared" si="0"/>
        <v>0</v>
      </c>
      <c r="I11" s="384">
        <f t="shared" si="1"/>
        <v>0</v>
      </c>
    </row>
    <row r="12" spans="1:9" s="41" customFormat="1" ht="191.25">
      <c r="A12" s="379">
        <v>11</v>
      </c>
      <c r="B12" s="117" t="s">
        <v>269</v>
      </c>
      <c r="C12" s="385">
        <v>4</v>
      </c>
      <c r="D12" s="385"/>
      <c r="E12" s="385"/>
      <c r="F12" s="382">
        <v>0</v>
      </c>
      <c r="G12" s="383"/>
      <c r="H12" s="384">
        <f t="shared" si="0"/>
        <v>0</v>
      </c>
      <c r="I12" s="384">
        <f t="shared" si="1"/>
        <v>0</v>
      </c>
    </row>
    <row r="13" spans="1:9" s="41" customFormat="1" ht="191.25">
      <c r="A13" s="379">
        <v>12</v>
      </c>
      <c r="B13" s="117" t="s">
        <v>270</v>
      </c>
      <c r="C13" s="385">
        <v>4</v>
      </c>
      <c r="D13" s="385"/>
      <c r="E13" s="385"/>
      <c r="F13" s="382">
        <v>0</v>
      </c>
      <c r="G13" s="383"/>
      <c r="H13" s="384">
        <f t="shared" si="0"/>
        <v>0</v>
      </c>
      <c r="I13" s="384">
        <f t="shared" si="1"/>
        <v>0</v>
      </c>
    </row>
    <row r="14" spans="1:9" s="41" customFormat="1" ht="216.75">
      <c r="A14" s="379">
        <v>13</v>
      </c>
      <c r="B14" s="117" t="s">
        <v>271</v>
      </c>
      <c r="C14" s="385">
        <v>2</v>
      </c>
      <c r="D14" s="385"/>
      <c r="E14" s="386"/>
      <c r="F14" s="382">
        <v>0</v>
      </c>
      <c r="G14" s="383"/>
      <c r="H14" s="384">
        <f t="shared" si="0"/>
        <v>0</v>
      </c>
      <c r="I14" s="384">
        <f t="shared" si="1"/>
        <v>0</v>
      </c>
    </row>
    <row r="15" spans="1:9" s="41" customFormat="1" ht="242.25">
      <c r="A15" s="379">
        <v>14</v>
      </c>
      <c r="B15" s="117" t="s">
        <v>272</v>
      </c>
      <c r="C15" s="385">
        <v>2</v>
      </c>
      <c r="D15" s="385"/>
      <c r="E15" s="385"/>
      <c r="F15" s="382">
        <v>0</v>
      </c>
      <c r="G15" s="383"/>
      <c r="H15" s="384">
        <f t="shared" si="0"/>
        <v>0</v>
      </c>
      <c r="I15" s="384">
        <f t="shared" si="1"/>
        <v>0</v>
      </c>
    </row>
    <row r="16" spans="1:9" s="41" customFormat="1" ht="28.5">
      <c r="A16" s="379">
        <v>15</v>
      </c>
      <c r="B16" s="387" t="s">
        <v>273</v>
      </c>
      <c r="C16" s="385">
        <v>4</v>
      </c>
      <c r="D16" s="385"/>
      <c r="E16" s="119"/>
      <c r="F16" s="382">
        <v>0</v>
      </c>
      <c r="G16" s="383"/>
      <c r="H16" s="384">
        <f t="shared" si="0"/>
        <v>0</v>
      </c>
      <c r="I16" s="384">
        <f t="shared" si="1"/>
        <v>0</v>
      </c>
    </row>
    <row r="17" spans="1:9" s="41" customFormat="1" ht="28.5">
      <c r="A17" s="379">
        <v>16</v>
      </c>
      <c r="B17" s="387" t="s">
        <v>274</v>
      </c>
      <c r="C17" s="385">
        <v>4</v>
      </c>
      <c r="D17" s="385"/>
      <c r="E17" s="119"/>
      <c r="F17" s="382">
        <v>0</v>
      </c>
      <c r="G17" s="383"/>
      <c r="H17" s="384">
        <f t="shared" si="0"/>
        <v>0</v>
      </c>
      <c r="I17" s="384">
        <f t="shared" si="1"/>
        <v>0</v>
      </c>
    </row>
    <row r="18" spans="1:9" s="41" customFormat="1" ht="28.5">
      <c r="A18" s="379">
        <v>17</v>
      </c>
      <c r="B18" s="387" t="s">
        <v>275</v>
      </c>
      <c r="C18" s="385">
        <v>4</v>
      </c>
      <c r="D18" s="385"/>
      <c r="E18" s="119"/>
      <c r="F18" s="382">
        <v>0</v>
      </c>
      <c r="G18" s="383"/>
      <c r="H18" s="384">
        <f t="shared" si="0"/>
        <v>0</v>
      </c>
      <c r="I18" s="384">
        <f t="shared" si="1"/>
        <v>0</v>
      </c>
    </row>
    <row r="19" spans="1:9" s="41" customFormat="1" ht="34.5" customHeight="1">
      <c r="A19" s="379">
        <v>18</v>
      </c>
      <c r="B19" s="117" t="s">
        <v>276</v>
      </c>
      <c r="C19" s="385">
        <v>6</v>
      </c>
      <c r="D19" s="385"/>
      <c r="E19" s="385"/>
      <c r="F19" s="382">
        <v>0</v>
      </c>
      <c r="G19" s="383"/>
      <c r="H19" s="384">
        <f t="shared" si="0"/>
        <v>0</v>
      </c>
      <c r="I19" s="384">
        <f t="shared" si="1"/>
        <v>0</v>
      </c>
    </row>
    <row r="20" spans="1:9" s="41" customFormat="1" ht="34.5" customHeight="1">
      <c r="A20" s="379">
        <v>19</v>
      </c>
      <c r="B20" s="117" t="s">
        <v>277</v>
      </c>
      <c r="C20" s="385">
        <v>6</v>
      </c>
      <c r="D20" s="385"/>
      <c r="E20" s="385"/>
      <c r="F20" s="382">
        <v>0</v>
      </c>
      <c r="G20" s="383"/>
      <c r="H20" s="384">
        <f t="shared" si="0"/>
        <v>0</v>
      </c>
      <c r="I20" s="384">
        <f t="shared" si="1"/>
        <v>0</v>
      </c>
    </row>
    <row r="21" spans="1:9" s="41" customFormat="1" ht="34.5" customHeight="1">
      <c r="A21" s="379">
        <v>20</v>
      </c>
      <c r="B21" s="114" t="s">
        <v>278</v>
      </c>
      <c r="C21" s="385">
        <v>50</v>
      </c>
      <c r="D21" s="385"/>
      <c r="E21" s="388"/>
      <c r="F21" s="382">
        <v>0</v>
      </c>
      <c r="G21" s="383"/>
      <c r="H21" s="384">
        <f t="shared" si="0"/>
        <v>0</v>
      </c>
      <c r="I21" s="384">
        <f t="shared" si="1"/>
        <v>0</v>
      </c>
    </row>
    <row r="22" spans="1:9" s="41" customFormat="1" ht="34.5" customHeight="1">
      <c r="A22" s="379">
        <v>21</v>
      </c>
      <c r="B22" s="117" t="s">
        <v>279</v>
      </c>
      <c r="C22" s="385">
        <v>15</v>
      </c>
      <c r="D22" s="385"/>
      <c r="E22" s="385"/>
      <c r="F22" s="382">
        <v>0</v>
      </c>
      <c r="G22" s="383"/>
      <c r="H22" s="384">
        <f t="shared" si="0"/>
        <v>0</v>
      </c>
      <c r="I22" s="384">
        <f t="shared" si="1"/>
        <v>0</v>
      </c>
    </row>
    <row r="23" spans="1:9" s="41" customFormat="1" ht="12.75" customHeight="1">
      <c r="A23" s="528" t="s">
        <v>12</v>
      </c>
      <c r="B23" s="528"/>
      <c r="C23" s="528"/>
      <c r="D23" s="528"/>
      <c r="E23" s="528"/>
      <c r="F23" s="528"/>
      <c r="G23" s="528"/>
      <c r="H23" s="389">
        <f>SUM(H2:H22)</f>
        <v>0</v>
      </c>
      <c r="I23" s="390">
        <f>SUM(I2:I22)</f>
        <v>0</v>
      </c>
    </row>
    <row r="24" spans="3:9" s="41" customFormat="1" ht="12.75">
      <c r="C24" s="388"/>
      <c r="D24" s="388"/>
      <c r="E24" s="388"/>
      <c r="F24" s="388"/>
      <c r="G24" s="388"/>
      <c r="H24" s="388"/>
      <c r="I24" s="388"/>
    </row>
    <row r="25" spans="1:9" s="41" customFormat="1" ht="34.5" customHeight="1">
      <c r="A25" s="120" t="s">
        <v>0</v>
      </c>
      <c r="B25" s="529" t="s">
        <v>10</v>
      </c>
      <c r="C25" s="529"/>
      <c r="D25" s="529"/>
      <c r="E25" s="529"/>
      <c r="F25" s="529"/>
      <c r="G25" s="530" t="s">
        <v>280</v>
      </c>
      <c r="H25" s="530"/>
      <c r="I25" s="391" t="s">
        <v>11</v>
      </c>
    </row>
    <row r="26" spans="1:9" s="41" customFormat="1" ht="49.5" customHeight="1">
      <c r="A26" s="392">
        <v>1</v>
      </c>
      <c r="B26" s="526" t="s">
        <v>281</v>
      </c>
      <c r="C26" s="526"/>
      <c r="D26" s="526"/>
      <c r="E26" s="526"/>
      <c r="F26" s="526"/>
      <c r="G26" s="527"/>
      <c r="H26" s="527"/>
      <c r="I26" s="121" t="s">
        <v>282</v>
      </c>
    </row>
    <row r="27" spans="1:9" s="41" customFormat="1" ht="24.75" customHeight="1">
      <c r="A27" s="392">
        <v>2</v>
      </c>
      <c r="B27" s="526" t="s">
        <v>283</v>
      </c>
      <c r="C27" s="526"/>
      <c r="D27" s="526"/>
      <c r="E27" s="526"/>
      <c r="F27" s="526"/>
      <c r="G27" s="527"/>
      <c r="H27" s="527"/>
      <c r="I27" s="121"/>
    </row>
  </sheetData>
  <sheetProtection/>
  <mergeCells count="7">
    <mergeCell ref="B26:F26"/>
    <mergeCell ref="G26:H26"/>
    <mergeCell ref="B27:F27"/>
    <mergeCell ref="G27:H27"/>
    <mergeCell ref="A23:G23"/>
    <mergeCell ref="B25:F25"/>
    <mergeCell ref="G25:H25"/>
  </mergeCells>
  <printOptions/>
  <pageMargins left="0.3937007874015748" right="0.1968503937007874" top="0.7480314960629921" bottom="0.7480314960629921" header="0.31496062992125984" footer="0.31496062992125984"/>
  <pageSetup fitToHeight="1" fitToWidth="1" horizontalDpi="600" verticalDpi="600" orientation="portrait" paperSize="9" scale="32" r:id="rId1"/>
  <headerFooter>
    <oddHeader>&amp;L&amp;A</oddHeader>
    <oddFooter>&amp;C&amp;P z &amp;N</oddFooter>
  </headerFooter>
</worksheet>
</file>

<file path=xl/worksheets/sheet19.xml><?xml version="1.0" encoding="utf-8"?>
<worksheet xmlns="http://schemas.openxmlformats.org/spreadsheetml/2006/main" xmlns:r="http://schemas.openxmlformats.org/officeDocument/2006/relationships">
  <dimension ref="A1:I33"/>
  <sheetViews>
    <sheetView zoomScalePageLayoutView="0" workbookViewId="0" topLeftCell="A1">
      <selection activeCell="B31" sqref="B31"/>
    </sheetView>
  </sheetViews>
  <sheetFormatPr defaultColWidth="9.140625" defaultRowHeight="15"/>
  <cols>
    <col min="1" max="1" width="3.57421875" style="6" customWidth="1"/>
    <col min="2" max="2" width="60.7109375" style="6" customWidth="1"/>
    <col min="3" max="3" width="6.7109375" style="6" customWidth="1"/>
    <col min="4" max="4" width="11.7109375" style="6" customWidth="1"/>
    <col min="5" max="5" width="12.7109375" style="6" customWidth="1"/>
    <col min="6" max="6" width="12.57421875" style="6" customWidth="1"/>
    <col min="7" max="7" width="6.7109375" style="6" customWidth="1"/>
    <col min="8" max="9" width="11.7109375" style="6" customWidth="1"/>
    <col min="10" max="10" width="0.85546875" style="6" customWidth="1"/>
    <col min="11" max="16384" width="9.140625" style="6" customWidth="1"/>
  </cols>
  <sheetData>
    <row r="1" spans="1:9" ht="38.25">
      <c r="A1" s="21" t="s">
        <v>0</v>
      </c>
      <c r="B1" s="21" t="s">
        <v>13</v>
      </c>
      <c r="C1" s="21" t="s">
        <v>1</v>
      </c>
      <c r="D1" s="21" t="s">
        <v>2</v>
      </c>
      <c r="E1" s="21" t="s">
        <v>3</v>
      </c>
      <c r="F1" s="21" t="s">
        <v>4</v>
      </c>
      <c r="G1" s="21" t="s">
        <v>5</v>
      </c>
      <c r="H1" s="21" t="s">
        <v>6</v>
      </c>
      <c r="I1" s="21" t="s">
        <v>7</v>
      </c>
    </row>
    <row r="2" spans="1:9" ht="12.75">
      <c r="A2" s="50">
        <v>1</v>
      </c>
      <c r="B2" s="51" t="s">
        <v>141</v>
      </c>
      <c r="C2" s="353">
        <v>8</v>
      </c>
      <c r="D2" s="51"/>
      <c r="E2" s="51"/>
      <c r="F2" s="52">
        <v>0</v>
      </c>
      <c r="G2" s="11"/>
      <c r="H2" s="52">
        <f aca="true" t="shared" si="0" ref="H2:H28">C2*F2</f>
        <v>0</v>
      </c>
      <c r="I2" s="52">
        <f aca="true" t="shared" si="1" ref="I2:I28">ROUND(H2*G2+H2,2)</f>
        <v>0</v>
      </c>
    </row>
    <row r="3" spans="1:9" ht="12.75">
      <c r="A3" s="50">
        <f aca="true" t="shared" si="2" ref="A3:A28">1+A2</f>
        <v>2</v>
      </c>
      <c r="B3" s="51" t="s">
        <v>142</v>
      </c>
      <c r="C3" s="22">
        <v>4</v>
      </c>
      <c r="D3" s="51"/>
      <c r="E3" s="51"/>
      <c r="F3" s="52">
        <v>0</v>
      </c>
      <c r="G3" s="11"/>
      <c r="H3" s="52">
        <f t="shared" si="0"/>
        <v>0</v>
      </c>
      <c r="I3" s="52">
        <f t="shared" si="1"/>
        <v>0</v>
      </c>
    </row>
    <row r="4" spans="1:9" ht="12.75">
      <c r="A4" s="50">
        <f t="shared" si="2"/>
        <v>3</v>
      </c>
      <c r="B4" s="51" t="s">
        <v>143</v>
      </c>
      <c r="C4" s="22">
        <v>2</v>
      </c>
      <c r="D4" s="51"/>
      <c r="E4" s="51"/>
      <c r="F4" s="52">
        <v>0</v>
      </c>
      <c r="G4" s="11"/>
      <c r="H4" s="52">
        <f t="shared" si="0"/>
        <v>0</v>
      </c>
      <c r="I4" s="52">
        <f t="shared" si="1"/>
        <v>0</v>
      </c>
    </row>
    <row r="5" spans="1:9" ht="12.75">
      <c r="A5" s="50">
        <f t="shared" si="2"/>
        <v>4</v>
      </c>
      <c r="B5" s="51" t="s">
        <v>144</v>
      </c>
      <c r="C5" s="22">
        <v>2</v>
      </c>
      <c r="D5" s="51"/>
      <c r="E5" s="51"/>
      <c r="F5" s="52">
        <v>0</v>
      </c>
      <c r="G5" s="11"/>
      <c r="H5" s="52">
        <f t="shared" si="0"/>
        <v>0</v>
      </c>
      <c r="I5" s="52">
        <f t="shared" si="1"/>
        <v>0</v>
      </c>
    </row>
    <row r="6" spans="1:9" ht="12.75">
      <c r="A6" s="50">
        <f t="shared" si="2"/>
        <v>5</v>
      </c>
      <c r="B6" s="51" t="s">
        <v>145</v>
      </c>
      <c r="C6" s="22">
        <v>1</v>
      </c>
      <c r="D6" s="51"/>
      <c r="E6" s="51"/>
      <c r="F6" s="52">
        <v>0</v>
      </c>
      <c r="G6" s="11"/>
      <c r="H6" s="52">
        <f t="shared" si="0"/>
        <v>0</v>
      </c>
      <c r="I6" s="52">
        <f t="shared" si="1"/>
        <v>0</v>
      </c>
    </row>
    <row r="7" spans="1:9" ht="12.75">
      <c r="A7" s="50">
        <f t="shared" si="2"/>
        <v>6</v>
      </c>
      <c r="B7" s="51" t="s">
        <v>146</v>
      </c>
      <c r="C7" s="22">
        <v>1</v>
      </c>
      <c r="D7" s="51"/>
      <c r="E7" s="51"/>
      <c r="F7" s="52">
        <v>0</v>
      </c>
      <c r="G7" s="11"/>
      <c r="H7" s="52">
        <f t="shared" si="0"/>
        <v>0</v>
      </c>
      <c r="I7" s="52">
        <f t="shared" si="1"/>
        <v>0</v>
      </c>
    </row>
    <row r="8" spans="1:9" ht="12.75">
      <c r="A8" s="50">
        <f t="shared" si="2"/>
        <v>7</v>
      </c>
      <c r="B8" s="51" t="s">
        <v>147</v>
      </c>
      <c r="C8" s="22">
        <v>1</v>
      </c>
      <c r="D8" s="51"/>
      <c r="E8" s="51"/>
      <c r="F8" s="52">
        <v>0</v>
      </c>
      <c r="G8" s="11"/>
      <c r="H8" s="52">
        <f t="shared" si="0"/>
        <v>0</v>
      </c>
      <c r="I8" s="52">
        <f t="shared" si="1"/>
        <v>0</v>
      </c>
    </row>
    <row r="9" spans="1:9" ht="12.75">
      <c r="A9" s="50">
        <f t="shared" si="2"/>
        <v>8</v>
      </c>
      <c r="B9" s="51" t="s">
        <v>215</v>
      </c>
      <c r="C9" s="22">
        <v>1</v>
      </c>
      <c r="D9" s="51"/>
      <c r="E9" s="51"/>
      <c r="F9" s="52">
        <v>0</v>
      </c>
      <c r="G9" s="11"/>
      <c r="H9" s="52">
        <f t="shared" si="0"/>
        <v>0</v>
      </c>
      <c r="I9" s="52">
        <f t="shared" si="1"/>
        <v>0</v>
      </c>
    </row>
    <row r="10" spans="1:9" ht="12.75">
      <c r="A10" s="50">
        <f t="shared" si="2"/>
        <v>9</v>
      </c>
      <c r="B10" s="51" t="s">
        <v>148</v>
      </c>
      <c r="C10" s="22">
        <v>4</v>
      </c>
      <c r="D10" s="51"/>
      <c r="E10" s="51"/>
      <c r="F10" s="52">
        <v>0</v>
      </c>
      <c r="G10" s="11"/>
      <c r="H10" s="52">
        <f t="shared" si="0"/>
        <v>0</v>
      </c>
      <c r="I10" s="52">
        <f t="shared" si="1"/>
        <v>0</v>
      </c>
    </row>
    <row r="11" spans="1:9" ht="12.75">
      <c r="A11" s="50">
        <f t="shared" si="2"/>
        <v>10</v>
      </c>
      <c r="B11" s="51" t="s">
        <v>149</v>
      </c>
      <c r="C11" s="22">
        <v>4</v>
      </c>
      <c r="D11" s="51"/>
      <c r="E11" s="51"/>
      <c r="F11" s="52">
        <v>0</v>
      </c>
      <c r="G11" s="11"/>
      <c r="H11" s="52">
        <f t="shared" si="0"/>
        <v>0</v>
      </c>
      <c r="I11" s="52">
        <f t="shared" si="1"/>
        <v>0</v>
      </c>
    </row>
    <row r="12" spans="1:9" ht="12.75">
      <c r="A12" s="50">
        <f t="shared" si="2"/>
        <v>11</v>
      </c>
      <c r="B12" s="51" t="s">
        <v>150</v>
      </c>
      <c r="C12" s="22">
        <v>4</v>
      </c>
      <c r="D12" s="51"/>
      <c r="E12" s="51"/>
      <c r="F12" s="52">
        <v>0</v>
      </c>
      <c r="G12" s="11"/>
      <c r="H12" s="52">
        <f t="shared" si="0"/>
        <v>0</v>
      </c>
      <c r="I12" s="52">
        <f t="shared" si="1"/>
        <v>0</v>
      </c>
    </row>
    <row r="13" spans="1:9" ht="12.75">
      <c r="A13" s="50">
        <f t="shared" si="2"/>
        <v>12</v>
      </c>
      <c r="B13" s="51" t="s">
        <v>151</v>
      </c>
      <c r="C13" s="22">
        <v>4</v>
      </c>
      <c r="D13" s="51"/>
      <c r="E13" s="51"/>
      <c r="F13" s="52">
        <v>0</v>
      </c>
      <c r="G13" s="11"/>
      <c r="H13" s="52">
        <f t="shared" si="0"/>
        <v>0</v>
      </c>
      <c r="I13" s="52">
        <f t="shared" si="1"/>
        <v>0</v>
      </c>
    </row>
    <row r="14" spans="1:9" ht="12.75">
      <c r="A14" s="50">
        <f t="shared" si="2"/>
        <v>13</v>
      </c>
      <c r="B14" s="51" t="s">
        <v>152</v>
      </c>
      <c r="C14" s="22">
        <v>3</v>
      </c>
      <c r="D14" s="51"/>
      <c r="E14" s="51"/>
      <c r="F14" s="52">
        <v>0</v>
      </c>
      <c r="G14" s="11"/>
      <c r="H14" s="52">
        <f t="shared" si="0"/>
        <v>0</v>
      </c>
      <c r="I14" s="52">
        <f t="shared" si="1"/>
        <v>0</v>
      </c>
    </row>
    <row r="15" spans="1:9" ht="12.75">
      <c r="A15" s="50">
        <f t="shared" si="2"/>
        <v>14</v>
      </c>
      <c r="B15" s="51" t="s">
        <v>153</v>
      </c>
      <c r="C15" s="22">
        <v>3</v>
      </c>
      <c r="D15" s="51"/>
      <c r="E15" s="51"/>
      <c r="F15" s="52">
        <v>0</v>
      </c>
      <c r="G15" s="11"/>
      <c r="H15" s="52">
        <f t="shared" si="0"/>
        <v>0</v>
      </c>
      <c r="I15" s="52">
        <f t="shared" si="1"/>
        <v>0</v>
      </c>
    </row>
    <row r="16" spans="1:9" ht="12.75">
      <c r="A16" s="50">
        <f t="shared" si="2"/>
        <v>15</v>
      </c>
      <c r="B16" s="43" t="s">
        <v>154</v>
      </c>
      <c r="C16" s="22">
        <v>2</v>
      </c>
      <c r="D16" s="29"/>
      <c r="E16" s="29"/>
      <c r="F16" s="52">
        <v>0</v>
      </c>
      <c r="G16" s="11"/>
      <c r="H16" s="30">
        <f t="shared" si="0"/>
        <v>0</v>
      </c>
      <c r="I16" s="52">
        <f t="shared" si="1"/>
        <v>0</v>
      </c>
    </row>
    <row r="17" spans="1:9" ht="12.75">
      <c r="A17" s="50">
        <f t="shared" si="2"/>
        <v>16</v>
      </c>
      <c r="B17" s="43" t="s">
        <v>155</v>
      </c>
      <c r="C17" s="22">
        <v>2</v>
      </c>
      <c r="D17" s="29"/>
      <c r="E17" s="29"/>
      <c r="F17" s="52">
        <v>0</v>
      </c>
      <c r="G17" s="11"/>
      <c r="H17" s="30">
        <f t="shared" si="0"/>
        <v>0</v>
      </c>
      <c r="I17" s="52">
        <f t="shared" si="1"/>
        <v>0</v>
      </c>
    </row>
    <row r="18" spans="1:9" ht="12.75">
      <c r="A18" s="50">
        <f t="shared" si="2"/>
        <v>17</v>
      </c>
      <c r="B18" s="53" t="s">
        <v>156</v>
      </c>
      <c r="C18" s="22">
        <v>20</v>
      </c>
      <c r="D18" s="51"/>
      <c r="E18" s="51"/>
      <c r="F18" s="52">
        <v>0</v>
      </c>
      <c r="G18" s="11"/>
      <c r="H18" s="52">
        <f t="shared" si="0"/>
        <v>0</v>
      </c>
      <c r="I18" s="52">
        <f t="shared" si="1"/>
        <v>0</v>
      </c>
    </row>
    <row r="19" spans="1:9" ht="12.75">
      <c r="A19" s="50">
        <f t="shared" si="2"/>
        <v>18</v>
      </c>
      <c r="B19" s="53" t="s">
        <v>157</v>
      </c>
      <c r="C19" s="22">
        <v>3</v>
      </c>
      <c r="D19" s="51"/>
      <c r="E19" s="51"/>
      <c r="F19" s="52">
        <v>0</v>
      </c>
      <c r="G19" s="11"/>
      <c r="H19" s="52">
        <f>C19*F19</f>
        <v>0</v>
      </c>
      <c r="I19" s="52">
        <f>ROUND(H19*G19+H19,2)</f>
        <v>0</v>
      </c>
    </row>
    <row r="20" spans="1:9" ht="12.75">
      <c r="A20" s="50">
        <f t="shared" si="2"/>
        <v>19</v>
      </c>
      <c r="B20" s="53" t="s">
        <v>158</v>
      </c>
      <c r="C20" s="22">
        <v>3</v>
      </c>
      <c r="D20" s="51"/>
      <c r="E20" s="51"/>
      <c r="F20" s="52">
        <v>0</v>
      </c>
      <c r="G20" s="11"/>
      <c r="H20" s="52">
        <f>C20*F20</f>
        <v>0</v>
      </c>
      <c r="I20" s="52">
        <f>ROUND(H20*G20+H20,2)</f>
        <v>0</v>
      </c>
    </row>
    <row r="21" spans="1:9" ht="12.75">
      <c r="A21" s="50">
        <f t="shared" si="2"/>
        <v>20</v>
      </c>
      <c r="B21" s="53" t="s">
        <v>159</v>
      </c>
      <c r="C21" s="22">
        <v>2</v>
      </c>
      <c r="D21" s="51"/>
      <c r="E21" s="51"/>
      <c r="F21" s="52">
        <v>0</v>
      </c>
      <c r="G21" s="11"/>
      <c r="H21" s="52">
        <f>C21*F21</f>
        <v>0</v>
      </c>
      <c r="I21" s="52">
        <f>ROUND(H21*G21+H21,2)</f>
        <v>0</v>
      </c>
    </row>
    <row r="22" spans="1:9" ht="12.75">
      <c r="A22" s="50">
        <f t="shared" si="2"/>
        <v>21</v>
      </c>
      <c r="B22" s="38" t="s">
        <v>160</v>
      </c>
      <c r="C22" s="22">
        <v>2</v>
      </c>
      <c r="D22" s="29"/>
      <c r="E22" s="29"/>
      <c r="F22" s="52">
        <v>0</v>
      </c>
      <c r="G22" s="11"/>
      <c r="H22" s="30">
        <f>C22*F22</f>
        <v>0</v>
      </c>
      <c r="I22" s="52">
        <f>ROUND(H22*G22+H22,2)</f>
        <v>0</v>
      </c>
    </row>
    <row r="23" spans="1:9" ht="12.75">
      <c r="A23" s="50">
        <f t="shared" si="2"/>
        <v>22</v>
      </c>
      <c r="B23" s="38" t="s">
        <v>239</v>
      </c>
      <c r="C23" s="22">
        <v>2</v>
      </c>
      <c r="D23" s="29"/>
      <c r="E23" s="29"/>
      <c r="F23" s="52">
        <v>0</v>
      </c>
      <c r="G23" s="11"/>
      <c r="H23" s="30">
        <f>C23*F23</f>
        <v>0</v>
      </c>
      <c r="I23" s="52">
        <f>ROUND(H23*G23+H23,2)</f>
        <v>0</v>
      </c>
    </row>
    <row r="24" spans="1:9" ht="12.75">
      <c r="A24" s="50">
        <f>1+A23</f>
        <v>23</v>
      </c>
      <c r="B24" s="53" t="s">
        <v>161</v>
      </c>
      <c r="C24" s="22">
        <f>1*2</f>
        <v>2</v>
      </c>
      <c r="D24" s="51"/>
      <c r="E24" s="51"/>
      <c r="F24" s="52">
        <v>0</v>
      </c>
      <c r="G24" s="11"/>
      <c r="H24" s="52">
        <f t="shared" si="0"/>
        <v>0</v>
      </c>
      <c r="I24" s="52">
        <f t="shared" si="1"/>
        <v>0</v>
      </c>
    </row>
    <row r="25" spans="1:9" ht="12.75">
      <c r="A25" s="50">
        <f t="shared" si="2"/>
        <v>24</v>
      </c>
      <c r="B25" s="53" t="s">
        <v>162</v>
      </c>
      <c r="C25" s="22">
        <f>1*2</f>
        <v>2</v>
      </c>
      <c r="D25" s="51"/>
      <c r="E25" s="51"/>
      <c r="F25" s="52">
        <v>0</v>
      </c>
      <c r="G25" s="11"/>
      <c r="H25" s="52">
        <f t="shared" si="0"/>
        <v>0</v>
      </c>
      <c r="I25" s="52">
        <f t="shared" si="1"/>
        <v>0</v>
      </c>
    </row>
    <row r="26" spans="1:9" ht="12.75">
      <c r="A26" s="50">
        <f t="shared" si="2"/>
        <v>25</v>
      </c>
      <c r="B26" s="53" t="s">
        <v>163</v>
      </c>
      <c r="C26" s="22">
        <f>4*2</f>
        <v>8</v>
      </c>
      <c r="D26" s="51"/>
      <c r="E26" s="51"/>
      <c r="F26" s="52">
        <v>0</v>
      </c>
      <c r="G26" s="11"/>
      <c r="H26" s="52">
        <f t="shared" si="0"/>
        <v>0</v>
      </c>
      <c r="I26" s="52">
        <f t="shared" si="1"/>
        <v>0</v>
      </c>
    </row>
    <row r="27" spans="1:9" ht="12.75">
      <c r="A27" s="50">
        <f t="shared" si="2"/>
        <v>26</v>
      </c>
      <c r="B27" s="53" t="s">
        <v>164</v>
      </c>
      <c r="C27" s="22">
        <f>4*2</f>
        <v>8</v>
      </c>
      <c r="D27" s="51"/>
      <c r="E27" s="51"/>
      <c r="F27" s="52">
        <v>0</v>
      </c>
      <c r="G27" s="11"/>
      <c r="H27" s="52">
        <f t="shared" si="0"/>
        <v>0</v>
      </c>
      <c r="I27" s="52">
        <f t="shared" si="1"/>
        <v>0</v>
      </c>
    </row>
    <row r="28" spans="1:9" ht="12.75">
      <c r="A28" s="50">
        <f t="shared" si="2"/>
        <v>27</v>
      </c>
      <c r="B28" s="53" t="s">
        <v>165</v>
      </c>
      <c r="C28" s="22">
        <v>10</v>
      </c>
      <c r="D28" s="51"/>
      <c r="E28" s="51"/>
      <c r="F28" s="52">
        <v>0</v>
      </c>
      <c r="G28" s="11"/>
      <c r="H28" s="52">
        <f t="shared" si="0"/>
        <v>0</v>
      </c>
      <c r="I28" s="54">
        <f t="shared" si="1"/>
        <v>0</v>
      </c>
    </row>
    <row r="29" spans="1:9" ht="12.75" customHeight="1">
      <c r="A29" s="519" t="s">
        <v>12</v>
      </c>
      <c r="B29" s="520"/>
      <c r="C29" s="520"/>
      <c r="D29" s="520"/>
      <c r="E29" s="520"/>
      <c r="F29" s="520"/>
      <c r="G29" s="521"/>
      <c r="H29" s="31">
        <f>SUM(H2:H28)</f>
        <v>0</v>
      </c>
      <c r="I29" s="32">
        <f>SUM(I2:I28)</f>
        <v>0</v>
      </c>
    </row>
    <row r="31" spans="1:2" ht="12.75">
      <c r="A31" s="55" t="s">
        <v>9</v>
      </c>
      <c r="B31" s="56" t="s">
        <v>594</v>
      </c>
    </row>
    <row r="32" spans="1:2" ht="12.75">
      <c r="A32" s="55" t="s">
        <v>166</v>
      </c>
      <c r="B32" s="56" t="s">
        <v>216</v>
      </c>
    </row>
    <row r="33" ht="12.75">
      <c r="B33" s="6" t="s">
        <v>385</v>
      </c>
    </row>
  </sheetData>
  <sheetProtection/>
  <mergeCells count="1">
    <mergeCell ref="A29:G29"/>
  </mergeCells>
  <printOptions/>
  <pageMargins left="0.41" right="0.39" top="1" bottom="0.77" header="0.5" footer="0.5"/>
  <pageSetup horizontalDpi="600" verticalDpi="600" orientation="landscape" paperSize="9" r:id="rId1"/>
  <headerFooter alignWithMargins="0">
    <oddHeader>&amp;L&amp;A</oddHeader>
    <oddFooter>&amp;CStrona &amp;P z &amp;N</oddFooter>
  </headerFooter>
</worksheet>
</file>

<file path=xl/worksheets/sheet2.xml><?xml version="1.0" encoding="utf-8"?>
<worksheet xmlns="http://schemas.openxmlformats.org/spreadsheetml/2006/main" xmlns:r="http://schemas.openxmlformats.org/officeDocument/2006/relationships">
  <sheetPr>
    <tabColor theme="0"/>
    <pageSetUpPr fitToPage="1"/>
  </sheetPr>
  <dimension ref="A1:I40"/>
  <sheetViews>
    <sheetView zoomScalePageLayoutView="0" workbookViewId="0" topLeftCell="A1">
      <selection activeCell="H13" sqref="H13"/>
    </sheetView>
  </sheetViews>
  <sheetFormatPr defaultColWidth="8.8515625" defaultRowHeight="15"/>
  <cols>
    <col min="1" max="1" width="3.57421875" style="122" customWidth="1"/>
    <col min="2" max="2" width="66.7109375" style="122" customWidth="1"/>
    <col min="3" max="3" width="6.7109375" style="122" customWidth="1"/>
    <col min="4" max="4" width="11.7109375" style="122" customWidth="1"/>
    <col min="5" max="5" width="12.7109375" style="122" customWidth="1"/>
    <col min="6" max="6" width="12.57421875" style="122" customWidth="1"/>
    <col min="7" max="7" width="6.7109375" style="122" customWidth="1"/>
    <col min="8" max="9" width="11.7109375" style="122" customWidth="1"/>
    <col min="10" max="16384" width="8.8515625" style="122" customWidth="1"/>
  </cols>
  <sheetData>
    <row r="1" spans="1:9" ht="38.25">
      <c r="A1" s="99" t="s">
        <v>0</v>
      </c>
      <c r="B1" s="99" t="s">
        <v>13</v>
      </c>
      <c r="C1" s="99" t="s">
        <v>1</v>
      </c>
      <c r="D1" s="99" t="s">
        <v>2</v>
      </c>
      <c r="E1" s="99" t="s">
        <v>3</v>
      </c>
      <c r="F1" s="99" t="s">
        <v>168</v>
      </c>
      <c r="G1" s="99" t="s">
        <v>5</v>
      </c>
      <c r="H1" s="99" t="s">
        <v>6</v>
      </c>
      <c r="I1" s="99" t="s">
        <v>7</v>
      </c>
    </row>
    <row r="2" spans="1:9" ht="15">
      <c r="A2" s="57"/>
      <c r="B2" s="464" t="s">
        <v>317</v>
      </c>
      <c r="C2" s="465"/>
      <c r="D2" s="465"/>
      <c r="E2" s="465"/>
      <c r="F2" s="465"/>
      <c r="G2" s="465"/>
      <c r="H2" s="466"/>
      <c r="I2" s="58"/>
    </row>
    <row r="3" spans="1:9" ht="25.5">
      <c r="A3" s="60">
        <v>1</v>
      </c>
      <c r="B3" s="61" t="s">
        <v>318</v>
      </c>
      <c r="C3" s="123">
        <v>3</v>
      </c>
      <c r="D3" s="84"/>
      <c r="E3" s="62"/>
      <c r="F3" s="65">
        <v>0</v>
      </c>
      <c r="G3" s="64"/>
      <c r="H3" s="65">
        <f>C3*F3</f>
        <v>0</v>
      </c>
      <c r="I3" s="65">
        <f>ROUND(H3+H3*G3,2)</f>
        <v>0</v>
      </c>
    </row>
    <row r="4" spans="1:9" ht="15">
      <c r="A4" s="60">
        <f>A3+1</f>
        <v>2</v>
      </c>
      <c r="B4" s="61" t="s">
        <v>319</v>
      </c>
      <c r="C4" s="123">
        <v>3</v>
      </c>
      <c r="D4" s="84"/>
      <c r="E4" s="62"/>
      <c r="F4" s="65">
        <v>0</v>
      </c>
      <c r="G4" s="64"/>
      <c r="H4" s="65">
        <f>C4*F4</f>
        <v>0</v>
      </c>
      <c r="I4" s="65">
        <f>ROUND(H4+H4*G4,2)</f>
        <v>0</v>
      </c>
    </row>
    <row r="5" spans="1:9" ht="15">
      <c r="A5" s="60">
        <f aca="true" t="shared" si="0" ref="A5:A20">A4+1</f>
        <v>3</v>
      </c>
      <c r="B5" s="61" t="s">
        <v>320</v>
      </c>
      <c r="C5" s="123">
        <v>3</v>
      </c>
      <c r="D5" s="84"/>
      <c r="E5" s="62"/>
      <c r="F5" s="65">
        <v>0</v>
      </c>
      <c r="G5" s="64"/>
      <c r="H5" s="65">
        <f>C5*F5</f>
        <v>0</v>
      </c>
      <c r="I5" s="65">
        <f>ROUND(H5+H5*G5,2)</f>
        <v>0</v>
      </c>
    </row>
    <row r="6" spans="1:9" ht="15">
      <c r="A6" s="60">
        <f t="shared" si="0"/>
        <v>4</v>
      </c>
      <c r="B6" s="61" t="s">
        <v>293</v>
      </c>
      <c r="C6" s="123">
        <v>3</v>
      </c>
      <c r="D6" s="84"/>
      <c r="E6" s="62"/>
      <c r="F6" s="65">
        <v>0</v>
      </c>
      <c r="G6" s="64"/>
      <c r="H6" s="65">
        <f>C6*F6</f>
        <v>0</v>
      </c>
      <c r="I6" s="65">
        <f>ROUND(H6+H6*G6,2)</f>
        <v>0</v>
      </c>
    </row>
    <row r="7" spans="1:9" ht="15">
      <c r="A7" s="60"/>
      <c r="B7" s="125" t="s">
        <v>321</v>
      </c>
      <c r="C7" s="126"/>
      <c r="D7" s="126"/>
      <c r="E7" s="126"/>
      <c r="F7" s="126"/>
      <c r="G7" s="64"/>
      <c r="H7" s="126"/>
      <c r="I7" s="127"/>
    </row>
    <row r="8" spans="1:9" ht="38.25">
      <c r="A8" s="60">
        <f t="shared" si="0"/>
        <v>1</v>
      </c>
      <c r="B8" s="128" t="s">
        <v>322</v>
      </c>
      <c r="C8" s="123">
        <v>3</v>
      </c>
      <c r="D8" s="84"/>
      <c r="E8" s="62"/>
      <c r="F8" s="63">
        <v>0</v>
      </c>
      <c r="G8" s="64"/>
      <c r="H8" s="65">
        <f>C8*F8</f>
        <v>0</v>
      </c>
      <c r="I8" s="65">
        <f>ROUND(H8+H8*G8,2)</f>
        <v>0</v>
      </c>
    </row>
    <row r="9" spans="1:9" ht="51">
      <c r="A9" s="60">
        <f t="shared" si="0"/>
        <v>2</v>
      </c>
      <c r="B9" s="128" t="s">
        <v>323</v>
      </c>
      <c r="C9" s="123">
        <v>3</v>
      </c>
      <c r="D9" s="84"/>
      <c r="E9" s="62"/>
      <c r="F9" s="63">
        <v>0</v>
      </c>
      <c r="G9" s="64"/>
      <c r="H9" s="65">
        <f aca="true" t="shared" si="1" ref="H9:H39">C9*F9</f>
        <v>0</v>
      </c>
      <c r="I9" s="65">
        <f aca="true" t="shared" si="2" ref="I9:I39">ROUND(H9+H9*G9,2)</f>
        <v>0</v>
      </c>
    </row>
    <row r="10" spans="1:9" ht="25.5">
      <c r="A10" s="60">
        <f t="shared" si="0"/>
        <v>3</v>
      </c>
      <c r="B10" s="61" t="s">
        <v>324</v>
      </c>
      <c r="C10" s="123">
        <v>3</v>
      </c>
      <c r="D10" s="84"/>
      <c r="E10" s="62"/>
      <c r="F10" s="63">
        <v>0</v>
      </c>
      <c r="G10" s="64"/>
      <c r="H10" s="65">
        <f t="shared" si="1"/>
        <v>0</v>
      </c>
      <c r="I10" s="65">
        <f t="shared" si="2"/>
        <v>0</v>
      </c>
    </row>
    <row r="11" spans="1:9" ht="15">
      <c r="A11" s="60">
        <f t="shared" si="0"/>
        <v>4</v>
      </c>
      <c r="B11" s="61" t="s">
        <v>325</v>
      </c>
      <c r="C11" s="123">
        <v>3</v>
      </c>
      <c r="D11" s="84"/>
      <c r="E11" s="62"/>
      <c r="F11" s="63">
        <v>0</v>
      </c>
      <c r="G11" s="64"/>
      <c r="H11" s="65">
        <f t="shared" si="1"/>
        <v>0</v>
      </c>
      <c r="I11" s="65">
        <f t="shared" si="2"/>
        <v>0</v>
      </c>
    </row>
    <row r="12" spans="1:9" ht="15">
      <c r="A12" s="60">
        <f t="shared" si="0"/>
        <v>5</v>
      </c>
      <c r="B12" s="61" t="s">
        <v>326</v>
      </c>
      <c r="C12" s="123">
        <v>3</v>
      </c>
      <c r="D12" s="84"/>
      <c r="E12" s="62"/>
      <c r="F12" s="63">
        <v>0</v>
      </c>
      <c r="G12" s="64"/>
      <c r="H12" s="65">
        <f t="shared" si="1"/>
        <v>0</v>
      </c>
      <c r="I12" s="65">
        <f t="shared" si="2"/>
        <v>0</v>
      </c>
    </row>
    <row r="13" spans="1:9" ht="38.25">
      <c r="A13" s="60">
        <f t="shared" si="0"/>
        <v>6</v>
      </c>
      <c r="B13" s="61" t="s">
        <v>367</v>
      </c>
      <c r="C13" s="206">
        <v>2</v>
      </c>
      <c r="D13" s="84"/>
      <c r="E13" s="62"/>
      <c r="F13" s="63">
        <v>0</v>
      </c>
      <c r="G13" s="64"/>
      <c r="H13" s="65">
        <f t="shared" si="1"/>
        <v>0</v>
      </c>
      <c r="I13" s="65">
        <f t="shared" si="2"/>
        <v>0</v>
      </c>
    </row>
    <row r="14" spans="1:9" ht="76.5">
      <c r="A14" s="60">
        <f t="shared" si="0"/>
        <v>7</v>
      </c>
      <c r="B14" s="61" t="s">
        <v>365</v>
      </c>
      <c r="C14" s="206">
        <v>2</v>
      </c>
      <c r="D14" s="84"/>
      <c r="E14" s="62"/>
      <c r="F14" s="63">
        <v>0</v>
      </c>
      <c r="G14" s="64"/>
      <c r="H14" s="65">
        <f t="shared" si="1"/>
        <v>0</v>
      </c>
      <c r="I14" s="65">
        <f t="shared" si="2"/>
        <v>0</v>
      </c>
    </row>
    <row r="15" spans="1:9" ht="102">
      <c r="A15" s="60">
        <f t="shared" si="0"/>
        <v>8</v>
      </c>
      <c r="B15" s="61" t="s">
        <v>327</v>
      </c>
      <c r="C15" s="206">
        <v>2</v>
      </c>
      <c r="D15" s="84"/>
      <c r="E15" s="62"/>
      <c r="F15" s="63">
        <v>0</v>
      </c>
      <c r="G15" s="64"/>
      <c r="H15" s="65">
        <f t="shared" si="1"/>
        <v>0</v>
      </c>
      <c r="I15" s="65">
        <f t="shared" si="2"/>
        <v>0</v>
      </c>
    </row>
    <row r="16" spans="1:9" ht="51">
      <c r="A16" s="60">
        <f t="shared" si="0"/>
        <v>9</v>
      </c>
      <c r="B16" s="61" t="s">
        <v>328</v>
      </c>
      <c r="C16" s="206">
        <v>2</v>
      </c>
      <c r="D16" s="84"/>
      <c r="E16" s="62"/>
      <c r="F16" s="63">
        <v>0</v>
      </c>
      <c r="G16" s="64"/>
      <c r="H16" s="65">
        <f t="shared" si="1"/>
        <v>0</v>
      </c>
      <c r="I16" s="65">
        <f t="shared" si="2"/>
        <v>0</v>
      </c>
    </row>
    <row r="17" spans="1:9" ht="25.5">
      <c r="A17" s="60">
        <v>10</v>
      </c>
      <c r="B17" s="61" t="s">
        <v>329</v>
      </c>
      <c r="C17" s="206">
        <v>8</v>
      </c>
      <c r="D17" s="84"/>
      <c r="E17" s="62"/>
      <c r="F17" s="63">
        <v>0</v>
      </c>
      <c r="G17" s="64"/>
      <c r="H17" s="65">
        <f t="shared" si="1"/>
        <v>0</v>
      </c>
      <c r="I17" s="65">
        <f t="shared" si="2"/>
        <v>0</v>
      </c>
    </row>
    <row r="18" spans="1:9" ht="15">
      <c r="A18" s="60">
        <v>11</v>
      </c>
      <c r="B18" s="61" t="s">
        <v>330</v>
      </c>
      <c r="C18" s="123">
        <v>2</v>
      </c>
      <c r="D18" s="84"/>
      <c r="E18" s="62"/>
      <c r="F18" s="63">
        <v>0</v>
      </c>
      <c r="G18" s="64"/>
      <c r="H18" s="65">
        <f t="shared" si="1"/>
        <v>0</v>
      </c>
      <c r="I18" s="65">
        <f t="shared" si="2"/>
        <v>0</v>
      </c>
    </row>
    <row r="19" spans="1:9" ht="15">
      <c r="A19" s="60">
        <v>12</v>
      </c>
      <c r="B19" s="61" t="s">
        <v>331</v>
      </c>
      <c r="C19" s="123">
        <v>2</v>
      </c>
      <c r="D19" s="84"/>
      <c r="E19" s="62"/>
      <c r="F19" s="63">
        <v>0</v>
      </c>
      <c r="G19" s="64"/>
      <c r="H19" s="65">
        <f t="shared" si="1"/>
        <v>0</v>
      </c>
      <c r="I19" s="65">
        <f t="shared" si="2"/>
        <v>0</v>
      </c>
    </row>
    <row r="20" spans="1:9" ht="15">
      <c r="A20" s="60">
        <f t="shared" si="0"/>
        <v>13</v>
      </c>
      <c r="B20" s="61" t="s">
        <v>332</v>
      </c>
      <c r="C20" s="123">
        <v>8</v>
      </c>
      <c r="D20" s="84"/>
      <c r="E20" s="62"/>
      <c r="F20" s="63">
        <v>0</v>
      </c>
      <c r="G20" s="64"/>
      <c r="H20" s="65">
        <f t="shared" si="1"/>
        <v>0</v>
      </c>
      <c r="I20" s="65">
        <f t="shared" si="2"/>
        <v>0</v>
      </c>
    </row>
    <row r="21" spans="1:9" ht="15">
      <c r="A21" s="60">
        <v>14</v>
      </c>
      <c r="B21" s="61" t="s">
        <v>333</v>
      </c>
      <c r="C21" s="123">
        <v>4</v>
      </c>
      <c r="D21" s="84"/>
      <c r="E21" s="62"/>
      <c r="F21" s="63">
        <v>0</v>
      </c>
      <c r="G21" s="64"/>
      <c r="H21" s="65">
        <f t="shared" si="1"/>
        <v>0</v>
      </c>
      <c r="I21" s="65">
        <f t="shared" si="2"/>
        <v>0</v>
      </c>
    </row>
    <row r="22" spans="1:9" ht="15">
      <c r="A22" s="60"/>
      <c r="B22" s="125" t="s">
        <v>334</v>
      </c>
      <c r="C22" s="126"/>
      <c r="D22" s="126"/>
      <c r="E22" s="126"/>
      <c r="F22" s="126"/>
      <c r="G22" s="64"/>
      <c r="H22" s="126"/>
      <c r="I22" s="127"/>
    </row>
    <row r="23" spans="1:9" ht="63.75">
      <c r="A23" s="60">
        <v>1</v>
      </c>
      <c r="B23" s="61" t="s">
        <v>335</v>
      </c>
      <c r="C23" s="123">
        <v>4</v>
      </c>
      <c r="D23" s="84"/>
      <c r="E23" s="62"/>
      <c r="F23" s="65">
        <v>0</v>
      </c>
      <c r="G23" s="64"/>
      <c r="H23" s="65">
        <f t="shared" si="1"/>
        <v>0</v>
      </c>
      <c r="I23" s="65">
        <f t="shared" si="2"/>
        <v>0</v>
      </c>
    </row>
    <row r="24" spans="1:9" ht="15">
      <c r="A24" s="60">
        <v>2</v>
      </c>
      <c r="B24" s="61" t="s">
        <v>336</v>
      </c>
      <c r="C24" s="123">
        <v>4</v>
      </c>
      <c r="D24" s="84"/>
      <c r="E24" s="62"/>
      <c r="F24" s="65">
        <v>0</v>
      </c>
      <c r="G24" s="64"/>
      <c r="H24" s="65">
        <f t="shared" si="1"/>
        <v>0</v>
      </c>
      <c r="I24" s="65">
        <f t="shared" si="2"/>
        <v>0</v>
      </c>
    </row>
    <row r="25" spans="1:9" ht="38.25">
      <c r="A25" s="60">
        <v>3</v>
      </c>
      <c r="B25" s="61" t="s">
        <v>337</v>
      </c>
      <c r="C25" s="123">
        <v>4</v>
      </c>
      <c r="D25" s="84"/>
      <c r="E25" s="62"/>
      <c r="F25" s="65">
        <v>0</v>
      </c>
      <c r="G25" s="64"/>
      <c r="H25" s="65">
        <f t="shared" si="1"/>
        <v>0</v>
      </c>
      <c r="I25" s="65">
        <f t="shared" si="2"/>
        <v>0</v>
      </c>
    </row>
    <row r="26" spans="1:9" ht="25.5">
      <c r="A26" s="60">
        <v>4</v>
      </c>
      <c r="B26" s="61" t="s">
        <v>338</v>
      </c>
      <c r="C26" s="123">
        <v>4</v>
      </c>
      <c r="D26" s="84"/>
      <c r="E26" s="62"/>
      <c r="F26" s="65">
        <v>0</v>
      </c>
      <c r="G26" s="64"/>
      <c r="H26" s="65">
        <f t="shared" si="1"/>
        <v>0</v>
      </c>
      <c r="I26" s="65">
        <f t="shared" si="2"/>
        <v>0</v>
      </c>
    </row>
    <row r="27" spans="1:9" ht="38.25">
      <c r="A27" s="60">
        <v>5</v>
      </c>
      <c r="B27" s="61" t="s">
        <v>339</v>
      </c>
      <c r="C27" s="206">
        <v>4</v>
      </c>
      <c r="D27" s="84"/>
      <c r="E27" s="62"/>
      <c r="F27" s="65">
        <v>0</v>
      </c>
      <c r="G27" s="64"/>
      <c r="H27" s="65">
        <f t="shared" si="1"/>
        <v>0</v>
      </c>
      <c r="I27" s="65">
        <f t="shared" si="2"/>
        <v>0</v>
      </c>
    </row>
    <row r="28" spans="1:9" ht="25.5">
      <c r="A28" s="60">
        <v>6</v>
      </c>
      <c r="B28" s="61" t="s">
        <v>340</v>
      </c>
      <c r="C28" s="206">
        <v>8</v>
      </c>
      <c r="D28" s="84"/>
      <c r="E28" s="62"/>
      <c r="F28" s="65">
        <v>0</v>
      </c>
      <c r="G28" s="64"/>
      <c r="H28" s="65">
        <f t="shared" si="1"/>
        <v>0</v>
      </c>
      <c r="I28" s="65">
        <f t="shared" si="2"/>
        <v>0</v>
      </c>
    </row>
    <row r="29" spans="1:9" ht="15">
      <c r="A29" s="60">
        <v>7</v>
      </c>
      <c r="B29" s="61" t="s">
        <v>341</v>
      </c>
      <c r="C29" s="206">
        <v>8</v>
      </c>
      <c r="D29" s="84"/>
      <c r="E29" s="62"/>
      <c r="F29" s="65">
        <v>0</v>
      </c>
      <c r="G29" s="64"/>
      <c r="H29" s="65">
        <f t="shared" si="1"/>
        <v>0</v>
      </c>
      <c r="I29" s="65">
        <f t="shared" si="2"/>
        <v>0</v>
      </c>
    </row>
    <row r="30" spans="1:9" ht="25.5">
      <c r="A30" s="60">
        <v>8</v>
      </c>
      <c r="B30" s="61" t="s">
        <v>342</v>
      </c>
      <c r="C30" s="206">
        <v>8</v>
      </c>
      <c r="D30" s="84"/>
      <c r="E30" s="62"/>
      <c r="F30" s="65">
        <v>0</v>
      </c>
      <c r="G30" s="64"/>
      <c r="H30" s="65">
        <f t="shared" si="1"/>
        <v>0</v>
      </c>
      <c r="I30" s="65">
        <f t="shared" si="2"/>
        <v>0</v>
      </c>
    </row>
    <row r="31" spans="1:9" ht="25.5">
      <c r="A31" s="60">
        <v>9</v>
      </c>
      <c r="B31" s="207" t="s">
        <v>343</v>
      </c>
      <c r="C31" s="206">
        <v>4</v>
      </c>
      <c r="D31" s="84"/>
      <c r="E31" s="62"/>
      <c r="F31" s="65">
        <v>0</v>
      </c>
      <c r="G31" s="64"/>
      <c r="H31" s="65">
        <f t="shared" si="1"/>
        <v>0</v>
      </c>
      <c r="I31" s="65">
        <f t="shared" si="2"/>
        <v>0</v>
      </c>
    </row>
    <row r="32" spans="1:9" ht="15">
      <c r="A32" s="60">
        <v>10</v>
      </c>
      <c r="B32" s="61" t="s">
        <v>313</v>
      </c>
      <c r="C32" s="123">
        <v>20</v>
      </c>
      <c r="D32" s="84"/>
      <c r="E32" s="62"/>
      <c r="F32" s="65">
        <v>0</v>
      </c>
      <c r="G32" s="64"/>
      <c r="H32" s="65">
        <f t="shared" si="1"/>
        <v>0</v>
      </c>
      <c r="I32" s="65">
        <f t="shared" si="2"/>
        <v>0</v>
      </c>
    </row>
    <row r="33" spans="1:9" ht="15">
      <c r="A33" s="60"/>
      <c r="B33" s="125" t="s">
        <v>344</v>
      </c>
      <c r="C33" s="126"/>
      <c r="D33" s="126"/>
      <c r="E33" s="126"/>
      <c r="F33" s="126"/>
      <c r="G33" s="64"/>
      <c r="H33" s="126"/>
      <c r="I33" s="127"/>
    </row>
    <row r="34" spans="1:9" ht="15">
      <c r="A34" s="60">
        <v>1</v>
      </c>
      <c r="B34" s="61" t="s">
        <v>345</v>
      </c>
      <c r="C34" s="123">
        <v>5</v>
      </c>
      <c r="D34" s="84"/>
      <c r="E34" s="62"/>
      <c r="F34" s="65">
        <v>0</v>
      </c>
      <c r="G34" s="64"/>
      <c r="H34" s="65">
        <f t="shared" si="1"/>
        <v>0</v>
      </c>
      <c r="I34" s="65">
        <f t="shared" si="2"/>
        <v>0</v>
      </c>
    </row>
    <row r="35" spans="1:9" ht="15">
      <c r="A35" s="60">
        <v>2</v>
      </c>
      <c r="B35" s="61" t="s">
        <v>346</v>
      </c>
      <c r="C35" s="123">
        <v>5</v>
      </c>
      <c r="D35" s="84"/>
      <c r="E35" s="62"/>
      <c r="F35" s="65">
        <v>0</v>
      </c>
      <c r="G35" s="64"/>
      <c r="H35" s="65">
        <f t="shared" si="1"/>
        <v>0</v>
      </c>
      <c r="I35" s="65">
        <f t="shared" si="2"/>
        <v>0</v>
      </c>
    </row>
    <row r="36" spans="1:9" ht="15">
      <c r="A36" s="60">
        <v>3</v>
      </c>
      <c r="B36" s="61" t="s">
        <v>347</v>
      </c>
      <c r="C36" s="123">
        <v>30</v>
      </c>
      <c r="D36" s="84"/>
      <c r="E36" s="62"/>
      <c r="F36" s="65">
        <v>0</v>
      </c>
      <c r="G36" s="64"/>
      <c r="H36" s="65">
        <f t="shared" si="1"/>
        <v>0</v>
      </c>
      <c r="I36" s="65">
        <f t="shared" si="2"/>
        <v>0</v>
      </c>
    </row>
    <row r="37" spans="1:9" ht="15">
      <c r="A37" s="60">
        <v>4</v>
      </c>
      <c r="B37" s="61" t="s">
        <v>348</v>
      </c>
      <c r="C37" s="123">
        <v>4</v>
      </c>
      <c r="D37" s="84"/>
      <c r="E37" s="62"/>
      <c r="F37" s="65">
        <v>0</v>
      </c>
      <c r="G37" s="64"/>
      <c r="H37" s="65">
        <f t="shared" si="1"/>
        <v>0</v>
      </c>
      <c r="I37" s="65">
        <f t="shared" si="2"/>
        <v>0</v>
      </c>
    </row>
    <row r="38" spans="1:9" ht="15">
      <c r="A38" s="60">
        <v>5</v>
      </c>
      <c r="B38" s="61" t="s">
        <v>366</v>
      </c>
      <c r="C38" s="123">
        <v>15</v>
      </c>
      <c r="D38" s="84"/>
      <c r="E38" s="62"/>
      <c r="F38" s="65">
        <v>0</v>
      </c>
      <c r="G38" s="64"/>
      <c r="H38" s="65">
        <f t="shared" si="1"/>
        <v>0</v>
      </c>
      <c r="I38" s="65">
        <f t="shared" si="2"/>
        <v>0</v>
      </c>
    </row>
    <row r="39" spans="1:9" ht="25.5">
      <c r="A39" s="60">
        <v>6</v>
      </c>
      <c r="B39" s="61" t="s">
        <v>349</v>
      </c>
      <c r="C39" s="123">
        <v>1</v>
      </c>
      <c r="D39" s="84"/>
      <c r="E39" s="62"/>
      <c r="F39" s="65">
        <v>0</v>
      </c>
      <c r="G39" s="64"/>
      <c r="H39" s="65">
        <f t="shared" si="1"/>
        <v>0</v>
      </c>
      <c r="I39" s="65">
        <f t="shared" si="2"/>
        <v>0</v>
      </c>
    </row>
    <row r="40" spans="1:9" ht="15">
      <c r="A40" s="473" t="s">
        <v>12</v>
      </c>
      <c r="B40" s="473"/>
      <c r="C40" s="473"/>
      <c r="D40" s="473"/>
      <c r="E40" s="473"/>
      <c r="F40" s="473"/>
      <c r="G40" s="473"/>
      <c r="H40" s="473"/>
      <c r="I40" s="67">
        <f>SUM(I3:I39)</f>
        <v>0</v>
      </c>
    </row>
  </sheetData>
  <sheetProtection/>
  <mergeCells count="2">
    <mergeCell ref="A40:H40"/>
    <mergeCell ref="B2:H2"/>
  </mergeCells>
  <printOptions/>
  <pageMargins left="0.39" right="0.1968503937007874" top="0.984251968503937" bottom="1.3385826771653544" header="0.5118110236220472" footer="0.5118110236220472"/>
  <pageSetup fitToHeight="1" fitToWidth="1" horizontalDpi="600" verticalDpi="600" orientation="portrait" paperSize="9" scale="65" r:id="rId1"/>
  <headerFooter alignWithMargins="0">
    <oddHeader>&amp;L&amp;A</oddHeader>
    <oddFooter>&amp;C&amp;P z &amp;N</oddFooter>
  </headerFooter>
</worksheet>
</file>

<file path=xl/worksheets/sheet20.xml><?xml version="1.0" encoding="utf-8"?>
<worksheet xmlns="http://schemas.openxmlformats.org/spreadsheetml/2006/main" xmlns:r="http://schemas.openxmlformats.org/officeDocument/2006/relationships">
  <dimension ref="A1:I11"/>
  <sheetViews>
    <sheetView zoomScalePageLayoutView="0" workbookViewId="0" topLeftCell="A1">
      <selection activeCell="H2" sqref="H2"/>
    </sheetView>
  </sheetViews>
  <sheetFormatPr defaultColWidth="9.140625" defaultRowHeight="15"/>
  <cols>
    <col min="1" max="1" width="3.57421875" style="6" customWidth="1"/>
    <col min="2" max="2" width="60.7109375" style="6" customWidth="1"/>
    <col min="3" max="3" width="6.7109375" style="6" customWidth="1"/>
    <col min="4" max="4" width="11.7109375" style="6" customWidth="1"/>
    <col min="5" max="5" width="12.7109375" style="6" customWidth="1"/>
    <col min="6" max="6" width="12.57421875" style="6" customWidth="1"/>
    <col min="7" max="7" width="6.7109375" style="6" customWidth="1"/>
    <col min="8" max="9" width="11.7109375" style="6" customWidth="1"/>
    <col min="10" max="10" width="0.85546875" style="6" customWidth="1"/>
    <col min="11" max="16384" width="9.140625" style="6" customWidth="1"/>
  </cols>
  <sheetData>
    <row r="1" spans="1:9" ht="38.25">
      <c r="A1" s="21" t="s">
        <v>0</v>
      </c>
      <c r="B1" s="21" t="s">
        <v>13</v>
      </c>
      <c r="C1" s="21" t="s">
        <v>1</v>
      </c>
      <c r="D1" s="21" t="s">
        <v>2</v>
      </c>
      <c r="E1" s="21" t="s">
        <v>3</v>
      </c>
      <c r="F1" s="21" t="s">
        <v>4</v>
      </c>
      <c r="G1" s="21" t="s">
        <v>5</v>
      </c>
      <c r="H1" s="21" t="s">
        <v>6</v>
      </c>
      <c r="I1" s="21" t="s">
        <v>7</v>
      </c>
    </row>
    <row r="2" spans="1:9" ht="25.5">
      <c r="A2" s="22">
        <v>1</v>
      </c>
      <c r="B2" s="38" t="s">
        <v>217</v>
      </c>
      <c r="C2" s="353">
        <v>4</v>
      </c>
      <c r="D2" s="29"/>
      <c r="E2" s="29"/>
      <c r="F2" s="33">
        <v>0</v>
      </c>
      <c r="G2" s="15"/>
      <c r="H2" s="30">
        <f aca="true" t="shared" si="0" ref="H2:H8">C2*F2</f>
        <v>0</v>
      </c>
      <c r="I2" s="30">
        <f aca="true" t="shared" si="1" ref="I2:I8">ROUND(H2*G2+H2,2)</f>
        <v>0</v>
      </c>
    </row>
    <row r="3" spans="1:9" ht="25.5">
      <c r="A3" s="22">
        <f aca="true" t="shared" si="2" ref="A3:A8">1+A2</f>
        <v>2</v>
      </c>
      <c r="B3" s="38" t="s">
        <v>218</v>
      </c>
      <c r="C3" s="353">
        <v>4</v>
      </c>
      <c r="D3" s="29"/>
      <c r="E3" s="29"/>
      <c r="F3" s="30">
        <v>0</v>
      </c>
      <c r="G3" s="15"/>
      <c r="H3" s="30">
        <f t="shared" si="0"/>
        <v>0</v>
      </c>
      <c r="I3" s="30">
        <f t="shared" si="1"/>
        <v>0</v>
      </c>
    </row>
    <row r="4" spans="1:9" ht="12.75">
      <c r="A4" s="22">
        <f t="shared" si="2"/>
        <v>3</v>
      </c>
      <c r="B4" s="38" t="s">
        <v>219</v>
      </c>
      <c r="C4" s="353">
        <v>3</v>
      </c>
      <c r="D4" s="29"/>
      <c r="E4" s="29"/>
      <c r="F4" s="30">
        <v>0</v>
      </c>
      <c r="G4" s="15"/>
      <c r="H4" s="30">
        <f t="shared" si="0"/>
        <v>0</v>
      </c>
      <c r="I4" s="30">
        <f t="shared" si="1"/>
        <v>0</v>
      </c>
    </row>
    <row r="5" spans="1:9" ht="25.5">
      <c r="A5" s="22">
        <f t="shared" si="2"/>
        <v>4</v>
      </c>
      <c r="B5" s="38" t="s">
        <v>220</v>
      </c>
      <c r="C5" s="353">
        <v>3</v>
      </c>
      <c r="D5" s="29"/>
      <c r="E5" s="29"/>
      <c r="F5" s="30">
        <v>0</v>
      </c>
      <c r="G5" s="15"/>
      <c r="H5" s="30">
        <f t="shared" si="0"/>
        <v>0</v>
      </c>
      <c r="I5" s="30">
        <f t="shared" si="1"/>
        <v>0</v>
      </c>
    </row>
    <row r="6" spans="1:9" ht="25.5">
      <c r="A6" s="22">
        <f t="shared" si="2"/>
        <v>5</v>
      </c>
      <c r="B6" s="38" t="s">
        <v>221</v>
      </c>
      <c r="C6" s="353">
        <v>3</v>
      </c>
      <c r="D6" s="29"/>
      <c r="E6" s="29"/>
      <c r="F6" s="30">
        <v>0</v>
      </c>
      <c r="G6" s="15"/>
      <c r="H6" s="30">
        <f t="shared" si="0"/>
        <v>0</v>
      </c>
      <c r="I6" s="30">
        <f t="shared" si="1"/>
        <v>0</v>
      </c>
    </row>
    <row r="7" spans="1:9" ht="12.75">
      <c r="A7" s="22">
        <f t="shared" si="2"/>
        <v>6</v>
      </c>
      <c r="B7" s="38" t="s">
        <v>222</v>
      </c>
      <c r="C7" s="353">
        <v>3</v>
      </c>
      <c r="D7" s="29"/>
      <c r="E7" s="29"/>
      <c r="F7" s="30">
        <v>0</v>
      </c>
      <c r="G7" s="15"/>
      <c r="H7" s="30">
        <f t="shared" si="0"/>
        <v>0</v>
      </c>
      <c r="I7" s="30">
        <f t="shared" si="1"/>
        <v>0</v>
      </c>
    </row>
    <row r="8" spans="1:9" ht="25.5">
      <c r="A8" s="22">
        <f t="shared" si="2"/>
        <v>7</v>
      </c>
      <c r="B8" s="38" t="s">
        <v>223</v>
      </c>
      <c r="C8" s="353">
        <v>6</v>
      </c>
      <c r="D8" s="29"/>
      <c r="E8" s="29"/>
      <c r="F8" s="30">
        <v>0</v>
      </c>
      <c r="G8" s="15"/>
      <c r="H8" s="30">
        <f t="shared" si="0"/>
        <v>0</v>
      </c>
      <c r="I8" s="39">
        <f t="shared" si="1"/>
        <v>0</v>
      </c>
    </row>
    <row r="9" spans="1:9" ht="12.75">
      <c r="A9" s="519" t="s">
        <v>12</v>
      </c>
      <c r="B9" s="520"/>
      <c r="C9" s="520"/>
      <c r="D9" s="520"/>
      <c r="E9" s="520"/>
      <c r="F9" s="520"/>
      <c r="G9" s="521"/>
      <c r="H9" s="31">
        <f>SUM(H2:H8)</f>
        <v>0</v>
      </c>
      <c r="I9" s="32">
        <f>SUM(I2:I8)</f>
        <v>0</v>
      </c>
    </row>
    <row r="11" spans="2:9" ht="12.75">
      <c r="B11" s="531" t="s">
        <v>214</v>
      </c>
      <c r="C11" s="531"/>
      <c r="D11" s="531"/>
      <c r="E11" s="531"/>
      <c r="F11" s="531"/>
      <c r="G11" s="531"/>
      <c r="H11" s="531"/>
      <c r="I11" s="531"/>
    </row>
  </sheetData>
  <sheetProtection/>
  <mergeCells count="2">
    <mergeCell ref="A9:G9"/>
    <mergeCell ref="B11:I11"/>
  </mergeCells>
  <printOptions/>
  <pageMargins left="0.39" right="0.38" top="1" bottom="1" header="0.5" footer="0.5"/>
  <pageSetup horizontalDpi="600" verticalDpi="600" orientation="landscape" paperSize="9" r:id="rId1"/>
  <headerFooter alignWithMargins="0">
    <oddHeader>&amp;L&amp;A</oddHeader>
    <oddFooter>&amp;CStrona &amp;P z &amp;N</oddFooter>
  </headerFooter>
</worksheet>
</file>

<file path=xl/worksheets/sheet21.xml><?xml version="1.0" encoding="utf-8"?>
<worksheet xmlns="http://schemas.openxmlformats.org/spreadsheetml/2006/main" xmlns:r="http://schemas.openxmlformats.org/officeDocument/2006/relationships">
  <dimension ref="A1:I56"/>
  <sheetViews>
    <sheetView zoomScalePageLayoutView="0" workbookViewId="0" topLeftCell="A25">
      <selection activeCell="I43" sqref="I43"/>
    </sheetView>
  </sheetViews>
  <sheetFormatPr defaultColWidth="9.140625" defaultRowHeight="15"/>
  <cols>
    <col min="1" max="1" width="3.57421875" style="41" customWidth="1"/>
    <col min="2" max="2" width="60.7109375" style="41" customWidth="1"/>
    <col min="3" max="3" width="6.7109375" style="41" customWidth="1"/>
    <col min="4" max="4" width="11.7109375" style="41" customWidth="1"/>
    <col min="5" max="5" width="12.7109375" style="41" customWidth="1"/>
    <col min="6" max="6" width="12.57421875" style="41" customWidth="1"/>
    <col min="7" max="7" width="6.7109375" style="41" customWidth="1"/>
    <col min="8" max="9" width="11.7109375" style="41" customWidth="1"/>
    <col min="10" max="10" width="0.85546875" style="41" customWidth="1"/>
    <col min="11" max="16384" width="9.140625" style="41" customWidth="1"/>
  </cols>
  <sheetData>
    <row r="1" spans="1:9" ht="38.25">
      <c r="A1" s="21" t="s">
        <v>0</v>
      </c>
      <c r="B1" s="21" t="s">
        <v>13</v>
      </c>
      <c r="C1" s="21" t="s">
        <v>1</v>
      </c>
      <c r="D1" s="21" t="s">
        <v>2</v>
      </c>
      <c r="E1" s="21" t="s">
        <v>3</v>
      </c>
      <c r="F1" s="21" t="s">
        <v>4</v>
      </c>
      <c r="G1" s="40" t="s">
        <v>5</v>
      </c>
      <c r="H1" s="21" t="s">
        <v>6</v>
      </c>
      <c r="I1" s="21" t="s">
        <v>7</v>
      </c>
    </row>
    <row r="2" spans="1:9" ht="12.75">
      <c r="A2" s="42">
        <v>1</v>
      </c>
      <c r="B2" s="28" t="s">
        <v>91</v>
      </c>
      <c r="C2" s="42">
        <v>5</v>
      </c>
      <c r="D2" s="43"/>
      <c r="E2" s="43"/>
      <c r="F2" s="44">
        <v>0</v>
      </c>
      <c r="G2" s="45"/>
      <c r="H2" s="44">
        <f aca="true" t="shared" si="0" ref="H2:H51">C2*F2</f>
        <v>0</v>
      </c>
      <c r="I2" s="44">
        <f aca="true" t="shared" si="1" ref="I2:I50">ROUND(H2*G2+H2,2)</f>
        <v>0</v>
      </c>
    </row>
    <row r="3" spans="1:9" ht="12.75">
      <c r="A3" s="42">
        <f aca="true" t="shared" si="2" ref="A3:A51">1+A2</f>
        <v>2</v>
      </c>
      <c r="B3" s="28" t="s">
        <v>92</v>
      </c>
      <c r="C3" s="42">
        <v>20</v>
      </c>
      <c r="D3" s="43"/>
      <c r="E3" s="43"/>
      <c r="F3" s="44">
        <v>0</v>
      </c>
      <c r="G3" s="45"/>
      <c r="H3" s="44">
        <f t="shared" si="0"/>
        <v>0</v>
      </c>
      <c r="I3" s="44">
        <f t="shared" si="1"/>
        <v>0</v>
      </c>
    </row>
    <row r="4" spans="1:9" ht="12.75">
      <c r="A4" s="42">
        <f t="shared" si="2"/>
        <v>3</v>
      </c>
      <c r="B4" s="28" t="s">
        <v>93</v>
      </c>
      <c r="C4" s="42">
        <v>40</v>
      </c>
      <c r="D4" s="43"/>
      <c r="E4" s="43"/>
      <c r="F4" s="44">
        <v>0</v>
      </c>
      <c r="G4" s="45"/>
      <c r="H4" s="44">
        <f t="shared" si="0"/>
        <v>0</v>
      </c>
      <c r="I4" s="44">
        <f t="shared" si="1"/>
        <v>0</v>
      </c>
    </row>
    <row r="5" spans="1:9" ht="25.5">
      <c r="A5" s="42">
        <f t="shared" si="2"/>
        <v>4</v>
      </c>
      <c r="B5" s="28" t="s">
        <v>94</v>
      </c>
      <c r="C5" s="42">
        <v>15</v>
      </c>
      <c r="D5" s="43"/>
      <c r="E5" s="43"/>
      <c r="F5" s="44">
        <v>0</v>
      </c>
      <c r="G5" s="45"/>
      <c r="H5" s="44">
        <f t="shared" si="0"/>
        <v>0</v>
      </c>
      <c r="I5" s="44">
        <f t="shared" si="1"/>
        <v>0</v>
      </c>
    </row>
    <row r="6" spans="1:9" ht="12.75">
      <c r="A6" s="42">
        <f t="shared" si="2"/>
        <v>5</v>
      </c>
      <c r="B6" s="28" t="s">
        <v>95</v>
      </c>
      <c r="C6" s="42">
        <v>2</v>
      </c>
      <c r="D6" s="43"/>
      <c r="E6" s="43"/>
      <c r="F6" s="44">
        <v>0</v>
      </c>
      <c r="G6" s="45"/>
      <c r="H6" s="44">
        <f t="shared" si="0"/>
        <v>0</v>
      </c>
      <c r="I6" s="44">
        <f t="shared" si="1"/>
        <v>0</v>
      </c>
    </row>
    <row r="7" spans="1:9" ht="12.75">
      <c r="A7" s="42">
        <f t="shared" si="2"/>
        <v>6</v>
      </c>
      <c r="B7" s="28" t="s">
        <v>96</v>
      </c>
      <c r="C7" s="42">
        <v>2</v>
      </c>
      <c r="D7" s="43"/>
      <c r="E7" s="43"/>
      <c r="F7" s="44">
        <v>0</v>
      </c>
      <c r="G7" s="45"/>
      <c r="H7" s="44">
        <f t="shared" si="0"/>
        <v>0</v>
      </c>
      <c r="I7" s="44">
        <f t="shared" si="1"/>
        <v>0</v>
      </c>
    </row>
    <row r="8" spans="1:9" ht="12.75">
      <c r="A8" s="42">
        <f t="shared" si="2"/>
        <v>7</v>
      </c>
      <c r="B8" s="28" t="s">
        <v>97</v>
      </c>
      <c r="C8" s="42">
        <v>2</v>
      </c>
      <c r="D8" s="43"/>
      <c r="E8" s="43"/>
      <c r="F8" s="44">
        <v>0</v>
      </c>
      <c r="G8" s="45"/>
      <c r="H8" s="44">
        <f t="shared" si="0"/>
        <v>0</v>
      </c>
      <c r="I8" s="44">
        <f t="shared" si="1"/>
        <v>0</v>
      </c>
    </row>
    <row r="9" spans="1:9" ht="12.75">
      <c r="A9" s="42">
        <f t="shared" si="2"/>
        <v>8</v>
      </c>
      <c r="B9" s="28" t="s">
        <v>98</v>
      </c>
      <c r="C9" s="42">
        <v>2</v>
      </c>
      <c r="D9" s="43"/>
      <c r="E9" s="43"/>
      <c r="F9" s="44">
        <v>0</v>
      </c>
      <c r="G9" s="45"/>
      <c r="H9" s="44">
        <f t="shared" si="0"/>
        <v>0</v>
      </c>
      <c r="I9" s="44">
        <f t="shared" si="1"/>
        <v>0</v>
      </c>
    </row>
    <row r="10" spans="1:9" ht="12.75">
      <c r="A10" s="42">
        <f t="shared" si="2"/>
        <v>9</v>
      </c>
      <c r="B10" s="28" t="s">
        <v>99</v>
      </c>
      <c r="C10" s="42">
        <v>2</v>
      </c>
      <c r="D10" s="43"/>
      <c r="E10" s="43"/>
      <c r="F10" s="44">
        <v>0</v>
      </c>
      <c r="G10" s="45"/>
      <c r="H10" s="44">
        <f t="shared" si="0"/>
        <v>0</v>
      </c>
      <c r="I10" s="44">
        <f t="shared" si="1"/>
        <v>0</v>
      </c>
    </row>
    <row r="11" spans="1:9" ht="12.75">
      <c r="A11" s="42">
        <f t="shared" si="2"/>
        <v>10</v>
      </c>
      <c r="B11" s="28" t="s">
        <v>100</v>
      </c>
      <c r="C11" s="42">
        <v>2</v>
      </c>
      <c r="D11" s="43"/>
      <c r="E11" s="43"/>
      <c r="F11" s="44">
        <v>0</v>
      </c>
      <c r="G11" s="45"/>
      <c r="H11" s="44">
        <f t="shared" si="0"/>
        <v>0</v>
      </c>
      <c r="I11" s="44">
        <f t="shared" si="1"/>
        <v>0</v>
      </c>
    </row>
    <row r="12" spans="1:9" ht="12.75">
      <c r="A12" s="42">
        <f t="shared" si="2"/>
        <v>11</v>
      </c>
      <c r="B12" s="28" t="s">
        <v>101</v>
      </c>
      <c r="C12" s="42">
        <v>2</v>
      </c>
      <c r="D12" s="43"/>
      <c r="E12" s="43"/>
      <c r="F12" s="44">
        <v>0</v>
      </c>
      <c r="G12" s="45"/>
      <c r="H12" s="44">
        <f t="shared" si="0"/>
        <v>0</v>
      </c>
      <c r="I12" s="44">
        <f t="shared" si="1"/>
        <v>0</v>
      </c>
    </row>
    <row r="13" spans="1:9" ht="12.75">
      <c r="A13" s="42">
        <f t="shared" si="2"/>
        <v>12</v>
      </c>
      <c r="B13" s="28" t="s">
        <v>102</v>
      </c>
      <c r="C13" s="42">
        <v>2</v>
      </c>
      <c r="D13" s="43"/>
      <c r="E13" s="43"/>
      <c r="F13" s="44">
        <v>0</v>
      </c>
      <c r="G13" s="45"/>
      <c r="H13" s="44">
        <f t="shared" si="0"/>
        <v>0</v>
      </c>
      <c r="I13" s="44">
        <f t="shared" si="1"/>
        <v>0</v>
      </c>
    </row>
    <row r="14" spans="1:9" ht="12.75">
      <c r="A14" s="42">
        <f t="shared" si="2"/>
        <v>13</v>
      </c>
      <c r="B14" s="28" t="s">
        <v>103</v>
      </c>
      <c r="C14" s="42">
        <v>2</v>
      </c>
      <c r="D14" s="43"/>
      <c r="E14" s="43"/>
      <c r="F14" s="44">
        <v>0</v>
      </c>
      <c r="G14" s="45"/>
      <c r="H14" s="44">
        <f t="shared" si="0"/>
        <v>0</v>
      </c>
      <c r="I14" s="44">
        <f t="shared" si="1"/>
        <v>0</v>
      </c>
    </row>
    <row r="15" spans="1:9" ht="12.75">
      <c r="A15" s="42">
        <f t="shared" si="2"/>
        <v>14</v>
      </c>
      <c r="B15" s="28" t="s">
        <v>104</v>
      </c>
      <c r="C15" s="42">
        <v>2</v>
      </c>
      <c r="D15" s="43"/>
      <c r="E15" s="43"/>
      <c r="F15" s="44">
        <v>0</v>
      </c>
      <c r="G15" s="45"/>
      <c r="H15" s="44">
        <f t="shared" si="0"/>
        <v>0</v>
      </c>
      <c r="I15" s="44">
        <f t="shared" si="1"/>
        <v>0</v>
      </c>
    </row>
    <row r="16" spans="1:9" ht="12.75">
      <c r="A16" s="42">
        <f t="shared" si="2"/>
        <v>15</v>
      </c>
      <c r="B16" s="28" t="s">
        <v>105</v>
      </c>
      <c r="C16" s="42">
        <v>2</v>
      </c>
      <c r="D16" s="43"/>
      <c r="E16" s="43"/>
      <c r="F16" s="44">
        <v>0</v>
      </c>
      <c r="G16" s="45"/>
      <c r="H16" s="44">
        <f t="shared" si="0"/>
        <v>0</v>
      </c>
      <c r="I16" s="44">
        <f t="shared" si="1"/>
        <v>0</v>
      </c>
    </row>
    <row r="17" spans="1:9" ht="12.75">
      <c r="A17" s="42">
        <f t="shared" si="2"/>
        <v>16</v>
      </c>
      <c r="B17" s="28" t="s">
        <v>106</v>
      </c>
      <c r="C17" s="42">
        <v>2</v>
      </c>
      <c r="D17" s="43"/>
      <c r="E17" s="43"/>
      <c r="F17" s="44">
        <v>0</v>
      </c>
      <c r="G17" s="45"/>
      <c r="H17" s="44">
        <f t="shared" si="0"/>
        <v>0</v>
      </c>
      <c r="I17" s="44">
        <f t="shared" si="1"/>
        <v>0</v>
      </c>
    </row>
    <row r="18" spans="1:9" ht="12.75">
      <c r="A18" s="42">
        <f t="shared" si="2"/>
        <v>17</v>
      </c>
      <c r="B18" s="28" t="s">
        <v>107</v>
      </c>
      <c r="C18" s="42">
        <v>2</v>
      </c>
      <c r="D18" s="43"/>
      <c r="E18" s="43"/>
      <c r="F18" s="44">
        <v>0</v>
      </c>
      <c r="G18" s="45"/>
      <c r="H18" s="44">
        <f t="shared" si="0"/>
        <v>0</v>
      </c>
      <c r="I18" s="44">
        <f t="shared" si="1"/>
        <v>0</v>
      </c>
    </row>
    <row r="19" spans="1:9" ht="12.75">
      <c r="A19" s="42">
        <f t="shared" si="2"/>
        <v>18</v>
      </c>
      <c r="B19" s="28" t="s">
        <v>108</v>
      </c>
      <c r="C19" s="42">
        <v>2</v>
      </c>
      <c r="D19" s="43"/>
      <c r="E19" s="43"/>
      <c r="F19" s="44">
        <v>0</v>
      </c>
      <c r="G19" s="45"/>
      <c r="H19" s="44">
        <f t="shared" si="0"/>
        <v>0</v>
      </c>
      <c r="I19" s="44">
        <f t="shared" si="1"/>
        <v>0</v>
      </c>
    </row>
    <row r="20" spans="1:9" ht="12.75">
      <c r="A20" s="42">
        <f t="shared" si="2"/>
        <v>19</v>
      </c>
      <c r="B20" s="28" t="s">
        <v>109</v>
      </c>
      <c r="C20" s="42">
        <v>2</v>
      </c>
      <c r="D20" s="43"/>
      <c r="E20" s="43"/>
      <c r="F20" s="44">
        <v>0</v>
      </c>
      <c r="G20" s="45"/>
      <c r="H20" s="44">
        <f t="shared" si="0"/>
        <v>0</v>
      </c>
      <c r="I20" s="44">
        <f t="shared" si="1"/>
        <v>0</v>
      </c>
    </row>
    <row r="21" spans="1:9" ht="12.75">
      <c r="A21" s="42">
        <f t="shared" si="2"/>
        <v>20</v>
      </c>
      <c r="B21" s="28" t="s">
        <v>110</v>
      </c>
      <c r="C21" s="42">
        <v>2</v>
      </c>
      <c r="D21" s="43"/>
      <c r="E21" s="43"/>
      <c r="F21" s="44">
        <v>0</v>
      </c>
      <c r="G21" s="45"/>
      <c r="H21" s="44">
        <f t="shared" si="0"/>
        <v>0</v>
      </c>
      <c r="I21" s="44">
        <f t="shared" si="1"/>
        <v>0</v>
      </c>
    </row>
    <row r="22" spans="1:9" ht="12.75">
      <c r="A22" s="42">
        <f t="shared" si="2"/>
        <v>21</v>
      </c>
      <c r="B22" s="28" t="s">
        <v>111</v>
      </c>
      <c r="C22" s="42">
        <v>2</v>
      </c>
      <c r="D22" s="43"/>
      <c r="E22" s="43"/>
      <c r="F22" s="44">
        <v>0</v>
      </c>
      <c r="G22" s="45"/>
      <c r="H22" s="44">
        <f t="shared" si="0"/>
        <v>0</v>
      </c>
      <c r="I22" s="44">
        <f t="shared" si="1"/>
        <v>0</v>
      </c>
    </row>
    <row r="23" spans="1:9" ht="12.75">
      <c r="A23" s="42">
        <f t="shared" si="2"/>
        <v>22</v>
      </c>
      <c r="B23" s="28" t="s">
        <v>112</v>
      </c>
      <c r="C23" s="42">
        <v>2</v>
      </c>
      <c r="D23" s="43"/>
      <c r="E23" s="43"/>
      <c r="F23" s="44">
        <v>0</v>
      </c>
      <c r="G23" s="45"/>
      <c r="H23" s="44">
        <f t="shared" si="0"/>
        <v>0</v>
      </c>
      <c r="I23" s="44">
        <f t="shared" si="1"/>
        <v>0</v>
      </c>
    </row>
    <row r="24" spans="1:9" ht="12.75">
      <c r="A24" s="42">
        <f t="shared" si="2"/>
        <v>23</v>
      </c>
      <c r="B24" s="28" t="s">
        <v>113</v>
      </c>
      <c r="C24" s="42">
        <v>2</v>
      </c>
      <c r="D24" s="43"/>
      <c r="E24" s="43"/>
      <c r="F24" s="44">
        <v>0</v>
      </c>
      <c r="G24" s="45"/>
      <c r="H24" s="44">
        <f t="shared" si="0"/>
        <v>0</v>
      </c>
      <c r="I24" s="44">
        <f t="shared" si="1"/>
        <v>0</v>
      </c>
    </row>
    <row r="25" spans="1:9" ht="12.75">
      <c r="A25" s="42">
        <f t="shared" si="2"/>
        <v>24</v>
      </c>
      <c r="B25" s="28" t="s">
        <v>114</v>
      </c>
      <c r="C25" s="42">
        <v>2</v>
      </c>
      <c r="D25" s="43"/>
      <c r="E25" s="43"/>
      <c r="F25" s="44">
        <v>0</v>
      </c>
      <c r="G25" s="45"/>
      <c r="H25" s="44">
        <f t="shared" si="0"/>
        <v>0</v>
      </c>
      <c r="I25" s="44">
        <f t="shared" si="1"/>
        <v>0</v>
      </c>
    </row>
    <row r="26" spans="1:9" ht="12.75">
      <c r="A26" s="42">
        <f t="shared" si="2"/>
        <v>25</v>
      </c>
      <c r="B26" s="46" t="s">
        <v>115</v>
      </c>
      <c r="C26" s="42">
        <v>1</v>
      </c>
      <c r="D26" s="43"/>
      <c r="E26" s="43"/>
      <c r="F26" s="44">
        <v>0</v>
      </c>
      <c r="G26" s="45"/>
      <c r="H26" s="44">
        <f t="shared" si="0"/>
        <v>0</v>
      </c>
      <c r="I26" s="44">
        <f t="shared" si="1"/>
        <v>0</v>
      </c>
    </row>
    <row r="27" spans="1:9" ht="12.75">
      <c r="A27" s="42">
        <f t="shared" si="2"/>
        <v>26</v>
      </c>
      <c r="B27" s="46" t="s">
        <v>116</v>
      </c>
      <c r="C27" s="42">
        <v>1</v>
      </c>
      <c r="D27" s="43"/>
      <c r="E27" s="43"/>
      <c r="F27" s="44">
        <v>0</v>
      </c>
      <c r="G27" s="45"/>
      <c r="H27" s="44">
        <f t="shared" si="0"/>
        <v>0</v>
      </c>
      <c r="I27" s="44">
        <f t="shared" si="1"/>
        <v>0</v>
      </c>
    </row>
    <row r="28" spans="1:9" ht="12.75">
      <c r="A28" s="42">
        <f t="shared" si="2"/>
        <v>27</v>
      </c>
      <c r="B28" s="46" t="s">
        <v>117</v>
      </c>
      <c r="C28" s="42">
        <v>1</v>
      </c>
      <c r="D28" s="43"/>
      <c r="E28" s="43"/>
      <c r="F28" s="44">
        <v>0</v>
      </c>
      <c r="G28" s="45"/>
      <c r="H28" s="44">
        <f t="shared" si="0"/>
        <v>0</v>
      </c>
      <c r="I28" s="44">
        <f t="shared" si="1"/>
        <v>0</v>
      </c>
    </row>
    <row r="29" spans="1:9" ht="12.75">
      <c r="A29" s="42">
        <f t="shared" si="2"/>
        <v>28</v>
      </c>
      <c r="B29" s="46" t="s">
        <v>118</v>
      </c>
      <c r="C29" s="42">
        <v>1</v>
      </c>
      <c r="D29" s="43"/>
      <c r="E29" s="43"/>
      <c r="F29" s="44">
        <v>0</v>
      </c>
      <c r="G29" s="45"/>
      <c r="H29" s="44">
        <f t="shared" si="0"/>
        <v>0</v>
      </c>
      <c r="I29" s="44">
        <f t="shared" si="1"/>
        <v>0</v>
      </c>
    </row>
    <row r="30" spans="1:9" ht="12.75">
      <c r="A30" s="42">
        <f t="shared" si="2"/>
        <v>29</v>
      </c>
      <c r="B30" s="28" t="s">
        <v>119</v>
      </c>
      <c r="C30" s="42">
        <v>1</v>
      </c>
      <c r="D30" s="43"/>
      <c r="E30" s="43"/>
      <c r="F30" s="44">
        <v>0</v>
      </c>
      <c r="G30" s="45"/>
      <c r="H30" s="44">
        <f t="shared" si="0"/>
        <v>0</v>
      </c>
      <c r="I30" s="44">
        <f t="shared" si="1"/>
        <v>0</v>
      </c>
    </row>
    <row r="31" spans="1:9" ht="12.75">
      <c r="A31" s="42">
        <f t="shared" si="2"/>
        <v>30</v>
      </c>
      <c r="B31" s="28" t="s">
        <v>120</v>
      </c>
      <c r="C31" s="42">
        <v>1</v>
      </c>
      <c r="D31" s="43"/>
      <c r="E31" s="43"/>
      <c r="F31" s="44">
        <v>0</v>
      </c>
      <c r="G31" s="45"/>
      <c r="H31" s="44">
        <f t="shared" si="0"/>
        <v>0</v>
      </c>
      <c r="I31" s="44">
        <f t="shared" si="1"/>
        <v>0</v>
      </c>
    </row>
    <row r="32" spans="1:9" ht="12.75">
      <c r="A32" s="42">
        <f t="shared" si="2"/>
        <v>31</v>
      </c>
      <c r="B32" s="28" t="s">
        <v>121</v>
      </c>
      <c r="C32" s="42">
        <v>1</v>
      </c>
      <c r="D32" s="43"/>
      <c r="E32" s="43"/>
      <c r="F32" s="44">
        <v>0</v>
      </c>
      <c r="G32" s="45"/>
      <c r="H32" s="44">
        <f t="shared" si="0"/>
        <v>0</v>
      </c>
      <c r="I32" s="44">
        <f t="shared" si="1"/>
        <v>0</v>
      </c>
    </row>
    <row r="33" spans="1:9" ht="12.75">
      <c r="A33" s="42">
        <f t="shared" si="2"/>
        <v>32</v>
      </c>
      <c r="B33" s="28" t="s">
        <v>122</v>
      </c>
      <c r="C33" s="42">
        <v>1</v>
      </c>
      <c r="D33" s="43"/>
      <c r="E33" s="43"/>
      <c r="F33" s="44">
        <v>0</v>
      </c>
      <c r="G33" s="45"/>
      <c r="H33" s="44">
        <f t="shared" si="0"/>
        <v>0</v>
      </c>
      <c r="I33" s="44">
        <f t="shared" si="1"/>
        <v>0</v>
      </c>
    </row>
    <row r="34" spans="1:9" ht="12.75">
      <c r="A34" s="42">
        <f t="shared" si="2"/>
        <v>33</v>
      </c>
      <c r="B34" s="28" t="s">
        <v>240</v>
      </c>
      <c r="C34" s="42">
        <v>1</v>
      </c>
      <c r="D34" s="43"/>
      <c r="E34" s="43"/>
      <c r="F34" s="44">
        <v>0</v>
      </c>
      <c r="G34" s="45"/>
      <c r="H34" s="44">
        <f t="shared" si="0"/>
        <v>0</v>
      </c>
      <c r="I34" s="44">
        <f t="shared" si="1"/>
        <v>0</v>
      </c>
    </row>
    <row r="35" spans="1:9" ht="12.75">
      <c r="A35" s="42">
        <f t="shared" si="2"/>
        <v>34</v>
      </c>
      <c r="B35" s="28" t="s">
        <v>123</v>
      </c>
      <c r="C35" s="42">
        <v>1</v>
      </c>
      <c r="D35" s="43"/>
      <c r="E35" s="43"/>
      <c r="F35" s="44">
        <v>0</v>
      </c>
      <c r="G35" s="45"/>
      <c r="H35" s="44">
        <f t="shared" si="0"/>
        <v>0</v>
      </c>
      <c r="I35" s="44">
        <f t="shared" si="1"/>
        <v>0</v>
      </c>
    </row>
    <row r="36" spans="1:9" ht="12.75">
      <c r="A36" s="42">
        <f t="shared" si="2"/>
        <v>35</v>
      </c>
      <c r="B36" s="28" t="s">
        <v>124</v>
      </c>
      <c r="C36" s="42">
        <v>1</v>
      </c>
      <c r="D36" s="43"/>
      <c r="E36" s="43"/>
      <c r="F36" s="44">
        <v>0</v>
      </c>
      <c r="G36" s="45"/>
      <c r="H36" s="44">
        <f t="shared" si="0"/>
        <v>0</v>
      </c>
      <c r="I36" s="44">
        <f t="shared" si="1"/>
        <v>0</v>
      </c>
    </row>
    <row r="37" spans="1:9" ht="12.75">
      <c r="A37" s="42">
        <f t="shared" si="2"/>
        <v>36</v>
      </c>
      <c r="B37" s="28" t="s">
        <v>125</v>
      </c>
      <c r="C37" s="42">
        <v>1</v>
      </c>
      <c r="D37" s="43"/>
      <c r="E37" s="43"/>
      <c r="F37" s="44">
        <v>0</v>
      </c>
      <c r="G37" s="45"/>
      <c r="H37" s="44">
        <f t="shared" si="0"/>
        <v>0</v>
      </c>
      <c r="I37" s="44">
        <f t="shared" si="1"/>
        <v>0</v>
      </c>
    </row>
    <row r="38" spans="1:9" ht="12.75">
      <c r="A38" s="42">
        <f t="shared" si="2"/>
        <v>37</v>
      </c>
      <c r="B38" s="46" t="s">
        <v>126</v>
      </c>
      <c r="C38" s="42">
        <v>20</v>
      </c>
      <c r="D38" s="43"/>
      <c r="E38" s="43"/>
      <c r="F38" s="44">
        <v>0</v>
      </c>
      <c r="G38" s="45"/>
      <c r="H38" s="44">
        <f t="shared" si="0"/>
        <v>0</v>
      </c>
      <c r="I38" s="44">
        <f t="shared" si="1"/>
        <v>0</v>
      </c>
    </row>
    <row r="39" spans="1:9" ht="12.75">
      <c r="A39" s="42">
        <f t="shared" si="2"/>
        <v>38</v>
      </c>
      <c r="B39" s="46" t="s">
        <v>127</v>
      </c>
      <c r="C39" s="42">
        <v>30</v>
      </c>
      <c r="D39" s="43"/>
      <c r="E39" s="43"/>
      <c r="F39" s="44">
        <v>0</v>
      </c>
      <c r="G39" s="45"/>
      <c r="H39" s="44">
        <f t="shared" si="0"/>
        <v>0</v>
      </c>
      <c r="I39" s="44">
        <f t="shared" si="1"/>
        <v>0</v>
      </c>
    </row>
    <row r="40" spans="1:9" ht="12.75">
      <c r="A40" s="42">
        <f t="shared" si="2"/>
        <v>39</v>
      </c>
      <c r="B40" s="46" t="s">
        <v>128</v>
      </c>
      <c r="C40" s="42">
        <v>30</v>
      </c>
      <c r="D40" s="43"/>
      <c r="E40" s="43"/>
      <c r="F40" s="44">
        <v>0</v>
      </c>
      <c r="G40" s="45"/>
      <c r="H40" s="44">
        <f t="shared" si="0"/>
        <v>0</v>
      </c>
      <c r="I40" s="44">
        <f t="shared" si="1"/>
        <v>0</v>
      </c>
    </row>
    <row r="41" spans="1:9" ht="12.75">
      <c r="A41" s="42">
        <f t="shared" si="2"/>
        <v>40</v>
      </c>
      <c r="B41" s="46" t="s">
        <v>129</v>
      </c>
      <c r="C41" s="42">
        <v>40</v>
      </c>
      <c r="D41" s="43"/>
      <c r="E41" s="43"/>
      <c r="F41" s="44">
        <v>0</v>
      </c>
      <c r="G41" s="45"/>
      <c r="H41" s="44">
        <f t="shared" si="0"/>
        <v>0</v>
      </c>
      <c r="I41" s="44">
        <f t="shared" si="1"/>
        <v>0</v>
      </c>
    </row>
    <row r="42" spans="1:9" ht="12.75">
      <c r="A42" s="42">
        <f t="shared" si="2"/>
        <v>41</v>
      </c>
      <c r="B42" s="46" t="s">
        <v>130</v>
      </c>
      <c r="C42" s="42">
        <v>30</v>
      </c>
      <c r="D42" s="43"/>
      <c r="E42" s="43"/>
      <c r="F42" s="44">
        <v>0</v>
      </c>
      <c r="G42" s="45"/>
      <c r="H42" s="44">
        <f t="shared" si="0"/>
        <v>0</v>
      </c>
      <c r="I42" s="44">
        <f t="shared" si="1"/>
        <v>0</v>
      </c>
    </row>
    <row r="43" spans="1:9" ht="12.75">
      <c r="A43" s="42">
        <f t="shared" si="2"/>
        <v>42</v>
      </c>
      <c r="B43" s="46" t="s">
        <v>131</v>
      </c>
      <c r="C43" s="42">
        <f>1*2</f>
        <v>2</v>
      </c>
      <c r="D43" s="43"/>
      <c r="E43" s="43"/>
      <c r="F43" s="44">
        <v>0</v>
      </c>
      <c r="G43" s="45"/>
      <c r="H43" s="44">
        <f t="shared" si="0"/>
        <v>0</v>
      </c>
      <c r="I43" s="44">
        <f t="shared" si="1"/>
        <v>0</v>
      </c>
    </row>
    <row r="44" spans="1:9" ht="12.75">
      <c r="A44" s="42">
        <f t="shared" si="2"/>
        <v>43</v>
      </c>
      <c r="B44" s="46" t="s">
        <v>132</v>
      </c>
      <c r="C44" s="42">
        <f>10*2</f>
        <v>20</v>
      </c>
      <c r="D44" s="43"/>
      <c r="E44" s="43"/>
      <c r="F44" s="44">
        <v>0</v>
      </c>
      <c r="G44" s="45"/>
      <c r="H44" s="44">
        <f t="shared" si="0"/>
        <v>0</v>
      </c>
      <c r="I44" s="44">
        <f t="shared" si="1"/>
        <v>0</v>
      </c>
    </row>
    <row r="45" spans="1:9" ht="12.75">
      <c r="A45" s="42">
        <f t="shared" si="2"/>
        <v>44</v>
      </c>
      <c r="B45" s="28" t="s">
        <v>133</v>
      </c>
      <c r="C45" s="42">
        <v>20</v>
      </c>
      <c r="D45" s="43"/>
      <c r="E45" s="43"/>
      <c r="F45" s="44">
        <v>0</v>
      </c>
      <c r="G45" s="45"/>
      <c r="H45" s="44">
        <f t="shared" si="0"/>
        <v>0</v>
      </c>
      <c r="I45" s="44">
        <f t="shared" si="1"/>
        <v>0</v>
      </c>
    </row>
    <row r="46" spans="1:9" ht="12.75">
      <c r="A46" s="42">
        <f t="shared" si="2"/>
        <v>45</v>
      </c>
      <c r="B46" s="28" t="s">
        <v>134</v>
      </c>
      <c r="C46" s="42">
        <v>15</v>
      </c>
      <c r="D46" s="43"/>
      <c r="E46" s="43"/>
      <c r="F46" s="44">
        <v>0</v>
      </c>
      <c r="G46" s="45"/>
      <c r="H46" s="44">
        <f t="shared" si="0"/>
        <v>0</v>
      </c>
      <c r="I46" s="44">
        <f t="shared" si="1"/>
        <v>0</v>
      </c>
    </row>
    <row r="47" spans="1:9" ht="12.75">
      <c r="A47" s="42">
        <f t="shared" si="2"/>
        <v>46</v>
      </c>
      <c r="B47" s="28" t="s">
        <v>135</v>
      </c>
      <c r="C47" s="42">
        <v>4</v>
      </c>
      <c r="D47" s="43"/>
      <c r="E47" s="43"/>
      <c r="F47" s="44">
        <v>0</v>
      </c>
      <c r="G47" s="45"/>
      <c r="H47" s="44">
        <f t="shared" si="0"/>
        <v>0</v>
      </c>
      <c r="I47" s="44">
        <f t="shared" si="1"/>
        <v>0</v>
      </c>
    </row>
    <row r="48" spans="1:9" ht="25.5">
      <c r="A48" s="42">
        <f t="shared" si="2"/>
        <v>47</v>
      </c>
      <c r="B48" s="28" t="s">
        <v>136</v>
      </c>
      <c r="C48" s="42">
        <f>10*2</f>
        <v>20</v>
      </c>
      <c r="D48" s="43"/>
      <c r="E48" s="43"/>
      <c r="F48" s="44">
        <v>0</v>
      </c>
      <c r="G48" s="45"/>
      <c r="H48" s="44">
        <f t="shared" si="0"/>
        <v>0</v>
      </c>
      <c r="I48" s="44">
        <f t="shared" si="1"/>
        <v>0</v>
      </c>
    </row>
    <row r="49" spans="1:9" ht="25.5">
      <c r="A49" s="42">
        <f t="shared" si="2"/>
        <v>48</v>
      </c>
      <c r="B49" s="28" t="s">
        <v>137</v>
      </c>
      <c r="C49" s="42">
        <v>20</v>
      </c>
      <c r="D49" s="43"/>
      <c r="E49" s="43"/>
      <c r="F49" s="44">
        <v>0</v>
      </c>
      <c r="G49" s="45"/>
      <c r="H49" s="44">
        <f t="shared" si="0"/>
        <v>0</v>
      </c>
      <c r="I49" s="44">
        <f t="shared" si="1"/>
        <v>0</v>
      </c>
    </row>
    <row r="50" spans="1:9" ht="12.75">
      <c r="A50" s="42">
        <f t="shared" si="2"/>
        <v>49</v>
      </c>
      <c r="B50" s="28" t="s">
        <v>138</v>
      </c>
      <c r="C50" s="42">
        <f>10*2</f>
        <v>20</v>
      </c>
      <c r="D50" s="43"/>
      <c r="E50" s="43"/>
      <c r="F50" s="44">
        <v>0</v>
      </c>
      <c r="G50" s="45"/>
      <c r="H50" s="44">
        <f t="shared" si="0"/>
        <v>0</v>
      </c>
      <c r="I50" s="44">
        <f t="shared" si="1"/>
        <v>0</v>
      </c>
    </row>
    <row r="51" spans="1:9" ht="12.75">
      <c r="A51" s="42">
        <f t="shared" si="2"/>
        <v>50</v>
      </c>
      <c r="B51" s="28" t="s">
        <v>139</v>
      </c>
      <c r="C51" s="42">
        <v>15</v>
      </c>
      <c r="D51" s="43"/>
      <c r="E51" s="43"/>
      <c r="F51" s="44">
        <v>0</v>
      </c>
      <c r="G51" s="45"/>
      <c r="H51" s="47">
        <f t="shared" si="0"/>
        <v>0</v>
      </c>
      <c r="I51" s="47">
        <v>0</v>
      </c>
    </row>
    <row r="52" spans="1:9" ht="12.75">
      <c r="A52" s="519" t="s">
        <v>12</v>
      </c>
      <c r="B52" s="520"/>
      <c r="C52" s="520"/>
      <c r="D52" s="520"/>
      <c r="E52" s="520"/>
      <c r="F52" s="520"/>
      <c r="G52" s="521"/>
      <c r="H52" s="48">
        <f>SUM(H2:H51)</f>
        <v>0</v>
      </c>
      <c r="I52" s="48">
        <v>0</v>
      </c>
    </row>
    <row r="54" spans="2:9" ht="12.75">
      <c r="B54" s="531" t="s">
        <v>214</v>
      </c>
      <c r="C54" s="531"/>
      <c r="D54" s="531"/>
      <c r="E54" s="531"/>
      <c r="F54" s="531"/>
      <c r="G54" s="531"/>
      <c r="H54" s="531"/>
      <c r="I54" s="531"/>
    </row>
    <row r="56" spans="1:9" ht="25.5" customHeight="1">
      <c r="A56" s="49" t="s">
        <v>9</v>
      </c>
      <c r="B56" s="532" t="s">
        <v>140</v>
      </c>
      <c r="C56" s="532"/>
      <c r="D56" s="532"/>
      <c r="E56" s="532"/>
      <c r="F56" s="532"/>
      <c r="G56" s="532"/>
      <c r="H56" s="532"/>
      <c r="I56" s="532"/>
    </row>
  </sheetData>
  <sheetProtection/>
  <mergeCells count="3">
    <mergeCell ref="A52:G52"/>
    <mergeCell ref="B56:I56"/>
    <mergeCell ref="B54:I54"/>
  </mergeCells>
  <printOptions/>
  <pageMargins left="0.39" right="0.39" top="0.91" bottom="0.78" header="0.5118110236220472" footer="0.5118110236220472"/>
  <pageSetup horizontalDpi="600" verticalDpi="600" orientation="landscape" paperSize="9" r:id="rId1"/>
  <headerFooter alignWithMargins="0">
    <oddHeader>&amp;L&amp;A</oddHeader>
    <oddFooter>&amp;CStrona &amp;P z &amp;N</oddFooter>
  </headerFooter>
  <rowBreaks count="1" manualBreakCount="1">
    <brk id="35" max="8" man="1"/>
  </rowBreaks>
</worksheet>
</file>

<file path=xl/worksheets/sheet22.xml><?xml version="1.0" encoding="utf-8"?>
<worksheet xmlns="http://schemas.openxmlformats.org/spreadsheetml/2006/main" xmlns:r="http://schemas.openxmlformats.org/officeDocument/2006/relationships">
  <dimension ref="A1:I13"/>
  <sheetViews>
    <sheetView zoomScalePageLayoutView="0" workbookViewId="0" topLeftCell="A1">
      <selection activeCell="G2" sqref="G2:G10"/>
    </sheetView>
  </sheetViews>
  <sheetFormatPr defaultColWidth="9.140625" defaultRowHeight="15"/>
  <cols>
    <col min="1" max="1" width="3.57421875" style="394" customWidth="1"/>
    <col min="2" max="2" width="60.7109375" style="394" customWidth="1"/>
    <col min="3" max="3" width="6.7109375" style="408" customWidth="1"/>
    <col min="4" max="4" width="11.7109375" style="408" customWidth="1"/>
    <col min="5" max="5" width="12.7109375" style="408" customWidth="1"/>
    <col min="6" max="6" width="12.57421875" style="394" customWidth="1"/>
    <col min="7" max="7" width="6.7109375" style="394" customWidth="1"/>
    <col min="8" max="9" width="11.7109375" style="394" customWidth="1"/>
    <col min="10" max="10" width="0.85546875" style="394" customWidth="1"/>
    <col min="11" max="16384" width="9.140625" style="394" customWidth="1"/>
  </cols>
  <sheetData>
    <row r="1" spans="1:9" ht="38.25">
      <c r="A1" s="393" t="s">
        <v>0</v>
      </c>
      <c r="B1" s="393" t="s">
        <v>13</v>
      </c>
      <c r="C1" s="393" t="s">
        <v>167</v>
      </c>
      <c r="D1" s="393" t="s">
        <v>2</v>
      </c>
      <c r="E1" s="393" t="s">
        <v>3</v>
      </c>
      <c r="F1" s="393" t="s">
        <v>168</v>
      </c>
      <c r="G1" s="393" t="s">
        <v>5</v>
      </c>
      <c r="H1" s="393" t="s">
        <v>6</v>
      </c>
      <c r="I1" s="393" t="s">
        <v>7</v>
      </c>
    </row>
    <row r="2" spans="1:9" s="395" customFormat="1" ht="12.75">
      <c r="A2" s="354">
        <v>1</v>
      </c>
      <c r="B2" s="355" t="s">
        <v>175</v>
      </c>
      <c r="C2" s="354">
        <v>60</v>
      </c>
      <c r="D2" s="356"/>
      <c r="E2" s="356"/>
      <c r="F2" s="357">
        <v>0</v>
      </c>
      <c r="G2" s="358"/>
      <c r="H2" s="359">
        <v>0</v>
      </c>
      <c r="I2" s="359">
        <f aca="true" t="shared" si="0" ref="I2:I10">ROUND(H2*G2+H2,2)</f>
        <v>0</v>
      </c>
    </row>
    <row r="3" spans="1:9" s="395" customFormat="1" ht="12.75">
      <c r="A3" s="354">
        <f aca="true" t="shared" si="1" ref="A3:A10">1+A2</f>
        <v>2</v>
      </c>
      <c r="B3" s="355" t="s">
        <v>176</v>
      </c>
      <c r="C3" s="354">
        <v>40</v>
      </c>
      <c r="D3" s="356"/>
      <c r="E3" s="356"/>
      <c r="F3" s="357">
        <v>0</v>
      </c>
      <c r="G3" s="358"/>
      <c r="H3" s="359">
        <f aca="true" t="shared" si="2" ref="H3:H10">C3*F3</f>
        <v>0</v>
      </c>
      <c r="I3" s="359">
        <f t="shared" si="0"/>
        <v>0</v>
      </c>
    </row>
    <row r="4" spans="1:9" s="395" customFormat="1" ht="12.75">
      <c r="A4" s="354">
        <f t="shared" si="1"/>
        <v>3</v>
      </c>
      <c r="B4" s="360" t="s">
        <v>177</v>
      </c>
      <c r="C4" s="361">
        <v>40</v>
      </c>
      <c r="D4" s="362"/>
      <c r="E4" s="362"/>
      <c r="F4" s="357">
        <v>0</v>
      </c>
      <c r="G4" s="363"/>
      <c r="H4" s="364">
        <f t="shared" si="2"/>
        <v>0</v>
      </c>
      <c r="I4" s="364">
        <f t="shared" si="0"/>
        <v>0</v>
      </c>
    </row>
    <row r="5" spans="1:9" s="395" customFormat="1" ht="12.75">
      <c r="A5" s="354">
        <f t="shared" si="1"/>
        <v>4</v>
      </c>
      <c r="B5" s="365" t="s">
        <v>178</v>
      </c>
      <c r="C5" s="361">
        <v>3</v>
      </c>
      <c r="D5" s="362"/>
      <c r="E5" s="362"/>
      <c r="F5" s="357">
        <v>0</v>
      </c>
      <c r="G5" s="363"/>
      <c r="H5" s="364">
        <f t="shared" si="2"/>
        <v>0</v>
      </c>
      <c r="I5" s="364">
        <f t="shared" si="0"/>
        <v>0</v>
      </c>
    </row>
    <row r="6" spans="1:9" s="395" customFormat="1" ht="12.75">
      <c r="A6" s="354">
        <f t="shared" si="1"/>
        <v>5</v>
      </c>
      <c r="B6" s="360" t="s">
        <v>179</v>
      </c>
      <c r="C6" s="361">
        <v>15</v>
      </c>
      <c r="D6" s="362"/>
      <c r="E6" s="362"/>
      <c r="F6" s="357">
        <v>0</v>
      </c>
      <c r="G6" s="363"/>
      <c r="H6" s="364">
        <f>C6*F6</f>
        <v>0</v>
      </c>
      <c r="I6" s="364">
        <f>ROUND(H6*G6+H6,2)</f>
        <v>0</v>
      </c>
    </row>
    <row r="7" spans="1:9" s="395" customFormat="1" ht="12.75">
      <c r="A7" s="354">
        <f t="shared" si="1"/>
        <v>6</v>
      </c>
      <c r="B7" s="360" t="s">
        <v>180</v>
      </c>
      <c r="C7" s="361">
        <v>6</v>
      </c>
      <c r="D7" s="362"/>
      <c r="E7" s="362"/>
      <c r="F7" s="357">
        <v>0</v>
      </c>
      <c r="G7" s="363"/>
      <c r="H7" s="364">
        <f>C7*F7</f>
        <v>0</v>
      </c>
      <c r="I7" s="364">
        <f>ROUND(H7*G7+H7,2)</f>
        <v>0</v>
      </c>
    </row>
    <row r="8" spans="1:9" s="395" customFormat="1" ht="12.75">
      <c r="A8" s="396">
        <f t="shared" si="1"/>
        <v>7</v>
      </c>
      <c r="B8" s="397" t="s">
        <v>181</v>
      </c>
      <c r="C8" s="398">
        <v>3</v>
      </c>
      <c r="D8" s="399"/>
      <c r="E8" s="399"/>
      <c r="F8" s="357">
        <v>0</v>
      </c>
      <c r="G8" s="401"/>
      <c r="H8" s="400">
        <f>C8*F8</f>
        <v>0</v>
      </c>
      <c r="I8" s="400">
        <f>ROUND(H8*G8+H8,2)</f>
        <v>0</v>
      </c>
    </row>
    <row r="9" spans="1:9" s="395" customFormat="1" ht="12.75">
      <c r="A9" s="396">
        <f t="shared" si="1"/>
        <v>8</v>
      </c>
      <c r="B9" s="397" t="s">
        <v>182</v>
      </c>
      <c r="C9" s="398">
        <v>3</v>
      </c>
      <c r="D9" s="399"/>
      <c r="E9" s="399"/>
      <c r="F9" s="357">
        <v>0</v>
      </c>
      <c r="G9" s="401"/>
      <c r="H9" s="400">
        <f>C9*F9</f>
        <v>0</v>
      </c>
      <c r="I9" s="400">
        <f>ROUND(H9*G9+H9,2)</f>
        <v>0</v>
      </c>
    </row>
    <row r="10" spans="1:9" s="395" customFormat="1" ht="12.75">
      <c r="A10" s="396">
        <f t="shared" si="1"/>
        <v>9</v>
      </c>
      <c r="B10" s="402" t="s">
        <v>183</v>
      </c>
      <c r="C10" s="396">
        <v>60</v>
      </c>
      <c r="D10" s="403"/>
      <c r="E10" s="403"/>
      <c r="F10" s="357">
        <v>0</v>
      </c>
      <c r="G10" s="405"/>
      <c r="H10" s="404">
        <f t="shared" si="2"/>
        <v>0</v>
      </c>
      <c r="I10" s="404">
        <f t="shared" si="0"/>
        <v>0</v>
      </c>
    </row>
    <row r="11" spans="1:9" s="395" customFormat="1" ht="12.75">
      <c r="A11" s="533" t="s">
        <v>12</v>
      </c>
      <c r="B11" s="534"/>
      <c r="C11" s="534"/>
      <c r="D11" s="534"/>
      <c r="E11" s="534"/>
      <c r="F11" s="534"/>
      <c r="G11" s="535"/>
      <c r="H11" s="406">
        <f>SUM(H2:H10)</f>
        <v>0</v>
      </c>
      <c r="I11" s="407">
        <f>SUM(I2:I10)</f>
        <v>0</v>
      </c>
    </row>
    <row r="13" spans="2:9" ht="12.75">
      <c r="B13" s="536" t="s">
        <v>214</v>
      </c>
      <c r="C13" s="536"/>
      <c r="D13" s="536"/>
      <c r="E13" s="536"/>
      <c r="F13" s="536"/>
      <c r="G13" s="536"/>
      <c r="H13" s="536"/>
      <c r="I13" s="536"/>
    </row>
  </sheetData>
  <sheetProtection/>
  <mergeCells count="2">
    <mergeCell ref="A11:G11"/>
    <mergeCell ref="B13:I13"/>
  </mergeCells>
  <printOptions/>
  <pageMargins left="0.39" right="0.1968503937007874" top="0.984251968503937" bottom="1.3385826771653544" header="0.5118110236220472" footer="0.5118110236220472"/>
  <pageSetup horizontalDpi="600" verticalDpi="600" orientation="landscape" paperSize="9" r:id="rId1"/>
  <headerFooter alignWithMargins="0">
    <oddHeader>&amp;L&amp;A</oddHeader>
    <oddFooter>&amp;C&amp;P z &amp;N</oddFooter>
  </headerFooter>
</worksheet>
</file>

<file path=xl/worksheets/sheet23.xml><?xml version="1.0" encoding="utf-8"?>
<worksheet xmlns="http://schemas.openxmlformats.org/spreadsheetml/2006/main" xmlns:r="http://schemas.openxmlformats.org/officeDocument/2006/relationships">
  <dimension ref="A1:I4"/>
  <sheetViews>
    <sheetView zoomScalePageLayoutView="85" workbookViewId="0" topLeftCell="A1">
      <selection activeCell="H2" sqref="H2"/>
    </sheetView>
  </sheetViews>
  <sheetFormatPr defaultColWidth="9.140625" defaultRowHeight="15"/>
  <cols>
    <col min="1" max="1" width="3.57421875" style="6" customWidth="1"/>
    <col min="2" max="2" width="60.7109375" style="6" customWidth="1"/>
    <col min="3" max="3" width="6.7109375" style="6" customWidth="1"/>
    <col min="4" max="4" width="11.7109375" style="6" customWidth="1"/>
    <col min="5" max="5" width="12.7109375" style="6" customWidth="1"/>
    <col min="6" max="6" width="12.57421875" style="6" customWidth="1"/>
    <col min="7" max="7" width="6.7109375" style="6" customWidth="1"/>
    <col min="8" max="9" width="11.7109375" style="6" customWidth="1"/>
    <col min="10" max="10" width="0.85546875" style="6" customWidth="1"/>
    <col min="11" max="16384" width="9.140625" style="6" customWidth="1"/>
  </cols>
  <sheetData>
    <row r="1" spans="1:9" ht="38.25">
      <c r="A1" s="21" t="s">
        <v>0</v>
      </c>
      <c r="B1" s="21" t="s">
        <v>13</v>
      </c>
      <c r="C1" s="21" t="s">
        <v>1</v>
      </c>
      <c r="D1" s="1" t="s">
        <v>2</v>
      </c>
      <c r="E1" s="21" t="s">
        <v>3</v>
      </c>
      <c r="F1" s="21" t="s">
        <v>4</v>
      </c>
      <c r="G1" s="21" t="s">
        <v>5</v>
      </c>
      <c r="H1" s="21" t="s">
        <v>6</v>
      </c>
      <c r="I1" s="21" t="s">
        <v>7</v>
      </c>
    </row>
    <row r="2" spans="1:9" ht="63.75">
      <c r="A2" s="22">
        <v>1</v>
      </c>
      <c r="B2" s="28" t="s">
        <v>474</v>
      </c>
      <c r="C2" s="22">
        <v>100</v>
      </c>
      <c r="D2" s="29"/>
      <c r="E2" s="29"/>
      <c r="F2" s="33">
        <v>0</v>
      </c>
      <c r="G2" s="15"/>
      <c r="H2" s="30">
        <f>C2*F2</f>
        <v>0</v>
      </c>
      <c r="I2" s="30">
        <f>ROUND(H2*G2+H2,2)</f>
        <v>0</v>
      </c>
    </row>
    <row r="4" spans="2:9" ht="12.75">
      <c r="B4" s="537" t="s">
        <v>61</v>
      </c>
      <c r="C4" s="537"/>
      <c r="D4" s="537"/>
      <c r="E4" s="537"/>
      <c r="F4" s="537"/>
      <c r="G4" s="537"/>
      <c r="H4" s="537"/>
      <c r="I4" s="537"/>
    </row>
  </sheetData>
  <sheetProtection/>
  <mergeCells count="1">
    <mergeCell ref="B4:I4"/>
  </mergeCells>
  <printOptions/>
  <pageMargins left="0.39" right="0.1968503937007874" top="0.984251968503937" bottom="1.3385826771653544" header="0.5118110236220472" footer="0.5118110236220472"/>
  <pageSetup fitToHeight="0" horizontalDpi="600" verticalDpi="600" orientation="landscape" paperSize="9" r:id="rId1"/>
  <headerFooter alignWithMargins="0">
    <oddHeader>&amp;L&amp;A</oddHeader>
    <oddFooter>&amp;C&amp;P z &amp;N</oddFooter>
  </headerFooter>
</worksheet>
</file>

<file path=xl/worksheets/sheet24.xml><?xml version="1.0" encoding="utf-8"?>
<worksheet xmlns="http://schemas.openxmlformats.org/spreadsheetml/2006/main" xmlns:r="http://schemas.openxmlformats.org/officeDocument/2006/relationships">
  <sheetPr>
    <tabColor theme="0"/>
  </sheetPr>
  <dimension ref="A1:IJ44"/>
  <sheetViews>
    <sheetView zoomScalePageLayoutView="85" workbookViewId="0" topLeftCell="A28">
      <selection activeCell="H39" sqref="H39"/>
    </sheetView>
  </sheetViews>
  <sheetFormatPr defaultColWidth="9.140625" defaultRowHeight="15"/>
  <cols>
    <col min="1" max="1" width="3.57421875" style="329" customWidth="1"/>
    <col min="2" max="2" width="60.7109375" style="327" customWidth="1"/>
    <col min="3" max="3" width="6.7109375" style="329" customWidth="1"/>
    <col min="4" max="4" width="11.7109375" style="329" customWidth="1"/>
    <col min="5" max="5" width="12.7109375" style="329" customWidth="1"/>
    <col min="6" max="6" width="12.57421875" style="327" customWidth="1"/>
    <col min="7" max="7" width="6.7109375" style="329" customWidth="1"/>
    <col min="8" max="9" width="11.7109375" style="327" customWidth="1"/>
    <col min="10" max="10" width="0.85546875" style="327" customWidth="1"/>
    <col min="11" max="16384" width="9.140625" style="327" customWidth="1"/>
  </cols>
  <sheetData>
    <row r="1" spans="1:9" ht="33.75">
      <c r="A1" s="313" t="s">
        <v>0</v>
      </c>
      <c r="B1" s="313" t="s">
        <v>13</v>
      </c>
      <c r="C1" s="313" t="s">
        <v>14</v>
      </c>
      <c r="D1" s="313" t="s">
        <v>2</v>
      </c>
      <c r="E1" s="313" t="s">
        <v>15</v>
      </c>
      <c r="F1" s="313" t="s">
        <v>4</v>
      </c>
      <c r="G1" s="313" t="s">
        <v>5</v>
      </c>
      <c r="H1" s="313" t="s">
        <v>16</v>
      </c>
      <c r="I1" s="313" t="s">
        <v>17</v>
      </c>
    </row>
    <row r="2" spans="1:9" ht="58.5" customHeight="1">
      <c r="A2" s="314">
        <v>1</v>
      </c>
      <c r="B2" s="315" t="s">
        <v>18</v>
      </c>
      <c r="C2" s="314">
        <v>30</v>
      </c>
      <c r="D2" s="316"/>
      <c r="E2" s="317"/>
      <c r="F2" s="318">
        <v>0</v>
      </c>
      <c r="G2" s="319"/>
      <c r="H2" s="318">
        <f>C2*F2</f>
        <v>0</v>
      </c>
      <c r="I2" s="318">
        <f>ROUND(H2+H2*G2,2)</f>
        <v>0</v>
      </c>
    </row>
    <row r="3" spans="1:9" ht="41.25" customHeight="1">
      <c r="A3" s="314">
        <f>A2+1</f>
        <v>2</v>
      </c>
      <c r="B3" s="315" t="s">
        <v>19</v>
      </c>
      <c r="C3" s="314">
        <v>20</v>
      </c>
      <c r="D3" s="316"/>
      <c r="E3" s="317"/>
      <c r="F3" s="318">
        <v>0</v>
      </c>
      <c r="G3" s="319"/>
      <c r="H3" s="318">
        <f>C3*F3</f>
        <v>0</v>
      </c>
      <c r="I3" s="318">
        <f>ROUND(H3+H3*G3,2)</f>
        <v>0</v>
      </c>
    </row>
    <row r="4" spans="1:9" ht="41.25" customHeight="1">
      <c r="A4" s="314">
        <f aca="true" t="shared" si="0" ref="A4:A41">A3+1</f>
        <v>3</v>
      </c>
      <c r="B4" s="315" t="s">
        <v>20</v>
      </c>
      <c r="C4" s="314">
        <v>10</v>
      </c>
      <c r="D4" s="316"/>
      <c r="E4" s="320"/>
      <c r="F4" s="318">
        <v>0</v>
      </c>
      <c r="G4" s="319"/>
      <c r="H4" s="318">
        <f>C4*F4</f>
        <v>0</v>
      </c>
      <c r="I4" s="318">
        <f>ROUND(H4+H4*G4,2)</f>
        <v>0</v>
      </c>
    </row>
    <row r="5" spans="1:9" ht="41.25" customHeight="1">
      <c r="A5" s="314">
        <f t="shared" si="0"/>
        <v>4</v>
      </c>
      <c r="B5" s="315" t="s">
        <v>21</v>
      </c>
      <c r="C5" s="314">
        <v>40</v>
      </c>
      <c r="D5" s="316"/>
      <c r="E5" s="317"/>
      <c r="F5" s="318">
        <v>0</v>
      </c>
      <c r="G5" s="319"/>
      <c r="H5" s="318">
        <f>C5*F5</f>
        <v>0</v>
      </c>
      <c r="I5" s="318">
        <f>ROUND(H5+H5*G5,2)</f>
        <v>0</v>
      </c>
    </row>
    <row r="6" spans="1:9" ht="41.25" customHeight="1">
      <c r="A6" s="314">
        <f t="shared" si="0"/>
        <v>5</v>
      </c>
      <c r="B6" s="315" t="s">
        <v>22</v>
      </c>
      <c r="C6" s="314">
        <v>40</v>
      </c>
      <c r="D6" s="316"/>
      <c r="E6" s="317"/>
      <c r="F6" s="318">
        <v>0</v>
      </c>
      <c r="G6" s="319"/>
      <c r="H6" s="318">
        <f aca="true" t="shared" si="1" ref="H6:H41">C6*F6</f>
        <v>0</v>
      </c>
      <c r="I6" s="318">
        <f aca="true" t="shared" si="2" ref="I6:I41">ROUND(H6+H6*G6,2)</f>
        <v>0</v>
      </c>
    </row>
    <row r="7" spans="1:9" ht="41.25" customHeight="1">
      <c r="A7" s="314">
        <f t="shared" si="0"/>
        <v>6</v>
      </c>
      <c r="B7" s="315" t="s">
        <v>23</v>
      </c>
      <c r="C7" s="314">
        <v>8</v>
      </c>
      <c r="D7" s="316"/>
      <c r="E7" s="320"/>
      <c r="F7" s="318">
        <v>0</v>
      </c>
      <c r="G7" s="319"/>
      <c r="H7" s="318">
        <f t="shared" si="1"/>
        <v>0</v>
      </c>
      <c r="I7" s="318">
        <f t="shared" si="2"/>
        <v>0</v>
      </c>
    </row>
    <row r="8" spans="1:9" ht="41.25" customHeight="1">
      <c r="A8" s="314">
        <f t="shared" si="0"/>
        <v>7</v>
      </c>
      <c r="B8" s="315" t="s">
        <v>24</v>
      </c>
      <c r="C8" s="314">
        <v>8</v>
      </c>
      <c r="D8" s="316"/>
      <c r="E8" s="320"/>
      <c r="F8" s="318">
        <v>0</v>
      </c>
      <c r="G8" s="319"/>
      <c r="H8" s="318">
        <f t="shared" si="1"/>
        <v>0</v>
      </c>
      <c r="I8" s="318">
        <f t="shared" si="2"/>
        <v>0</v>
      </c>
    </row>
    <row r="9" spans="1:9" ht="57.75" customHeight="1">
      <c r="A9" s="314">
        <f t="shared" si="0"/>
        <v>8</v>
      </c>
      <c r="B9" s="315" t="s">
        <v>25</v>
      </c>
      <c r="C9" s="314">
        <v>6</v>
      </c>
      <c r="D9" s="316"/>
      <c r="E9" s="317"/>
      <c r="F9" s="318">
        <v>0</v>
      </c>
      <c r="G9" s="319"/>
      <c r="H9" s="318">
        <f t="shared" si="1"/>
        <v>0</v>
      </c>
      <c r="I9" s="318">
        <f t="shared" si="2"/>
        <v>0</v>
      </c>
    </row>
    <row r="10" spans="1:9" ht="41.25" customHeight="1">
      <c r="A10" s="314">
        <f t="shared" si="0"/>
        <v>9</v>
      </c>
      <c r="B10" s="315" t="s">
        <v>26</v>
      </c>
      <c r="C10" s="314">
        <v>6</v>
      </c>
      <c r="D10" s="316"/>
      <c r="E10" s="317"/>
      <c r="F10" s="318">
        <v>0</v>
      </c>
      <c r="G10" s="319"/>
      <c r="H10" s="318">
        <f t="shared" si="1"/>
        <v>0</v>
      </c>
      <c r="I10" s="318">
        <f t="shared" si="2"/>
        <v>0</v>
      </c>
    </row>
    <row r="11" spans="1:9" ht="41.25" customHeight="1">
      <c r="A11" s="314">
        <f t="shared" si="0"/>
        <v>10</v>
      </c>
      <c r="B11" s="315" t="s">
        <v>27</v>
      </c>
      <c r="C11" s="314">
        <v>6</v>
      </c>
      <c r="D11" s="316"/>
      <c r="E11" s="317"/>
      <c r="F11" s="318">
        <v>0</v>
      </c>
      <c r="G11" s="319"/>
      <c r="H11" s="318">
        <f t="shared" si="1"/>
        <v>0</v>
      </c>
      <c r="I11" s="318">
        <f t="shared" si="2"/>
        <v>0</v>
      </c>
    </row>
    <row r="12" spans="1:9" ht="41.25" customHeight="1">
      <c r="A12" s="314">
        <f t="shared" si="0"/>
        <v>11</v>
      </c>
      <c r="B12" s="315" t="s">
        <v>28</v>
      </c>
      <c r="C12" s="314">
        <v>6</v>
      </c>
      <c r="D12" s="316"/>
      <c r="E12" s="317"/>
      <c r="F12" s="318">
        <v>0</v>
      </c>
      <c r="G12" s="319"/>
      <c r="H12" s="318">
        <f t="shared" si="1"/>
        <v>0</v>
      </c>
      <c r="I12" s="318">
        <f t="shared" si="2"/>
        <v>0</v>
      </c>
    </row>
    <row r="13" spans="1:9" ht="41.25" customHeight="1">
      <c r="A13" s="314">
        <f t="shared" si="0"/>
        <v>12</v>
      </c>
      <c r="B13" s="315" t="s">
        <v>29</v>
      </c>
      <c r="C13" s="314">
        <v>6</v>
      </c>
      <c r="D13" s="316"/>
      <c r="E13" s="317"/>
      <c r="F13" s="318">
        <v>0</v>
      </c>
      <c r="G13" s="319"/>
      <c r="H13" s="318">
        <f t="shared" si="1"/>
        <v>0</v>
      </c>
      <c r="I13" s="318">
        <f t="shared" si="2"/>
        <v>0</v>
      </c>
    </row>
    <row r="14" spans="1:9" ht="45">
      <c r="A14" s="314">
        <f t="shared" si="0"/>
        <v>13</v>
      </c>
      <c r="B14" s="315" t="s">
        <v>30</v>
      </c>
      <c r="C14" s="314">
        <v>6</v>
      </c>
      <c r="D14" s="316"/>
      <c r="E14" s="317"/>
      <c r="F14" s="318">
        <v>0</v>
      </c>
      <c r="G14" s="319"/>
      <c r="H14" s="318">
        <f t="shared" si="1"/>
        <v>0</v>
      </c>
      <c r="I14" s="318">
        <f t="shared" si="2"/>
        <v>0</v>
      </c>
    </row>
    <row r="15" spans="1:9" ht="45">
      <c r="A15" s="314">
        <f t="shared" si="0"/>
        <v>14</v>
      </c>
      <c r="B15" s="315" t="s">
        <v>31</v>
      </c>
      <c r="C15" s="314">
        <v>6</v>
      </c>
      <c r="D15" s="316"/>
      <c r="E15" s="317"/>
      <c r="F15" s="318">
        <v>0</v>
      </c>
      <c r="G15" s="319"/>
      <c r="H15" s="318">
        <f t="shared" si="1"/>
        <v>0</v>
      </c>
      <c r="I15" s="318">
        <f t="shared" si="2"/>
        <v>0</v>
      </c>
    </row>
    <row r="16" spans="1:9" ht="33.75">
      <c r="A16" s="314">
        <f t="shared" si="0"/>
        <v>15</v>
      </c>
      <c r="B16" s="315" t="s">
        <v>32</v>
      </c>
      <c r="C16" s="314">
        <v>4</v>
      </c>
      <c r="D16" s="316"/>
      <c r="E16" s="321"/>
      <c r="F16" s="318">
        <v>0</v>
      </c>
      <c r="G16" s="319"/>
      <c r="H16" s="318">
        <f t="shared" si="1"/>
        <v>0</v>
      </c>
      <c r="I16" s="318">
        <f t="shared" si="2"/>
        <v>0</v>
      </c>
    </row>
    <row r="17" spans="1:9" ht="33.75" customHeight="1">
      <c r="A17" s="314">
        <f t="shared" si="0"/>
        <v>16</v>
      </c>
      <c r="B17" s="315" t="s">
        <v>33</v>
      </c>
      <c r="C17" s="314">
        <v>4</v>
      </c>
      <c r="D17" s="316"/>
      <c r="E17" s="321"/>
      <c r="F17" s="318">
        <v>0</v>
      </c>
      <c r="G17" s="319"/>
      <c r="H17" s="318">
        <f t="shared" si="1"/>
        <v>0</v>
      </c>
      <c r="I17" s="318">
        <f t="shared" si="2"/>
        <v>0</v>
      </c>
    </row>
    <row r="18" spans="1:9" ht="33.75" customHeight="1">
      <c r="A18" s="314">
        <f t="shared" si="0"/>
        <v>17</v>
      </c>
      <c r="B18" s="315" t="s">
        <v>34</v>
      </c>
      <c r="C18" s="314">
        <v>4</v>
      </c>
      <c r="D18" s="316"/>
      <c r="E18" s="321"/>
      <c r="F18" s="318">
        <v>0</v>
      </c>
      <c r="G18" s="319"/>
      <c r="H18" s="318">
        <f t="shared" si="1"/>
        <v>0</v>
      </c>
      <c r="I18" s="318">
        <f t="shared" si="2"/>
        <v>0</v>
      </c>
    </row>
    <row r="19" spans="1:9" ht="33.75" customHeight="1">
      <c r="A19" s="314">
        <f t="shared" si="0"/>
        <v>18</v>
      </c>
      <c r="B19" s="315" t="s">
        <v>35</v>
      </c>
      <c r="C19" s="314">
        <v>4</v>
      </c>
      <c r="D19" s="316"/>
      <c r="E19" s="321"/>
      <c r="F19" s="318">
        <v>0</v>
      </c>
      <c r="G19" s="319"/>
      <c r="H19" s="318">
        <f t="shared" si="1"/>
        <v>0</v>
      </c>
      <c r="I19" s="318">
        <f t="shared" si="2"/>
        <v>0</v>
      </c>
    </row>
    <row r="20" spans="1:9" ht="33.75" customHeight="1">
      <c r="A20" s="314">
        <f t="shared" si="0"/>
        <v>19</v>
      </c>
      <c r="B20" s="315" t="s">
        <v>36</v>
      </c>
      <c r="C20" s="314">
        <v>4</v>
      </c>
      <c r="D20" s="316"/>
      <c r="E20" s="321"/>
      <c r="F20" s="318">
        <v>0</v>
      </c>
      <c r="G20" s="319"/>
      <c r="H20" s="318">
        <f t="shared" si="1"/>
        <v>0</v>
      </c>
      <c r="I20" s="318">
        <f t="shared" si="2"/>
        <v>0</v>
      </c>
    </row>
    <row r="21" spans="1:9" ht="33.75" customHeight="1">
      <c r="A21" s="314">
        <f t="shared" si="0"/>
        <v>20</v>
      </c>
      <c r="B21" s="315" t="s">
        <v>37</v>
      </c>
      <c r="C21" s="314">
        <v>4</v>
      </c>
      <c r="D21" s="316"/>
      <c r="E21" s="321"/>
      <c r="F21" s="318">
        <v>0</v>
      </c>
      <c r="G21" s="319"/>
      <c r="H21" s="318">
        <f t="shared" si="1"/>
        <v>0</v>
      </c>
      <c r="I21" s="318">
        <f t="shared" si="2"/>
        <v>0</v>
      </c>
    </row>
    <row r="22" spans="1:9" ht="33.75" customHeight="1">
      <c r="A22" s="314">
        <f t="shared" si="0"/>
        <v>21</v>
      </c>
      <c r="B22" s="315" t="s">
        <v>38</v>
      </c>
      <c r="C22" s="314">
        <v>4</v>
      </c>
      <c r="D22" s="316"/>
      <c r="E22" s="321"/>
      <c r="F22" s="318">
        <v>0</v>
      </c>
      <c r="G22" s="319"/>
      <c r="H22" s="318">
        <f t="shared" si="1"/>
        <v>0</v>
      </c>
      <c r="I22" s="318">
        <f t="shared" si="2"/>
        <v>0</v>
      </c>
    </row>
    <row r="23" spans="1:9" ht="33.75" customHeight="1">
      <c r="A23" s="314">
        <f t="shared" si="0"/>
        <v>22</v>
      </c>
      <c r="B23" s="315" t="s">
        <v>39</v>
      </c>
      <c r="C23" s="314">
        <v>2</v>
      </c>
      <c r="D23" s="316"/>
      <c r="E23" s="321"/>
      <c r="F23" s="318">
        <v>0</v>
      </c>
      <c r="G23" s="319"/>
      <c r="H23" s="318">
        <f t="shared" si="1"/>
        <v>0</v>
      </c>
      <c r="I23" s="318">
        <f t="shared" si="2"/>
        <v>0</v>
      </c>
    </row>
    <row r="24" spans="1:9" ht="33.75" customHeight="1">
      <c r="A24" s="314">
        <f t="shared" si="0"/>
        <v>23</v>
      </c>
      <c r="B24" s="315" t="s">
        <v>40</v>
      </c>
      <c r="C24" s="314">
        <v>2</v>
      </c>
      <c r="D24" s="316"/>
      <c r="E24" s="321"/>
      <c r="F24" s="318">
        <v>0</v>
      </c>
      <c r="G24" s="319"/>
      <c r="H24" s="318">
        <f t="shared" si="1"/>
        <v>0</v>
      </c>
      <c r="I24" s="318">
        <f t="shared" si="2"/>
        <v>0</v>
      </c>
    </row>
    <row r="25" spans="1:9" ht="33.75" customHeight="1">
      <c r="A25" s="314">
        <f t="shared" si="0"/>
        <v>24</v>
      </c>
      <c r="B25" s="315" t="s">
        <v>41</v>
      </c>
      <c r="C25" s="314">
        <v>6</v>
      </c>
      <c r="D25" s="316"/>
      <c r="E25" s="321"/>
      <c r="F25" s="318">
        <v>0</v>
      </c>
      <c r="G25" s="319"/>
      <c r="H25" s="318">
        <f t="shared" si="1"/>
        <v>0</v>
      </c>
      <c r="I25" s="318">
        <f t="shared" si="2"/>
        <v>0</v>
      </c>
    </row>
    <row r="26" spans="1:9" ht="21" customHeight="1">
      <c r="A26" s="314">
        <f t="shared" si="0"/>
        <v>25</v>
      </c>
      <c r="B26" s="315" t="s">
        <v>42</v>
      </c>
      <c r="C26" s="314">
        <v>4</v>
      </c>
      <c r="D26" s="316"/>
      <c r="E26" s="321"/>
      <c r="F26" s="318">
        <v>0</v>
      </c>
      <c r="G26" s="319"/>
      <c r="H26" s="318">
        <f t="shared" si="1"/>
        <v>0</v>
      </c>
      <c r="I26" s="318">
        <f t="shared" si="2"/>
        <v>0</v>
      </c>
    </row>
    <row r="27" spans="1:9" ht="33.75">
      <c r="A27" s="314">
        <f t="shared" si="0"/>
        <v>26</v>
      </c>
      <c r="B27" s="315" t="s">
        <v>43</v>
      </c>
      <c r="C27" s="314">
        <v>4</v>
      </c>
      <c r="D27" s="316"/>
      <c r="E27" s="321"/>
      <c r="F27" s="318">
        <v>0</v>
      </c>
      <c r="G27" s="319"/>
      <c r="H27" s="318">
        <f t="shared" si="1"/>
        <v>0</v>
      </c>
      <c r="I27" s="318">
        <f t="shared" si="2"/>
        <v>0</v>
      </c>
    </row>
    <row r="28" spans="1:9" ht="58.5" customHeight="1">
      <c r="A28" s="314">
        <f t="shared" si="0"/>
        <v>27</v>
      </c>
      <c r="B28" s="315" t="s">
        <v>44</v>
      </c>
      <c r="C28" s="314">
        <v>4</v>
      </c>
      <c r="D28" s="316"/>
      <c r="E28" s="321"/>
      <c r="F28" s="318">
        <v>0</v>
      </c>
      <c r="G28" s="319"/>
      <c r="H28" s="318">
        <f t="shared" si="1"/>
        <v>0</v>
      </c>
      <c r="I28" s="318">
        <f t="shared" si="2"/>
        <v>0</v>
      </c>
    </row>
    <row r="29" spans="1:9" ht="30.75" customHeight="1">
      <c r="A29" s="314">
        <f t="shared" si="0"/>
        <v>28</v>
      </c>
      <c r="B29" s="315" t="s">
        <v>45</v>
      </c>
      <c r="C29" s="314">
        <v>4</v>
      </c>
      <c r="D29" s="316"/>
      <c r="E29" s="321"/>
      <c r="F29" s="318">
        <v>0</v>
      </c>
      <c r="G29" s="319"/>
      <c r="H29" s="318">
        <f t="shared" si="1"/>
        <v>0</v>
      </c>
      <c r="I29" s="318">
        <f t="shared" si="2"/>
        <v>0</v>
      </c>
    </row>
    <row r="30" spans="1:9" ht="30.75" customHeight="1">
      <c r="A30" s="314">
        <f t="shared" si="0"/>
        <v>29</v>
      </c>
      <c r="B30" s="315" t="s">
        <v>46</v>
      </c>
      <c r="C30" s="314">
        <v>4</v>
      </c>
      <c r="D30" s="316"/>
      <c r="E30" s="321"/>
      <c r="F30" s="318">
        <v>0</v>
      </c>
      <c r="G30" s="319"/>
      <c r="H30" s="318">
        <f t="shared" si="1"/>
        <v>0</v>
      </c>
      <c r="I30" s="318">
        <f t="shared" si="2"/>
        <v>0</v>
      </c>
    </row>
    <row r="31" spans="1:9" ht="30.75" customHeight="1">
      <c r="A31" s="314">
        <f t="shared" si="0"/>
        <v>30</v>
      </c>
      <c r="B31" s="315" t="s">
        <v>47</v>
      </c>
      <c r="C31" s="314">
        <v>4</v>
      </c>
      <c r="D31" s="316"/>
      <c r="E31" s="321"/>
      <c r="F31" s="318">
        <v>0</v>
      </c>
      <c r="G31" s="319"/>
      <c r="H31" s="318">
        <f t="shared" si="1"/>
        <v>0</v>
      </c>
      <c r="I31" s="318">
        <f t="shared" si="2"/>
        <v>0</v>
      </c>
    </row>
    <row r="32" spans="1:9" ht="30.75" customHeight="1">
      <c r="A32" s="314">
        <f t="shared" si="0"/>
        <v>31</v>
      </c>
      <c r="B32" s="315" t="s">
        <v>48</v>
      </c>
      <c r="C32" s="314">
        <v>4</v>
      </c>
      <c r="D32" s="316"/>
      <c r="E32" s="321"/>
      <c r="F32" s="318">
        <v>0</v>
      </c>
      <c r="G32" s="319"/>
      <c r="H32" s="318">
        <f t="shared" si="1"/>
        <v>0</v>
      </c>
      <c r="I32" s="318">
        <f t="shared" si="2"/>
        <v>0</v>
      </c>
    </row>
    <row r="33" spans="1:9" ht="30.75" customHeight="1">
      <c r="A33" s="314">
        <f t="shared" si="0"/>
        <v>32</v>
      </c>
      <c r="B33" s="315" t="s">
        <v>49</v>
      </c>
      <c r="C33" s="314">
        <v>4</v>
      </c>
      <c r="D33" s="316"/>
      <c r="E33" s="321"/>
      <c r="F33" s="318">
        <v>0</v>
      </c>
      <c r="G33" s="319"/>
      <c r="H33" s="318">
        <f t="shared" si="1"/>
        <v>0</v>
      </c>
      <c r="I33" s="318">
        <f t="shared" si="2"/>
        <v>0</v>
      </c>
    </row>
    <row r="34" spans="1:9" ht="30.75" customHeight="1">
      <c r="A34" s="314">
        <f t="shared" si="0"/>
        <v>33</v>
      </c>
      <c r="B34" s="315" t="s">
        <v>50</v>
      </c>
      <c r="C34" s="314">
        <v>4</v>
      </c>
      <c r="D34" s="316"/>
      <c r="E34" s="321"/>
      <c r="F34" s="318">
        <v>0</v>
      </c>
      <c r="G34" s="319"/>
      <c r="H34" s="318">
        <f t="shared" si="1"/>
        <v>0</v>
      </c>
      <c r="I34" s="318">
        <f t="shared" si="2"/>
        <v>0</v>
      </c>
    </row>
    <row r="35" spans="1:9" ht="30.75" customHeight="1">
      <c r="A35" s="314">
        <f t="shared" si="0"/>
        <v>34</v>
      </c>
      <c r="B35" s="315" t="s">
        <v>51</v>
      </c>
      <c r="C35" s="314">
        <v>4</v>
      </c>
      <c r="D35" s="316"/>
      <c r="E35" s="321"/>
      <c r="F35" s="318">
        <v>0</v>
      </c>
      <c r="G35" s="319"/>
      <c r="H35" s="318">
        <f t="shared" si="1"/>
        <v>0</v>
      </c>
      <c r="I35" s="318">
        <f t="shared" si="2"/>
        <v>0</v>
      </c>
    </row>
    <row r="36" spans="1:9" ht="30.75" customHeight="1">
      <c r="A36" s="314">
        <f t="shared" si="0"/>
        <v>35</v>
      </c>
      <c r="B36" s="315" t="s">
        <v>52</v>
      </c>
      <c r="C36" s="314">
        <v>4</v>
      </c>
      <c r="D36" s="316"/>
      <c r="E36" s="321"/>
      <c r="F36" s="318">
        <v>0</v>
      </c>
      <c r="G36" s="319"/>
      <c r="H36" s="318">
        <f t="shared" si="1"/>
        <v>0</v>
      </c>
      <c r="I36" s="318">
        <f t="shared" si="2"/>
        <v>0</v>
      </c>
    </row>
    <row r="37" spans="1:9" ht="30.75" customHeight="1">
      <c r="A37" s="314">
        <f t="shared" si="0"/>
        <v>36</v>
      </c>
      <c r="B37" s="315" t="s">
        <v>371</v>
      </c>
      <c r="C37" s="314">
        <v>2</v>
      </c>
      <c r="D37" s="316"/>
      <c r="E37" s="321"/>
      <c r="F37" s="318">
        <v>0</v>
      </c>
      <c r="G37" s="319"/>
      <c r="H37" s="318">
        <f t="shared" si="1"/>
        <v>0</v>
      </c>
      <c r="I37" s="318">
        <f t="shared" si="2"/>
        <v>0</v>
      </c>
    </row>
    <row r="38" spans="1:9" ht="30.75" customHeight="1">
      <c r="A38" s="314">
        <f t="shared" si="0"/>
        <v>37</v>
      </c>
      <c r="B38" s="315" t="s">
        <v>372</v>
      </c>
      <c r="C38" s="314">
        <v>2</v>
      </c>
      <c r="D38" s="316"/>
      <c r="E38" s="321"/>
      <c r="F38" s="318">
        <v>0</v>
      </c>
      <c r="G38" s="319"/>
      <c r="H38" s="318">
        <f t="shared" si="1"/>
        <v>0</v>
      </c>
      <c r="I38" s="318">
        <f t="shared" si="2"/>
        <v>0</v>
      </c>
    </row>
    <row r="39" spans="1:9" ht="21.75" customHeight="1">
      <c r="A39" s="314">
        <f t="shared" si="0"/>
        <v>38</v>
      </c>
      <c r="B39" s="315" t="s">
        <v>224</v>
      </c>
      <c r="C39" s="314">
        <v>4</v>
      </c>
      <c r="D39" s="316"/>
      <c r="E39" s="322"/>
      <c r="F39" s="318">
        <v>0</v>
      </c>
      <c r="G39" s="319"/>
      <c r="H39" s="318">
        <f t="shared" si="1"/>
        <v>0</v>
      </c>
      <c r="I39" s="318">
        <f>ROUND(H39+H39*G39,2)</f>
        <v>0</v>
      </c>
    </row>
    <row r="40" spans="1:9" ht="11.25">
      <c r="A40" s="314">
        <f t="shared" si="0"/>
        <v>39</v>
      </c>
      <c r="B40" s="315" t="s">
        <v>225</v>
      </c>
      <c r="C40" s="314">
        <v>2</v>
      </c>
      <c r="D40" s="316"/>
      <c r="E40" s="323"/>
      <c r="F40" s="318">
        <v>0</v>
      </c>
      <c r="G40" s="319"/>
      <c r="H40" s="318">
        <f t="shared" si="1"/>
        <v>0</v>
      </c>
      <c r="I40" s="318">
        <f t="shared" si="2"/>
        <v>0</v>
      </c>
    </row>
    <row r="41" spans="1:9" ht="11.25">
      <c r="A41" s="314">
        <f t="shared" si="0"/>
        <v>40</v>
      </c>
      <c r="B41" s="315" t="s">
        <v>226</v>
      </c>
      <c r="C41" s="314">
        <v>2</v>
      </c>
      <c r="D41" s="316"/>
      <c r="E41" s="324"/>
      <c r="F41" s="318">
        <v>0</v>
      </c>
      <c r="G41" s="319"/>
      <c r="H41" s="318">
        <f t="shared" si="1"/>
        <v>0</v>
      </c>
      <c r="I41" s="318">
        <f t="shared" si="2"/>
        <v>0</v>
      </c>
    </row>
    <row r="42" spans="1:244" ht="26.25" customHeight="1">
      <c r="A42" s="538" t="s">
        <v>12</v>
      </c>
      <c r="B42" s="539"/>
      <c r="C42" s="539"/>
      <c r="D42" s="539"/>
      <c r="E42" s="539"/>
      <c r="F42" s="539"/>
      <c r="G42" s="540"/>
      <c r="H42" s="325">
        <f>SUM(H2:H41)</f>
        <v>0</v>
      </c>
      <c r="I42" s="326">
        <f>ROUND((H42+H42*G41),2)</f>
        <v>0</v>
      </c>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28"/>
      <c r="CA42" s="328"/>
      <c r="CB42" s="328"/>
      <c r="CC42" s="328"/>
      <c r="CD42" s="328"/>
      <c r="CE42" s="328"/>
      <c r="CF42" s="328"/>
      <c r="CG42" s="328"/>
      <c r="CH42" s="328"/>
      <c r="CI42" s="328"/>
      <c r="CJ42" s="328"/>
      <c r="CK42" s="328"/>
      <c r="CL42" s="328"/>
      <c r="CM42" s="328"/>
      <c r="CN42" s="328"/>
      <c r="CO42" s="328"/>
      <c r="CP42" s="328"/>
      <c r="CQ42" s="328"/>
      <c r="CR42" s="328"/>
      <c r="CS42" s="328"/>
      <c r="CT42" s="328"/>
      <c r="CU42" s="328"/>
      <c r="CV42" s="328"/>
      <c r="CW42" s="328"/>
      <c r="CX42" s="328"/>
      <c r="CY42" s="328"/>
      <c r="CZ42" s="328"/>
      <c r="DA42" s="328"/>
      <c r="DB42" s="328"/>
      <c r="DC42" s="328"/>
      <c r="DD42" s="328"/>
      <c r="DE42" s="328"/>
      <c r="DF42" s="328"/>
      <c r="DG42" s="328"/>
      <c r="DH42" s="328"/>
      <c r="DI42" s="328"/>
      <c r="DJ42" s="328"/>
      <c r="DK42" s="328"/>
      <c r="DL42" s="328"/>
      <c r="DM42" s="328"/>
      <c r="DN42" s="328"/>
      <c r="DO42" s="328"/>
      <c r="DP42" s="328"/>
      <c r="DQ42" s="328"/>
      <c r="DR42" s="328"/>
      <c r="DS42" s="328"/>
      <c r="DT42" s="328"/>
      <c r="DU42" s="328"/>
      <c r="DV42" s="328"/>
      <c r="DW42" s="328"/>
      <c r="DX42" s="328"/>
      <c r="DY42" s="328"/>
      <c r="DZ42" s="328"/>
      <c r="EA42" s="328"/>
      <c r="EB42" s="328"/>
      <c r="EC42" s="328"/>
      <c r="ED42" s="328"/>
      <c r="EE42" s="328"/>
      <c r="EF42" s="328"/>
      <c r="EG42" s="328"/>
      <c r="EH42" s="328"/>
      <c r="EI42" s="328"/>
      <c r="EJ42" s="328"/>
      <c r="EK42" s="328"/>
      <c r="EL42" s="328"/>
      <c r="EM42" s="328"/>
      <c r="EN42" s="328"/>
      <c r="EO42" s="328"/>
      <c r="EP42" s="328"/>
      <c r="EQ42" s="328"/>
      <c r="ER42" s="328"/>
      <c r="ES42" s="328"/>
      <c r="ET42" s="328"/>
      <c r="EU42" s="328"/>
      <c r="EV42" s="328"/>
      <c r="EW42" s="328"/>
      <c r="EX42" s="328"/>
      <c r="EY42" s="328"/>
      <c r="EZ42" s="328"/>
      <c r="FA42" s="328"/>
      <c r="FB42" s="328"/>
      <c r="FC42" s="328"/>
      <c r="FD42" s="328"/>
      <c r="FE42" s="328"/>
      <c r="FF42" s="328"/>
      <c r="FG42" s="328"/>
      <c r="FH42" s="328"/>
      <c r="FI42" s="328"/>
      <c r="FJ42" s="328"/>
      <c r="FK42" s="328"/>
      <c r="FL42" s="328"/>
      <c r="FM42" s="328"/>
      <c r="FN42" s="328"/>
      <c r="FO42" s="328"/>
      <c r="FP42" s="328"/>
      <c r="FQ42" s="328"/>
      <c r="FR42" s="328"/>
      <c r="FS42" s="328"/>
      <c r="FT42" s="328"/>
      <c r="FU42" s="328"/>
      <c r="FV42" s="328"/>
      <c r="FW42" s="328"/>
      <c r="FX42" s="328"/>
      <c r="FY42" s="328"/>
      <c r="FZ42" s="328"/>
      <c r="GA42" s="328"/>
      <c r="GB42" s="328"/>
      <c r="GC42" s="328"/>
      <c r="GD42" s="328"/>
      <c r="GE42" s="328"/>
      <c r="GF42" s="328"/>
      <c r="GG42" s="328"/>
      <c r="GH42" s="328"/>
      <c r="GI42" s="328"/>
      <c r="GJ42" s="328"/>
      <c r="GK42" s="328"/>
      <c r="GL42" s="328"/>
      <c r="GM42" s="328"/>
      <c r="GN42" s="328"/>
      <c r="GO42" s="328"/>
      <c r="GP42" s="328"/>
      <c r="GQ42" s="328"/>
      <c r="GR42" s="328"/>
      <c r="GS42" s="328"/>
      <c r="GT42" s="328"/>
      <c r="GU42" s="328"/>
      <c r="GV42" s="328"/>
      <c r="GW42" s="328"/>
      <c r="GX42" s="328"/>
      <c r="GY42" s="328"/>
      <c r="GZ42" s="328"/>
      <c r="HA42" s="328"/>
      <c r="HB42" s="328"/>
      <c r="HC42" s="328"/>
      <c r="HD42" s="328"/>
      <c r="HE42" s="328"/>
      <c r="HF42" s="328"/>
      <c r="HG42" s="328"/>
      <c r="HH42" s="328"/>
      <c r="HI42" s="328"/>
      <c r="HJ42" s="328"/>
      <c r="HK42" s="328"/>
      <c r="HL42" s="328"/>
      <c r="HM42" s="328"/>
      <c r="HN42" s="328"/>
      <c r="HO42" s="328"/>
      <c r="HP42" s="328"/>
      <c r="HQ42" s="328"/>
      <c r="HR42" s="328"/>
      <c r="HS42" s="328"/>
      <c r="HT42" s="328"/>
      <c r="HU42" s="328"/>
      <c r="HV42" s="328"/>
      <c r="HW42" s="328"/>
      <c r="HX42" s="328"/>
      <c r="HY42" s="328"/>
      <c r="HZ42" s="328"/>
      <c r="IA42" s="328"/>
      <c r="IB42" s="328"/>
      <c r="IC42" s="328"/>
      <c r="ID42" s="328"/>
      <c r="IE42" s="328"/>
      <c r="IF42" s="328"/>
      <c r="IG42" s="328"/>
      <c r="IH42" s="328"/>
      <c r="II42" s="328"/>
      <c r="IJ42" s="328"/>
    </row>
    <row r="44" spans="2:9" ht="11.25">
      <c r="B44" s="541" t="s">
        <v>214</v>
      </c>
      <c r="C44" s="541"/>
      <c r="D44" s="541"/>
      <c r="E44" s="541"/>
      <c r="F44" s="541"/>
      <c r="G44" s="541"/>
      <c r="H44" s="541"/>
      <c r="I44" s="541"/>
    </row>
  </sheetData>
  <sheetProtection selectLockedCells="1" selectUnlockedCells="1"/>
  <mergeCells count="2">
    <mergeCell ref="A42:G42"/>
    <mergeCell ref="B44:I44"/>
  </mergeCells>
  <printOptions/>
  <pageMargins left="0.39" right="0.1968503937007874" top="0.984251968503937" bottom="1.3385826771653544" header="0.5118110236220472" footer="0.5118110236220472"/>
  <pageSetup horizontalDpi="600" verticalDpi="600" orientation="landscape" paperSize="9" r:id="rId1"/>
  <headerFooter alignWithMargins="0">
    <oddHeader>&amp;L&amp;A</oddHeader>
    <oddFooter>&amp;C&amp;P z &amp;N</oddFooter>
  </headerFooter>
</worksheet>
</file>

<file path=xl/worksheets/sheet25.xml><?xml version="1.0" encoding="utf-8"?>
<worksheet xmlns="http://schemas.openxmlformats.org/spreadsheetml/2006/main" xmlns:r="http://schemas.openxmlformats.org/officeDocument/2006/relationships">
  <dimension ref="A1:O27"/>
  <sheetViews>
    <sheetView zoomScalePageLayoutView="0" workbookViewId="0" topLeftCell="A1">
      <selection activeCell="B2" sqref="B2"/>
    </sheetView>
  </sheetViews>
  <sheetFormatPr defaultColWidth="9.140625" defaultRowHeight="15"/>
  <cols>
    <col min="1" max="1" width="4.7109375" style="453" customWidth="1"/>
    <col min="2" max="2" width="95.00390625" style="453" customWidth="1"/>
    <col min="3" max="5" width="8.421875" style="453" customWidth="1"/>
    <col min="6" max="6" width="18.28125" style="463" customWidth="1"/>
    <col min="7" max="7" width="7.8515625" style="453" customWidth="1"/>
    <col min="8" max="9" width="15.28125" style="453" customWidth="1"/>
    <col min="10" max="10" width="9.140625" style="453" customWidth="1"/>
    <col min="11" max="11" width="8.57421875" style="453" customWidth="1"/>
    <col min="12" max="12" width="9.140625" style="463" customWidth="1"/>
    <col min="13" max="14" width="12.140625" style="453" customWidth="1"/>
    <col min="15" max="15" width="11.00390625" style="452" customWidth="1"/>
    <col min="16" max="16" width="7.421875" style="453" customWidth="1"/>
    <col min="17" max="16384" width="9.140625" style="453" customWidth="1"/>
  </cols>
  <sheetData>
    <row r="1" spans="1:15" s="450" customFormat="1" ht="36">
      <c r="A1" s="337" t="s">
        <v>394</v>
      </c>
      <c r="B1" s="338" t="s">
        <v>540</v>
      </c>
      <c r="C1" s="449" t="s">
        <v>1</v>
      </c>
      <c r="D1" s="444" t="s">
        <v>2</v>
      </c>
      <c r="E1" s="444" t="s">
        <v>3</v>
      </c>
      <c r="F1" s="339" t="s">
        <v>4</v>
      </c>
      <c r="G1" s="444" t="s">
        <v>5</v>
      </c>
      <c r="H1" s="444" t="s">
        <v>6</v>
      </c>
      <c r="I1" s="444" t="s">
        <v>7</v>
      </c>
      <c r="J1" s="340"/>
      <c r="K1" s="340"/>
      <c r="L1" s="341"/>
      <c r="M1" s="340"/>
      <c r="N1" s="340"/>
      <c r="O1" s="341"/>
    </row>
    <row r="2" spans="1:14" ht="72">
      <c r="A2" s="445" t="s">
        <v>402</v>
      </c>
      <c r="B2" s="446" t="s">
        <v>585</v>
      </c>
      <c r="C2" s="445">
        <v>10</v>
      </c>
      <c r="D2" s="445"/>
      <c r="E2" s="445"/>
      <c r="F2" s="342"/>
      <c r="G2" s="343"/>
      <c r="H2" s="344"/>
      <c r="I2" s="344"/>
      <c r="J2" s="451"/>
      <c r="K2" s="451"/>
      <c r="L2" s="452"/>
      <c r="M2" s="452"/>
      <c r="N2" s="452"/>
    </row>
    <row r="3" spans="1:14" ht="36">
      <c r="A3" s="445" t="s">
        <v>403</v>
      </c>
      <c r="B3" s="446" t="s">
        <v>586</v>
      </c>
      <c r="C3" s="445">
        <v>6</v>
      </c>
      <c r="D3" s="445"/>
      <c r="E3" s="445"/>
      <c r="F3" s="342"/>
      <c r="G3" s="343"/>
      <c r="H3" s="344"/>
      <c r="I3" s="344"/>
      <c r="J3" s="451"/>
      <c r="K3" s="451"/>
      <c r="L3" s="452"/>
      <c r="M3" s="452"/>
      <c r="N3" s="452"/>
    </row>
    <row r="4" spans="1:14" ht="24">
      <c r="A4" s="445"/>
      <c r="B4" s="446" t="s">
        <v>587</v>
      </c>
      <c r="C4" s="445">
        <v>6</v>
      </c>
      <c r="D4" s="445"/>
      <c r="E4" s="445"/>
      <c r="F4" s="342"/>
      <c r="G4" s="343"/>
      <c r="H4" s="344"/>
      <c r="I4" s="344"/>
      <c r="J4" s="340"/>
      <c r="K4" s="340"/>
      <c r="L4" s="452"/>
      <c r="M4" s="452"/>
      <c r="N4" s="452"/>
    </row>
    <row r="5" spans="1:14" ht="72">
      <c r="A5" s="445" t="s">
        <v>404</v>
      </c>
      <c r="B5" s="446" t="s">
        <v>588</v>
      </c>
      <c r="C5" s="445">
        <v>6</v>
      </c>
      <c r="D5" s="445"/>
      <c r="E5" s="445"/>
      <c r="F5" s="342"/>
      <c r="G5" s="343"/>
      <c r="H5" s="344"/>
      <c r="I5" s="344"/>
      <c r="J5" s="340"/>
      <c r="K5" s="340"/>
      <c r="L5" s="452"/>
      <c r="M5" s="452"/>
      <c r="N5" s="452"/>
    </row>
    <row r="6" spans="1:14" ht="48">
      <c r="A6" s="445" t="s">
        <v>405</v>
      </c>
      <c r="B6" s="446" t="s">
        <v>589</v>
      </c>
      <c r="C6" s="445">
        <v>12</v>
      </c>
      <c r="D6" s="445"/>
      <c r="E6" s="445"/>
      <c r="F6" s="342"/>
      <c r="G6" s="343"/>
      <c r="H6" s="344"/>
      <c r="I6" s="344"/>
      <c r="J6" s="340"/>
      <c r="K6" s="340"/>
      <c r="L6" s="452"/>
      <c r="M6" s="452"/>
      <c r="N6" s="452"/>
    </row>
    <row r="7" spans="1:14" ht="72">
      <c r="A7" s="445" t="s">
        <v>406</v>
      </c>
      <c r="B7" s="447" t="s">
        <v>576</v>
      </c>
      <c r="C7" s="445">
        <v>50</v>
      </c>
      <c r="D7" s="445"/>
      <c r="E7" s="445"/>
      <c r="F7" s="342"/>
      <c r="G7" s="343"/>
      <c r="H7" s="344"/>
      <c r="I7" s="344"/>
      <c r="J7" s="451"/>
      <c r="K7" s="451"/>
      <c r="L7" s="452"/>
      <c r="M7" s="452"/>
      <c r="N7" s="452"/>
    </row>
    <row r="8" spans="1:14" ht="48">
      <c r="A8" s="445" t="s">
        <v>407</v>
      </c>
      <c r="B8" s="446" t="s">
        <v>577</v>
      </c>
      <c r="C8" s="445">
        <v>54</v>
      </c>
      <c r="D8" s="445"/>
      <c r="E8" s="445"/>
      <c r="F8" s="342"/>
      <c r="G8" s="343"/>
      <c r="H8" s="344"/>
      <c r="I8" s="344"/>
      <c r="J8" s="451"/>
      <c r="K8" s="451"/>
      <c r="L8" s="452"/>
      <c r="M8" s="452"/>
      <c r="N8" s="452"/>
    </row>
    <row r="9" spans="1:14" ht="48">
      <c r="A9" s="445"/>
      <c r="B9" s="446" t="s">
        <v>578</v>
      </c>
      <c r="C9" s="445">
        <v>96</v>
      </c>
      <c r="D9" s="445"/>
      <c r="E9" s="445"/>
      <c r="F9" s="342"/>
      <c r="G9" s="343"/>
      <c r="H9" s="344"/>
      <c r="I9" s="344"/>
      <c r="J9" s="451"/>
      <c r="K9" s="451"/>
      <c r="L9" s="452"/>
      <c r="M9" s="452"/>
      <c r="N9" s="452"/>
    </row>
    <row r="10" spans="1:14" ht="72">
      <c r="A10" s="445" t="s">
        <v>408</v>
      </c>
      <c r="B10" s="446" t="s">
        <v>579</v>
      </c>
      <c r="C10" s="445">
        <v>100</v>
      </c>
      <c r="D10" s="445"/>
      <c r="E10" s="445"/>
      <c r="F10" s="342"/>
      <c r="G10" s="343"/>
      <c r="H10" s="344"/>
      <c r="I10" s="344"/>
      <c r="J10" s="451"/>
      <c r="K10" s="451"/>
      <c r="L10" s="452"/>
      <c r="M10" s="452"/>
      <c r="N10" s="452"/>
    </row>
    <row r="11" spans="1:14" ht="48">
      <c r="A11" s="445" t="s">
        <v>409</v>
      </c>
      <c r="B11" s="446" t="s">
        <v>580</v>
      </c>
      <c r="C11" s="445">
        <v>92</v>
      </c>
      <c r="D11" s="445"/>
      <c r="E11" s="445"/>
      <c r="F11" s="342"/>
      <c r="G11" s="343"/>
      <c r="H11" s="344"/>
      <c r="I11" s="344"/>
      <c r="J11" s="451"/>
      <c r="K11" s="451"/>
      <c r="L11" s="452"/>
      <c r="M11" s="452"/>
      <c r="N11" s="452"/>
    </row>
    <row r="12" spans="1:14" ht="48">
      <c r="A12" s="445"/>
      <c r="B12" s="446" t="s">
        <v>581</v>
      </c>
      <c r="C12" s="445">
        <v>184</v>
      </c>
      <c r="D12" s="445"/>
      <c r="E12" s="445"/>
      <c r="F12" s="342"/>
      <c r="G12" s="343"/>
      <c r="H12" s="344"/>
      <c r="I12" s="344"/>
      <c r="J12" s="451"/>
      <c r="K12" s="451"/>
      <c r="L12" s="452"/>
      <c r="M12" s="452"/>
      <c r="N12" s="452"/>
    </row>
    <row r="13" spans="1:14" ht="60">
      <c r="A13" s="445"/>
      <c r="B13" s="448" t="s">
        <v>582</v>
      </c>
      <c r="C13" s="445">
        <v>6</v>
      </c>
      <c r="D13" s="445"/>
      <c r="E13" s="445"/>
      <c r="F13" s="342"/>
      <c r="G13" s="343"/>
      <c r="H13" s="344"/>
      <c r="I13" s="344"/>
      <c r="J13" s="451"/>
      <c r="K13" s="451"/>
      <c r="L13" s="452"/>
      <c r="M13" s="452"/>
      <c r="N13" s="452"/>
    </row>
    <row r="14" spans="1:14" ht="60">
      <c r="A14" s="445"/>
      <c r="B14" s="448" t="s">
        <v>583</v>
      </c>
      <c r="C14" s="445">
        <v>2</v>
      </c>
      <c r="D14" s="445"/>
      <c r="E14" s="445"/>
      <c r="F14" s="342"/>
      <c r="G14" s="343"/>
      <c r="H14" s="344"/>
      <c r="I14" s="344"/>
      <c r="J14" s="451"/>
      <c r="K14" s="451"/>
      <c r="L14" s="452"/>
      <c r="M14" s="452"/>
      <c r="N14" s="452"/>
    </row>
    <row r="15" spans="1:14" ht="60">
      <c r="A15" s="445"/>
      <c r="B15" s="448" t="s">
        <v>584</v>
      </c>
      <c r="C15" s="445">
        <v>25</v>
      </c>
      <c r="D15" s="445"/>
      <c r="E15" s="445"/>
      <c r="F15" s="342"/>
      <c r="G15" s="343"/>
      <c r="H15" s="344"/>
      <c r="I15" s="344"/>
      <c r="J15" s="451"/>
      <c r="K15" s="451"/>
      <c r="L15" s="452"/>
      <c r="M15" s="452"/>
      <c r="N15" s="452"/>
    </row>
    <row r="16" spans="2:14" ht="70.5" customHeight="1">
      <c r="B16" s="542" t="s">
        <v>541</v>
      </c>
      <c r="C16" s="542"/>
      <c r="D16" s="542"/>
      <c r="E16" s="542"/>
      <c r="F16" s="542"/>
      <c r="G16" s="542"/>
      <c r="H16" s="542"/>
      <c r="I16" s="542"/>
      <c r="J16" s="542"/>
      <c r="K16" s="542"/>
      <c r="L16" s="542"/>
      <c r="M16" s="542"/>
      <c r="N16" s="542"/>
    </row>
    <row r="17" spans="2:14" ht="12">
      <c r="B17" s="454" t="s">
        <v>590</v>
      </c>
      <c r="C17" s="455">
        <v>10</v>
      </c>
      <c r="D17" s="455"/>
      <c r="E17" s="455"/>
      <c r="F17" s="345"/>
      <c r="G17" s="445" t="s">
        <v>411</v>
      </c>
      <c r="H17" s="456"/>
      <c r="I17" s="456"/>
      <c r="J17" s="457"/>
      <c r="K17" s="457"/>
      <c r="L17" s="457"/>
      <c r="M17" s="457"/>
      <c r="N17" s="457"/>
    </row>
    <row r="18" spans="2:14" ht="12">
      <c r="B18" s="454" t="s">
        <v>591</v>
      </c>
      <c r="C18" s="455">
        <v>30</v>
      </c>
      <c r="D18" s="455"/>
      <c r="E18" s="455"/>
      <c r="F18" s="345"/>
      <c r="G18" s="445" t="s">
        <v>411</v>
      </c>
      <c r="H18" s="456"/>
      <c r="I18" s="456"/>
      <c r="J18" s="457"/>
      <c r="K18" s="457"/>
      <c r="L18" s="457"/>
      <c r="M18" s="457"/>
      <c r="N18" s="457"/>
    </row>
    <row r="19" spans="2:14" ht="12.75" customHeight="1">
      <c r="B19" s="543" t="s">
        <v>542</v>
      </c>
      <c r="C19" s="543"/>
      <c r="D19" s="543"/>
      <c r="E19" s="543"/>
      <c r="F19" s="543"/>
      <c r="G19" s="543"/>
      <c r="H19" s="543"/>
      <c r="I19" s="543"/>
      <c r="J19" s="543"/>
      <c r="K19" s="543"/>
      <c r="L19" s="543"/>
      <c r="M19" s="543"/>
      <c r="N19" s="543"/>
    </row>
    <row r="20" spans="2:14" ht="56.25" customHeight="1">
      <c r="B20" s="458" t="s">
        <v>561</v>
      </c>
      <c r="C20" s="455">
        <v>12</v>
      </c>
      <c r="D20" s="455"/>
      <c r="E20" s="455"/>
      <c r="F20" s="346"/>
      <c r="G20" s="459"/>
      <c r="H20" s="456"/>
      <c r="I20" s="456"/>
      <c r="J20" s="457"/>
      <c r="K20" s="457"/>
      <c r="L20" s="457"/>
      <c r="M20" s="457"/>
      <c r="N20" s="457"/>
    </row>
    <row r="21" spans="2:14" ht="64.5" customHeight="1">
      <c r="B21" s="458" t="s">
        <v>592</v>
      </c>
      <c r="C21" s="455">
        <v>24</v>
      </c>
      <c r="D21" s="455"/>
      <c r="E21" s="455"/>
      <c r="F21" s="346"/>
      <c r="G21" s="459"/>
      <c r="H21" s="456"/>
      <c r="I21" s="456"/>
      <c r="J21" s="457"/>
      <c r="K21" s="457"/>
      <c r="L21" s="457"/>
      <c r="M21" s="457"/>
      <c r="N21" s="457"/>
    </row>
    <row r="22" spans="2:14" ht="56.25" customHeight="1">
      <c r="B22" s="460" t="s">
        <v>562</v>
      </c>
      <c r="C22" s="455">
        <v>12</v>
      </c>
      <c r="D22" s="455"/>
      <c r="E22" s="455"/>
      <c r="F22" s="346"/>
      <c r="G22" s="459"/>
      <c r="H22" s="456"/>
      <c r="I22" s="456"/>
      <c r="J22" s="457"/>
      <c r="K22" s="457"/>
      <c r="L22" s="457"/>
      <c r="M22" s="457"/>
      <c r="N22" s="457"/>
    </row>
    <row r="23" spans="2:14" ht="38.25" customHeight="1">
      <c r="B23" s="460" t="s">
        <v>563</v>
      </c>
      <c r="C23" s="455">
        <v>18</v>
      </c>
      <c r="D23" s="455"/>
      <c r="E23" s="455"/>
      <c r="F23" s="346"/>
      <c r="G23" s="459"/>
      <c r="H23" s="456"/>
      <c r="I23" s="456"/>
      <c r="J23" s="457"/>
      <c r="K23" s="457"/>
      <c r="L23" s="457"/>
      <c r="M23" s="457"/>
      <c r="N23" s="457"/>
    </row>
    <row r="24" spans="2:14" ht="56.25" customHeight="1">
      <c r="B24" s="461" t="s">
        <v>593</v>
      </c>
      <c r="C24" s="455">
        <v>36</v>
      </c>
      <c r="D24" s="455"/>
      <c r="E24" s="455"/>
      <c r="F24" s="346"/>
      <c r="G24" s="459"/>
      <c r="H24" s="456"/>
      <c r="I24" s="456"/>
      <c r="J24" s="457"/>
      <c r="K24" s="457"/>
      <c r="L24" s="457"/>
      <c r="M24" s="457"/>
      <c r="N24" s="457"/>
    </row>
    <row r="25" spans="2:14" ht="54.75" customHeight="1">
      <c r="B25" s="460" t="s">
        <v>564</v>
      </c>
      <c r="C25" s="455">
        <v>24</v>
      </c>
      <c r="D25" s="455"/>
      <c r="E25" s="455"/>
      <c r="F25" s="346"/>
      <c r="G25" s="459"/>
      <c r="H25" s="456"/>
      <c r="I25" s="456"/>
      <c r="J25" s="457"/>
      <c r="K25" s="457"/>
      <c r="L25" s="457"/>
      <c r="M25" s="457"/>
      <c r="N25" s="457"/>
    </row>
    <row r="27" ht="12">
      <c r="B27" s="462" t="s">
        <v>8</v>
      </c>
    </row>
  </sheetData>
  <sheetProtection/>
  <mergeCells count="2">
    <mergeCell ref="B16:N16"/>
    <mergeCell ref="B19:N19"/>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11"/>
  <sheetViews>
    <sheetView zoomScalePageLayoutView="0" workbookViewId="0" topLeftCell="A1">
      <selection activeCell="F1" sqref="F1"/>
    </sheetView>
  </sheetViews>
  <sheetFormatPr defaultColWidth="9.140625" defaultRowHeight="15"/>
  <cols>
    <col min="1" max="1" width="3.57421875" style="336" customWidth="1"/>
    <col min="2" max="2" width="60.7109375" style="331" customWidth="1"/>
    <col min="3" max="3" width="6.7109375" style="331" customWidth="1"/>
    <col min="4" max="4" width="11.7109375" style="331" customWidth="1"/>
    <col min="5" max="5" width="12.7109375" style="331" customWidth="1"/>
    <col min="6" max="6" width="12.57421875" style="331" customWidth="1"/>
    <col min="7" max="7" width="6.7109375" style="331" customWidth="1"/>
    <col min="8" max="9" width="11.7109375" style="331" customWidth="1"/>
    <col min="10" max="10" width="0.85546875" style="331" customWidth="1"/>
    <col min="11" max="16384" width="9.140625" style="331" customWidth="1"/>
  </cols>
  <sheetData>
    <row r="1" spans="1:9" ht="38.25">
      <c r="A1" s="330" t="s">
        <v>0</v>
      </c>
      <c r="B1" s="330" t="s">
        <v>13</v>
      </c>
      <c r="C1" s="330" t="s">
        <v>1</v>
      </c>
      <c r="D1" s="330" t="s">
        <v>2</v>
      </c>
      <c r="E1" s="330" t="s">
        <v>3</v>
      </c>
      <c r="F1" s="330" t="s">
        <v>4</v>
      </c>
      <c r="G1" s="330" t="s">
        <v>5</v>
      </c>
      <c r="H1" s="330" t="s">
        <v>6</v>
      </c>
      <c r="I1" s="330" t="s">
        <v>7</v>
      </c>
    </row>
    <row r="2" spans="1:9" ht="127.5">
      <c r="A2" s="332" t="s">
        <v>402</v>
      </c>
      <c r="B2" s="424" t="s">
        <v>554</v>
      </c>
      <c r="C2" s="330">
        <v>5</v>
      </c>
      <c r="D2" s="330"/>
      <c r="E2" s="330"/>
      <c r="F2" s="333">
        <v>0</v>
      </c>
      <c r="G2" s="192"/>
      <c r="H2" s="334">
        <f aca="true" t="shared" si="0" ref="H2:H8">C2*F2</f>
        <v>0</v>
      </c>
      <c r="I2" s="334">
        <f aca="true" t="shared" si="1" ref="I2:I8">H2*1.08</f>
        <v>0</v>
      </c>
    </row>
    <row r="3" spans="1:9" ht="214.5" customHeight="1">
      <c r="A3" s="332" t="s">
        <v>403</v>
      </c>
      <c r="B3" s="425" t="s">
        <v>537</v>
      </c>
      <c r="C3" s="330">
        <v>10</v>
      </c>
      <c r="D3" s="335"/>
      <c r="E3" s="335"/>
      <c r="F3" s="333">
        <v>0</v>
      </c>
      <c r="G3" s="192"/>
      <c r="H3" s="334">
        <f t="shared" si="0"/>
        <v>0</v>
      </c>
      <c r="I3" s="334">
        <f t="shared" si="1"/>
        <v>0</v>
      </c>
    </row>
    <row r="4" spans="1:9" ht="205.5" customHeight="1">
      <c r="A4" s="332" t="s">
        <v>404</v>
      </c>
      <c r="B4" s="425" t="s">
        <v>538</v>
      </c>
      <c r="C4" s="330">
        <v>30</v>
      </c>
      <c r="D4" s="335"/>
      <c r="E4" s="335"/>
      <c r="F4" s="333">
        <v>0</v>
      </c>
      <c r="G4" s="192"/>
      <c r="H4" s="334">
        <f t="shared" si="0"/>
        <v>0</v>
      </c>
      <c r="I4" s="334">
        <f t="shared" si="1"/>
        <v>0</v>
      </c>
    </row>
    <row r="5" spans="1:9" ht="198.75" customHeight="1">
      <c r="A5" s="332" t="s">
        <v>405</v>
      </c>
      <c r="B5" s="425" t="s">
        <v>539</v>
      </c>
      <c r="C5" s="330">
        <v>1</v>
      </c>
      <c r="D5" s="335"/>
      <c r="E5" s="335"/>
      <c r="F5" s="333">
        <v>0</v>
      </c>
      <c r="G5" s="192"/>
      <c r="H5" s="334">
        <f t="shared" si="0"/>
        <v>0</v>
      </c>
      <c r="I5" s="334">
        <f t="shared" si="1"/>
        <v>0</v>
      </c>
    </row>
    <row r="6" spans="1:9" ht="107.25" customHeight="1">
      <c r="A6" s="332" t="s">
        <v>406</v>
      </c>
      <c r="B6" s="422" t="s">
        <v>555</v>
      </c>
      <c r="C6" s="330">
        <v>10</v>
      </c>
      <c r="D6" s="335"/>
      <c r="E6" s="335"/>
      <c r="F6" s="333">
        <v>0</v>
      </c>
      <c r="G6" s="192"/>
      <c r="H6" s="334">
        <f t="shared" si="0"/>
        <v>0</v>
      </c>
      <c r="I6" s="334">
        <f t="shared" si="1"/>
        <v>0</v>
      </c>
    </row>
    <row r="7" spans="1:9" ht="102.75" customHeight="1">
      <c r="A7" s="332" t="s">
        <v>407</v>
      </c>
      <c r="B7" s="425" t="s">
        <v>556</v>
      </c>
      <c r="C7" s="330">
        <v>10</v>
      </c>
      <c r="D7" s="335"/>
      <c r="E7" s="335"/>
      <c r="F7" s="333">
        <v>0</v>
      </c>
      <c r="G7" s="192"/>
      <c r="H7" s="334">
        <f t="shared" si="0"/>
        <v>0</v>
      </c>
      <c r="I7" s="334">
        <f t="shared" si="1"/>
        <v>0</v>
      </c>
    </row>
    <row r="8" spans="1:9" ht="103.5" customHeight="1">
      <c r="A8" s="332" t="s">
        <v>408</v>
      </c>
      <c r="B8" s="423" t="s">
        <v>557</v>
      </c>
      <c r="C8" s="330">
        <v>30</v>
      </c>
      <c r="D8" s="335"/>
      <c r="E8" s="335"/>
      <c r="F8" s="333">
        <v>0</v>
      </c>
      <c r="G8" s="192"/>
      <c r="H8" s="334">
        <f t="shared" si="0"/>
        <v>0</v>
      </c>
      <c r="I8" s="334">
        <f t="shared" si="1"/>
        <v>0</v>
      </c>
    </row>
    <row r="9" spans="1:9" ht="12.75">
      <c r="A9" s="545" t="s">
        <v>546</v>
      </c>
      <c r="B9" s="546"/>
      <c r="C9" s="546"/>
      <c r="D9" s="546"/>
      <c r="E9" s="546"/>
      <c r="F9" s="546"/>
      <c r="G9" s="547"/>
      <c r="H9" s="333">
        <f>SUM(H2:H8)</f>
        <v>0</v>
      </c>
      <c r="I9" s="333">
        <f>SUM(I2:I8)</f>
        <v>0</v>
      </c>
    </row>
    <row r="11" spans="2:9" ht="12.75">
      <c r="B11" s="544" t="s">
        <v>60</v>
      </c>
      <c r="C11" s="544"/>
      <c r="D11" s="544"/>
      <c r="E11" s="544"/>
      <c r="F11" s="544"/>
      <c r="G11" s="544"/>
      <c r="H11" s="544"/>
      <c r="I11" s="544"/>
    </row>
  </sheetData>
  <sheetProtection/>
  <mergeCells count="2">
    <mergeCell ref="B11:I11"/>
    <mergeCell ref="A9:G9"/>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I18"/>
  <sheetViews>
    <sheetView zoomScalePageLayoutView="0" workbookViewId="0" topLeftCell="A1">
      <selection activeCell="H6" sqref="H6"/>
    </sheetView>
  </sheetViews>
  <sheetFormatPr defaultColWidth="8.140625" defaultRowHeight="15"/>
  <cols>
    <col min="1" max="1" width="6.28125" style="163" customWidth="1"/>
    <col min="2" max="2" width="65.00390625" style="163" customWidth="1"/>
    <col min="3" max="3" width="5.00390625" style="164" customWidth="1"/>
    <col min="4" max="4" width="10.8515625" style="164" customWidth="1"/>
    <col min="5" max="5" width="11.7109375" style="164" customWidth="1"/>
    <col min="6" max="6" width="11.00390625" style="164" customWidth="1"/>
    <col min="7" max="7" width="18.57421875" style="164" customWidth="1"/>
    <col min="8" max="8" width="6.421875" style="164" customWidth="1"/>
    <col min="9" max="9" width="14.28125" style="165" customWidth="1"/>
    <col min="10" max="16384" width="8.140625" style="122" customWidth="1"/>
  </cols>
  <sheetData>
    <row r="1" spans="1:9" ht="15">
      <c r="A1" s="160"/>
      <c r="B1" s="160"/>
      <c r="C1" s="161"/>
      <c r="D1" s="161"/>
      <c r="E1" s="161"/>
      <c r="F1" s="162"/>
      <c r="G1" s="162"/>
      <c r="H1" s="162"/>
      <c r="I1" s="161"/>
    </row>
    <row r="2" spans="1:9" ht="15.75">
      <c r="A2" s="548" t="s">
        <v>494</v>
      </c>
      <c r="B2" s="548"/>
      <c r="C2" s="548"/>
      <c r="D2" s="548"/>
      <c r="E2" s="548"/>
      <c r="F2" s="548"/>
      <c r="G2" s="548"/>
      <c r="H2" s="548"/>
      <c r="I2" s="548"/>
    </row>
    <row r="4" spans="1:9" ht="33.75" customHeight="1">
      <c r="A4" s="166" t="s">
        <v>477</v>
      </c>
      <c r="B4" s="166" t="s">
        <v>478</v>
      </c>
      <c r="C4" s="166" t="s">
        <v>479</v>
      </c>
      <c r="D4" s="187" t="s">
        <v>2</v>
      </c>
      <c r="E4" s="187" t="s">
        <v>3</v>
      </c>
      <c r="F4" s="166" t="s">
        <v>480</v>
      </c>
      <c r="G4" s="166" t="s">
        <v>481</v>
      </c>
      <c r="H4" s="166" t="s">
        <v>482</v>
      </c>
      <c r="I4" s="166" t="s">
        <v>483</v>
      </c>
    </row>
    <row r="5" spans="1:9" ht="60">
      <c r="A5" s="167">
        <v>1</v>
      </c>
      <c r="B5" s="168" t="s">
        <v>484</v>
      </c>
      <c r="C5" s="167">
        <v>25</v>
      </c>
      <c r="D5" s="167"/>
      <c r="E5" s="167"/>
      <c r="F5" s="169">
        <v>0</v>
      </c>
      <c r="G5" s="169">
        <f>C5*F5</f>
        <v>0</v>
      </c>
      <c r="H5" s="167"/>
      <c r="I5" s="170">
        <f>G5*1.08</f>
        <v>0</v>
      </c>
    </row>
    <row r="6" spans="1:9" ht="36">
      <c r="A6" s="167">
        <v>2</v>
      </c>
      <c r="B6" s="168" t="s">
        <v>485</v>
      </c>
      <c r="C6" s="167">
        <v>25</v>
      </c>
      <c r="D6" s="167"/>
      <c r="E6" s="167"/>
      <c r="F6" s="169">
        <v>0</v>
      </c>
      <c r="G6" s="169">
        <f aca="true" t="shared" si="0" ref="G6:G13">C6*F6</f>
        <v>0</v>
      </c>
      <c r="H6" s="167"/>
      <c r="I6" s="170">
        <f aca="true" t="shared" si="1" ref="I6:I14">G6*1.08</f>
        <v>0</v>
      </c>
    </row>
    <row r="7" spans="1:9" ht="96">
      <c r="A7" s="167">
        <v>3</v>
      </c>
      <c r="B7" s="168" t="s">
        <v>486</v>
      </c>
      <c r="C7" s="167">
        <v>50</v>
      </c>
      <c r="D7" s="167"/>
      <c r="E7" s="167"/>
      <c r="F7" s="169">
        <v>0</v>
      </c>
      <c r="G7" s="169">
        <f t="shared" si="0"/>
        <v>0</v>
      </c>
      <c r="H7" s="167"/>
      <c r="I7" s="170">
        <f t="shared" si="1"/>
        <v>0</v>
      </c>
    </row>
    <row r="8" spans="1:9" ht="36">
      <c r="A8" s="167">
        <v>4</v>
      </c>
      <c r="B8" s="168" t="s">
        <v>487</v>
      </c>
      <c r="C8" s="167">
        <v>1</v>
      </c>
      <c r="D8" s="167"/>
      <c r="E8" s="167"/>
      <c r="F8" s="169">
        <v>0</v>
      </c>
      <c r="G8" s="169">
        <f t="shared" si="0"/>
        <v>0</v>
      </c>
      <c r="H8" s="167"/>
      <c r="I8" s="170">
        <f t="shared" si="1"/>
        <v>0</v>
      </c>
    </row>
    <row r="9" spans="1:9" ht="24">
      <c r="A9" s="167">
        <v>5</v>
      </c>
      <c r="B9" s="171" t="s">
        <v>488</v>
      </c>
      <c r="C9" s="167">
        <v>5</v>
      </c>
      <c r="D9" s="167"/>
      <c r="E9" s="167"/>
      <c r="F9" s="169">
        <v>0</v>
      </c>
      <c r="G9" s="169">
        <f t="shared" si="0"/>
        <v>0</v>
      </c>
      <c r="H9" s="167"/>
      <c r="I9" s="170">
        <f t="shared" si="1"/>
        <v>0</v>
      </c>
    </row>
    <row r="10" spans="1:9" ht="15">
      <c r="A10" s="167">
        <v>6</v>
      </c>
      <c r="B10" s="172" t="s">
        <v>489</v>
      </c>
      <c r="C10" s="167">
        <v>50</v>
      </c>
      <c r="D10" s="167"/>
      <c r="E10" s="167"/>
      <c r="F10" s="169">
        <v>0</v>
      </c>
      <c r="G10" s="169">
        <f t="shared" si="0"/>
        <v>0</v>
      </c>
      <c r="H10" s="167"/>
      <c r="I10" s="170">
        <f t="shared" si="1"/>
        <v>0</v>
      </c>
    </row>
    <row r="11" spans="1:9" ht="60">
      <c r="A11" s="173">
        <v>7</v>
      </c>
      <c r="B11" s="174" t="s">
        <v>490</v>
      </c>
      <c r="C11" s="173">
        <v>25</v>
      </c>
      <c r="D11" s="173"/>
      <c r="E11" s="173"/>
      <c r="F11" s="169">
        <v>0</v>
      </c>
      <c r="G11" s="175">
        <f t="shared" si="0"/>
        <v>0</v>
      </c>
      <c r="H11" s="173"/>
      <c r="I11" s="176">
        <f t="shared" si="1"/>
        <v>0</v>
      </c>
    </row>
    <row r="12" spans="1:9" ht="36">
      <c r="A12" s="177">
        <v>8</v>
      </c>
      <c r="B12" s="178" t="s">
        <v>491</v>
      </c>
      <c r="C12" s="177">
        <v>25</v>
      </c>
      <c r="D12" s="177"/>
      <c r="E12" s="177"/>
      <c r="F12" s="169">
        <v>0</v>
      </c>
      <c r="G12" s="179">
        <f t="shared" si="0"/>
        <v>0</v>
      </c>
      <c r="H12" s="177"/>
      <c r="I12" s="180">
        <f t="shared" si="1"/>
        <v>0</v>
      </c>
    </row>
    <row r="13" spans="1:9" ht="15">
      <c r="A13" s="177">
        <v>9</v>
      </c>
      <c r="B13" s="178" t="s">
        <v>492</v>
      </c>
      <c r="C13" s="177">
        <v>50</v>
      </c>
      <c r="D13" s="177"/>
      <c r="E13" s="177"/>
      <c r="F13" s="169">
        <v>0</v>
      </c>
      <c r="G13" s="179">
        <f t="shared" si="0"/>
        <v>0</v>
      </c>
      <c r="H13" s="177"/>
      <c r="I13" s="180">
        <f t="shared" si="1"/>
        <v>0</v>
      </c>
    </row>
    <row r="14" spans="1:9" ht="15">
      <c r="A14" s="181"/>
      <c r="B14" s="182" t="s">
        <v>493</v>
      </c>
      <c r="C14" s="183"/>
      <c r="D14" s="183"/>
      <c r="E14" s="183"/>
      <c r="F14" s="183"/>
      <c r="G14" s="184">
        <f>SUM(G5:G13)</f>
        <v>0</v>
      </c>
      <c r="H14" s="183"/>
      <c r="I14" s="185">
        <f t="shared" si="1"/>
        <v>0</v>
      </c>
    </row>
    <row r="15" ht="15">
      <c r="G15" s="186"/>
    </row>
    <row r="16" spans="1:9" ht="15">
      <c r="A16" s="549"/>
      <c r="B16" s="550"/>
      <c r="C16" s="550"/>
      <c r="D16" s="550"/>
      <c r="E16" s="550"/>
      <c r="F16" s="550"/>
      <c r="G16" s="550"/>
      <c r="H16" s="550"/>
      <c r="I16" s="550"/>
    </row>
    <row r="17" spans="1:9" ht="15">
      <c r="A17" s="550"/>
      <c r="B17" s="550"/>
      <c r="C17" s="550"/>
      <c r="D17" s="550"/>
      <c r="E17" s="550"/>
      <c r="F17" s="550"/>
      <c r="G17" s="550"/>
      <c r="H17" s="550"/>
      <c r="I17" s="550"/>
    </row>
    <row r="18" spans="1:9" ht="15">
      <c r="A18" s="550"/>
      <c r="B18" s="550"/>
      <c r="C18" s="550"/>
      <c r="D18" s="550"/>
      <c r="E18" s="550"/>
      <c r="F18" s="550"/>
      <c r="G18" s="550"/>
      <c r="H18" s="550"/>
      <c r="I18" s="550"/>
    </row>
    <row r="21" ht="55.5" customHeight="1"/>
  </sheetData>
  <sheetProtection/>
  <mergeCells count="2">
    <mergeCell ref="A2:I2"/>
    <mergeCell ref="A16:I18"/>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I10"/>
  <sheetViews>
    <sheetView zoomScale="120" zoomScaleNormal="120" zoomScalePageLayoutView="0" workbookViewId="0" topLeftCell="A1">
      <selection activeCell="H4" sqref="H4"/>
    </sheetView>
  </sheetViews>
  <sheetFormatPr defaultColWidth="8.8515625" defaultRowHeight="15"/>
  <cols>
    <col min="1" max="1" width="3.8515625" style="188" customWidth="1"/>
    <col min="2" max="2" width="66.7109375" style="188" customWidth="1"/>
    <col min="3" max="3" width="6.7109375" style="188" customWidth="1"/>
    <col min="4" max="4" width="11.7109375" style="188" customWidth="1"/>
    <col min="5" max="5" width="12.7109375" style="188" customWidth="1"/>
    <col min="6" max="6" width="12.57421875" style="188" customWidth="1"/>
    <col min="7" max="7" width="6.7109375" style="188" customWidth="1"/>
    <col min="8" max="9" width="11.7109375" style="188" customWidth="1"/>
    <col min="10" max="16384" width="8.8515625" style="188" customWidth="1"/>
  </cols>
  <sheetData>
    <row r="1" spans="1:9" ht="38.25">
      <c r="A1" s="145" t="s">
        <v>0</v>
      </c>
      <c r="B1" s="145" t="s">
        <v>13</v>
      </c>
      <c r="C1" s="145" t="s">
        <v>1</v>
      </c>
      <c r="D1" s="145" t="s">
        <v>2</v>
      </c>
      <c r="E1" s="145" t="s">
        <v>3</v>
      </c>
      <c r="F1" s="145" t="s">
        <v>168</v>
      </c>
      <c r="G1" s="145" t="s">
        <v>5</v>
      </c>
      <c r="H1" s="145" t="s">
        <v>6</v>
      </c>
      <c r="I1" s="145" t="s">
        <v>7</v>
      </c>
    </row>
    <row r="2" spans="1:9" ht="12.75">
      <c r="A2" s="146"/>
      <c r="B2" s="551" t="s">
        <v>476</v>
      </c>
      <c r="C2" s="552"/>
      <c r="D2" s="552"/>
      <c r="E2" s="552"/>
      <c r="F2" s="552"/>
      <c r="G2" s="552"/>
      <c r="H2" s="553"/>
      <c r="I2" s="147"/>
    </row>
    <row r="3" spans="1:9" ht="76.5">
      <c r="A3" s="148">
        <v>1</v>
      </c>
      <c r="B3" s="189" t="s">
        <v>495</v>
      </c>
      <c r="C3" s="149">
        <v>25</v>
      </c>
      <c r="D3" s="150"/>
      <c r="E3" s="151"/>
      <c r="F3" s="152">
        <v>0</v>
      </c>
      <c r="G3" s="153"/>
      <c r="H3" s="152">
        <f aca="true" t="shared" si="0" ref="H3:H9">C3*F3</f>
        <v>0</v>
      </c>
      <c r="I3" s="152">
        <f aca="true" t="shared" si="1" ref="I3:I9">ROUND(H3+H3*G3,2)</f>
        <v>0</v>
      </c>
    </row>
    <row r="4" spans="1:9" ht="63.75">
      <c r="A4" s="148">
        <f aca="true" t="shared" si="2" ref="A4:A9">A3+1</f>
        <v>2</v>
      </c>
      <c r="B4" s="154" t="s">
        <v>496</v>
      </c>
      <c r="C4" s="149">
        <v>25</v>
      </c>
      <c r="D4" s="150"/>
      <c r="E4" s="151"/>
      <c r="F4" s="152">
        <v>0</v>
      </c>
      <c r="G4" s="153"/>
      <c r="H4" s="152">
        <f t="shared" si="0"/>
        <v>0</v>
      </c>
      <c r="I4" s="152">
        <f t="shared" si="1"/>
        <v>0</v>
      </c>
    </row>
    <row r="5" spans="1:9" ht="63.75">
      <c r="A5" s="148">
        <f t="shared" si="2"/>
        <v>3</v>
      </c>
      <c r="B5" s="190" t="s">
        <v>497</v>
      </c>
      <c r="C5" s="149">
        <v>50</v>
      </c>
      <c r="D5" s="150"/>
      <c r="E5" s="151"/>
      <c r="F5" s="152">
        <v>0</v>
      </c>
      <c r="G5" s="153"/>
      <c r="H5" s="152">
        <f t="shared" si="0"/>
        <v>0</v>
      </c>
      <c r="I5" s="152">
        <f t="shared" si="1"/>
        <v>0</v>
      </c>
    </row>
    <row r="6" spans="1:9" ht="38.25">
      <c r="A6" s="148">
        <f t="shared" si="2"/>
        <v>4</v>
      </c>
      <c r="B6" s="191" t="s">
        <v>498</v>
      </c>
      <c r="C6" s="149">
        <v>50</v>
      </c>
      <c r="D6" s="150"/>
      <c r="E6" s="151"/>
      <c r="F6" s="152">
        <v>0</v>
      </c>
      <c r="G6" s="153"/>
      <c r="H6" s="152">
        <f t="shared" si="0"/>
        <v>0</v>
      </c>
      <c r="I6" s="152">
        <f t="shared" si="1"/>
        <v>0</v>
      </c>
    </row>
    <row r="7" spans="1:9" ht="25.5">
      <c r="A7" s="148">
        <f t="shared" si="2"/>
        <v>5</v>
      </c>
      <c r="B7" s="191" t="s">
        <v>499</v>
      </c>
      <c r="C7" s="149">
        <v>45</v>
      </c>
      <c r="D7" s="150"/>
      <c r="E7" s="151"/>
      <c r="F7" s="152">
        <v>0</v>
      </c>
      <c r="G7" s="153"/>
      <c r="H7" s="152">
        <f t="shared" si="0"/>
        <v>0</v>
      </c>
      <c r="I7" s="152">
        <f t="shared" si="1"/>
        <v>0</v>
      </c>
    </row>
    <row r="8" spans="1:9" ht="12.75">
      <c r="A8" s="148">
        <f t="shared" si="2"/>
        <v>6</v>
      </c>
      <c r="B8" s="155" t="s">
        <v>500</v>
      </c>
      <c r="C8" s="149">
        <v>50</v>
      </c>
      <c r="D8" s="150"/>
      <c r="E8" s="151"/>
      <c r="F8" s="152">
        <v>0</v>
      </c>
      <c r="G8" s="156"/>
      <c r="H8" s="152">
        <f t="shared" si="0"/>
        <v>0</v>
      </c>
      <c r="I8" s="152">
        <f t="shared" si="1"/>
        <v>0</v>
      </c>
    </row>
    <row r="9" spans="1:9" ht="25.5">
      <c r="A9" s="148">
        <f t="shared" si="2"/>
        <v>7</v>
      </c>
      <c r="B9" s="189" t="s">
        <v>501</v>
      </c>
      <c r="C9" s="149">
        <v>5</v>
      </c>
      <c r="D9" s="150"/>
      <c r="E9" s="151"/>
      <c r="F9" s="152">
        <v>0</v>
      </c>
      <c r="G9" s="156"/>
      <c r="H9" s="152">
        <f t="shared" si="0"/>
        <v>0</v>
      </c>
      <c r="I9" s="152">
        <f t="shared" si="1"/>
        <v>0</v>
      </c>
    </row>
    <row r="10" spans="1:9" ht="12.75">
      <c r="A10" s="554" t="s">
        <v>12</v>
      </c>
      <c r="B10" s="554"/>
      <c r="C10" s="554"/>
      <c r="D10" s="554"/>
      <c r="E10" s="554"/>
      <c r="F10" s="554"/>
      <c r="G10" s="554"/>
      <c r="H10" s="554"/>
      <c r="I10" s="157">
        <f>SUM(I3:I9)</f>
        <v>0</v>
      </c>
    </row>
  </sheetData>
  <sheetProtection/>
  <mergeCells count="2">
    <mergeCell ref="B2:H2"/>
    <mergeCell ref="A10:H10"/>
  </mergeCells>
  <printOptions/>
  <pageMargins left="0.7" right="0.7" top="0.75" bottom="0.75" header="0.3" footer="0.3"/>
  <pageSetup fitToHeight="0" fitToWidth="1"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I18"/>
  <sheetViews>
    <sheetView zoomScale="90" zoomScaleNormal="90" zoomScalePageLayoutView="0" workbookViewId="0" topLeftCell="A10">
      <selection activeCell="J12" sqref="J12"/>
    </sheetView>
  </sheetViews>
  <sheetFormatPr defaultColWidth="9.140625" defaultRowHeight="15"/>
  <cols>
    <col min="1" max="1" width="9.140625" style="428" customWidth="1"/>
    <col min="2" max="2" width="61.8515625" style="428" customWidth="1"/>
    <col min="3" max="4" width="9.140625" style="428" customWidth="1"/>
    <col min="5" max="5" width="13.57421875" style="428" bestFit="1" customWidth="1"/>
    <col min="6" max="7" width="9.140625" style="428" customWidth="1"/>
    <col min="8" max="8" width="13.00390625" style="428" customWidth="1"/>
    <col min="9" max="9" width="10.140625" style="428" bestFit="1" customWidth="1"/>
    <col min="10" max="10" width="42.8515625" style="428" bestFit="1" customWidth="1"/>
    <col min="11" max="16384" width="9.140625" style="428" customWidth="1"/>
  </cols>
  <sheetData>
    <row r="1" spans="1:9" ht="51">
      <c r="A1" s="426" t="s">
        <v>0</v>
      </c>
      <c r="B1" s="427" t="s">
        <v>286</v>
      </c>
      <c r="C1" s="426" t="s">
        <v>1</v>
      </c>
      <c r="D1" s="426" t="s">
        <v>2</v>
      </c>
      <c r="E1" s="426" t="s">
        <v>3</v>
      </c>
      <c r="F1" s="426" t="s">
        <v>4</v>
      </c>
      <c r="G1" s="426" t="s">
        <v>5</v>
      </c>
      <c r="H1" s="426" t="s">
        <v>6</v>
      </c>
      <c r="I1" s="426" t="s">
        <v>7</v>
      </c>
    </row>
    <row r="2" spans="1:9" ht="15">
      <c r="A2" s="555">
        <v>1</v>
      </c>
      <c r="B2" s="429" t="s">
        <v>227</v>
      </c>
      <c r="C2" s="430"/>
      <c r="D2" s="430"/>
      <c r="E2" s="430"/>
      <c r="F2" s="431"/>
      <c r="G2" s="432"/>
      <c r="H2" s="431"/>
      <c r="I2" s="433">
        <f>SUM(I4:I5)</f>
        <v>0</v>
      </c>
    </row>
    <row r="3" spans="1:9" ht="102">
      <c r="A3" s="555"/>
      <c r="B3" s="434" t="s">
        <v>375</v>
      </c>
      <c r="C3" s="435">
        <v>16</v>
      </c>
      <c r="D3" s="435"/>
      <c r="E3" s="435"/>
      <c r="F3" s="436"/>
      <c r="G3" s="437"/>
      <c r="H3" s="436"/>
      <c r="I3" s="433"/>
    </row>
    <row r="4" spans="1:9" ht="102">
      <c r="A4" s="555"/>
      <c r="B4" s="434" t="s">
        <v>376</v>
      </c>
      <c r="C4" s="435">
        <v>12</v>
      </c>
      <c r="D4" s="435"/>
      <c r="E4" s="435"/>
      <c r="F4" s="436"/>
      <c r="G4" s="437"/>
      <c r="H4" s="436"/>
      <c r="I4" s="433"/>
    </row>
    <row r="5" spans="1:9" ht="102">
      <c r="A5" s="555"/>
      <c r="B5" s="434" t="s">
        <v>377</v>
      </c>
      <c r="C5" s="435">
        <v>8</v>
      </c>
      <c r="D5" s="435"/>
      <c r="E5" s="435"/>
      <c r="F5" s="436"/>
      <c r="G5" s="437"/>
      <c r="H5" s="436"/>
      <c r="I5" s="433"/>
    </row>
    <row r="6" spans="1:9" ht="89.25">
      <c r="A6" s="435">
        <v>2</v>
      </c>
      <c r="B6" s="434" t="s">
        <v>378</v>
      </c>
      <c r="C6" s="435">
        <v>12</v>
      </c>
      <c r="D6" s="435"/>
      <c r="E6" s="427"/>
      <c r="F6" s="436"/>
      <c r="G6" s="437"/>
      <c r="H6" s="436"/>
      <c r="I6" s="433"/>
    </row>
    <row r="7" spans="1:9" ht="89.25">
      <c r="A7" s="435">
        <v>3</v>
      </c>
      <c r="B7" s="434" t="s">
        <v>379</v>
      </c>
      <c r="C7" s="435">
        <v>8</v>
      </c>
      <c r="D7" s="435"/>
      <c r="E7" s="427"/>
      <c r="F7" s="436"/>
      <c r="G7" s="437"/>
      <c r="H7" s="436"/>
      <c r="I7" s="433"/>
    </row>
    <row r="8" spans="1:9" ht="114.75">
      <c r="A8" s="438"/>
      <c r="B8" s="434" t="s">
        <v>380</v>
      </c>
      <c r="C8" s="435">
        <v>12</v>
      </c>
      <c r="D8" s="435"/>
      <c r="E8" s="427"/>
      <c r="F8" s="436"/>
      <c r="G8" s="437"/>
      <c r="H8" s="436"/>
      <c r="I8" s="433"/>
    </row>
    <row r="9" spans="1:9" ht="102">
      <c r="A9" s="438"/>
      <c r="B9" s="439" t="s">
        <v>381</v>
      </c>
      <c r="C9" s="435">
        <v>4</v>
      </c>
      <c r="D9" s="435"/>
      <c r="E9" s="427"/>
      <c r="F9" s="436"/>
      <c r="G9" s="437"/>
      <c r="H9" s="436"/>
      <c r="I9" s="433"/>
    </row>
    <row r="10" spans="1:9" ht="63.75">
      <c r="A10" s="438"/>
      <c r="B10" s="434" t="s">
        <v>382</v>
      </c>
      <c r="C10" s="435">
        <v>2</v>
      </c>
      <c r="D10" s="435"/>
      <c r="E10" s="427"/>
      <c r="F10" s="436"/>
      <c r="G10" s="437"/>
      <c r="H10" s="436"/>
      <c r="I10" s="433"/>
    </row>
    <row r="11" spans="1:9" ht="76.5">
      <c r="A11" s="438"/>
      <c r="B11" s="434" t="s">
        <v>383</v>
      </c>
      <c r="C11" s="435">
        <v>2</v>
      </c>
      <c r="D11" s="435"/>
      <c r="E11" s="427"/>
      <c r="F11" s="436"/>
      <c r="G11" s="437"/>
      <c r="H11" s="436"/>
      <c r="I11" s="433"/>
    </row>
    <row r="12" spans="1:9" ht="165.75">
      <c r="A12" s="438"/>
      <c r="B12" s="434" t="s">
        <v>384</v>
      </c>
      <c r="C12" s="435">
        <v>1</v>
      </c>
      <c r="D12" s="435"/>
      <c r="E12" s="427"/>
      <c r="F12" s="436"/>
      <c r="G12" s="437"/>
      <c r="H12" s="436"/>
      <c r="I12" s="433"/>
    </row>
    <row r="13" spans="1:9" ht="15">
      <c r="A13" s="556" t="e">
        <f>SUM(#REF!)</f>
        <v>#REF!</v>
      </c>
      <c r="B13" s="556" t="e">
        <f>SUM(#REF!)</f>
        <v>#REF!</v>
      </c>
      <c r="C13" s="556" t="e">
        <f>SUM(#REF!)</f>
        <v>#REF!</v>
      </c>
      <c r="D13" s="556" t="e">
        <f>SUM(#REF!)</f>
        <v>#REF!</v>
      </c>
      <c r="E13" s="556" t="e">
        <f>SUM(#REF!)</f>
        <v>#REF!</v>
      </c>
      <c r="F13" s="556" t="e">
        <f>SUM(#REF!)</f>
        <v>#REF!</v>
      </c>
      <c r="G13" s="556" t="e">
        <f>SUM(#REF!)</f>
        <v>#REF!</v>
      </c>
      <c r="H13" s="440"/>
      <c r="I13" s="440">
        <f>SUM(I2:I12)</f>
        <v>0</v>
      </c>
    </row>
    <row r="14" spans="1:9" ht="15">
      <c r="A14" s="441"/>
      <c r="B14" s="441"/>
      <c r="C14" s="438"/>
      <c r="D14" s="438"/>
      <c r="E14" s="438"/>
      <c r="F14" s="442"/>
      <c r="G14" s="441"/>
      <c r="H14" s="442"/>
      <c r="I14" s="442"/>
    </row>
    <row r="15" spans="1:9" ht="15.75">
      <c r="A15" s="441"/>
      <c r="B15" s="557" t="s">
        <v>212</v>
      </c>
      <c r="C15" s="557"/>
      <c r="D15" s="557"/>
      <c r="E15" s="557"/>
      <c r="F15" s="557"/>
      <c r="G15" s="557"/>
      <c r="H15" s="557"/>
      <c r="I15" s="557"/>
    </row>
    <row r="16" spans="1:9" ht="15">
      <c r="A16" s="441"/>
      <c r="B16" s="441"/>
      <c r="C16" s="438"/>
      <c r="D16" s="438"/>
      <c r="E16" s="438"/>
      <c r="F16" s="441"/>
      <c r="G16" s="441"/>
      <c r="H16" s="441"/>
      <c r="I16" s="441"/>
    </row>
    <row r="17" spans="1:9" ht="15">
      <c r="A17" s="441"/>
      <c r="B17" s="441"/>
      <c r="C17" s="438"/>
      <c r="D17" s="438"/>
      <c r="E17" s="438"/>
      <c r="F17" s="441"/>
      <c r="G17" s="441"/>
      <c r="H17" s="441"/>
      <c r="I17" s="441"/>
    </row>
    <row r="18" spans="1:9" ht="15">
      <c r="A18" s="441"/>
      <c r="B18" s="441"/>
      <c r="C18" s="438"/>
      <c r="D18" s="438"/>
      <c r="E18" s="438"/>
      <c r="F18" s="441"/>
      <c r="G18" s="441"/>
      <c r="H18" s="441"/>
      <c r="I18" s="441"/>
    </row>
  </sheetData>
  <sheetProtection/>
  <mergeCells count="3">
    <mergeCell ref="A2:A5"/>
    <mergeCell ref="A13:G13"/>
    <mergeCell ref="B15:I1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selection activeCell="B11" sqref="B11"/>
    </sheetView>
  </sheetViews>
  <sheetFormatPr defaultColWidth="9.140625" defaultRowHeight="15"/>
  <cols>
    <col min="1" max="1" width="3.57421875" style="35" customWidth="1"/>
    <col min="2" max="2" width="60.7109375" style="35" customWidth="1"/>
    <col min="3" max="3" width="6.7109375" style="37" customWidth="1"/>
    <col min="4" max="4" width="11.7109375" style="37" customWidth="1"/>
    <col min="5" max="5" width="12.7109375" style="37" customWidth="1"/>
    <col min="6" max="6" width="12.57421875" style="35" customWidth="1"/>
    <col min="7" max="7" width="6.7109375" style="35" customWidth="1"/>
    <col min="8" max="9" width="11.7109375" style="35" customWidth="1"/>
    <col min="10" max="10" width="0.85546875" style="35" customWidth="1"/>
    <col min="11" max="16384" width="9.140625" style="35" customWidth="1"/>
  </cols>
  <sheetData>
    <row r="1" spans="1:9" ht="38.25">
      <c r="A1" s="34" t="s">
        <v>0</v>
      </c>
      <c r="B1" s="34" t="s">
        <v>13</v>
      </c>
      <c r="C1" s="34" t="s">
        <v>1</v>
      </c>
      <c r="D1" s="34" t="s">
        <v>2</v>
      </c>
      <c r="E1" s="34" t="s">
        <v>3</v>
      </c>
      <c r="F1" s="34" t="s">
        <v>168</v>
      </c>
      <c r="G1" s="34" t="s">
        <v>5</v>
      </c>
      <c r="H1" s="34" t="s">
        <v>6</v>
      </c>
      <c r="I1" s="34" t="s">
        <v>7</v>
      </c>
    </row>
    <row r="2" spans="1:9" s="59" customFormat="1" ht="15" customHeight="1">
      <c r="A2" s="57"/>
      <c r="B2" s="464" t="s">
        <v>171</v>
      </c>
      <c r="C2" s="465"/>
      <c r="D2" s="465"/>
      <c r="E2" s="465"/>
      <c r="F2" s="465"/>
      <c r="G2" s="465"/>
      <c r="H2" s="466"/>
      <c r="I2" s="58"/>
    </row>
    <row r="3" spans="1:9" s="59" customFormat="1" ht="81" customHeight="1">
      <c r="A3" s="60">
        <v>1</v>
      </c>
      <c r="B3" s="61" t="s">
        <v>202</v>
      </c>
      <c r="C3" s="484">
        <v>50</v>
      </c>
      <c r="D3" s="484"/>
      <c r="E3" s="62"/>
      <c r="F3" s="487">
        <v>0</v>
      </c>
      <c r="G3" s="490"/>
      <c r="H3" s="480">
        <f aca="true" t="shared" si="0" ref="H3:H17">C3*F3</f>
        <v>0</v>
      </c>
      <c r="I3" s="480">
        <f aca="true" t="shared" si="1" ref="I3:I17">ROUND(H3+H3*G3,2)</f>
        <v>0</v>
      </c>
    </row>
    <row r="4" spans="1:9" s="59" customFormat="1" ht="25.5">
      <c r="A4" s="60">
        <f>A3+1</f>
        <v>2</v>
      </c>
      <c r="B4" s="61" t="s">
        <v>201</v>
      </c>
      <c r="C4" s="485"/>
      <c r="D4" s="485"/>
      <c r="E4" s="62"/>
      <c r="F4" s="488"/>
      <c r="G4" s="491"/>
      <c r="H4" s="481"/>
      <c r="I4" s="481"/>
    </row>
    <row r="5" spans="1:9" s="59" customFormat="1" ht="25.5">
      <c r="A5" s="60">
        <f aca="true" t="shared" si="2" ref="A5:A17">A4+1</f>
        <v>3</v>
      </c>
      <c r="B5" s="61" t="s">
        <v>200</v>
      </c>
      <c r="C5" s="485"/>
      <c r="D5" s="485"/>
      <c r="E5" s="62"/>
      <c r="F5" s="488"/>
      <c r="G5" s="491"/>
      <c r="H5" s="481"/>
      <c r="I5" s="481"/>
    </row>
    <row r="6" spans="1:9" s="59" customFormat="1" ht="25.5">
      <c r="A6" s="60">
        <f t="shared" si="2"/>
        <v>4</v>
      </c>
      <c r="B6" s="61" t="s">
        <v>199</v>
      </c>
      <c r="C6" s="486"/>
      <c r="D6" s="485"/>
      <c r="E6" s="62"/>
      <c r="F6" s="489"/>
      <c r="G6" s="492"/>
      <c r="H6" s="482"/>
      <c r="I6" s="482"/>
    </row>
    <row r="7" spans="1:9" s="59" customFormat="1" ht="51">
      <c r="A7" s="60">
        <f t="shared" si="2"/>
        <v>5</v>
      </c>
      <c r="B7" s="61" t="s">
        <v>203</v>
      </c>
      <c r="C7" s="68">
        <v>6</v>
      </c>
      <c r="D7" s="485"/>
      <c r="E7" s="62"/>
      <c r="F7" s="63">
        <v>0</v>
      </c>
      <c r="G7" s="64"/>
      <c r="H7" s="65">
        <f>C7*F7</f>
        <v>0</v>
      </c>
      <c r="I7" s="65">
        <f>ROUND(H7+H7*G7,2)</f>
        <v>0</v>
      </c>
    </row>
    <row r="8" spans="1:9" s="59" customFormat="1" ht="12.75">
      <c r="A8" s="60">
        <f t="shared" si="2"/>
        <v>6</v>
      </c>
      <c r="B8" s="61" t="s">
        <v>204</v>
      </c>
      <c r="C8" s="68">
        <v>6</v>
      </c>
      <c r="D8" s="485"/>
      <c r="E8" s="62"/>
      <c r="F8" s="63">
        <v>0</v>
      </c>
      <c r="G8" s="64"/>
      <c r="H8" s="65">
        <f>C8*F8</f>
        <v>0</v>
      </c>
      <c r="I8" s="65">
        <f>ROUND(H8+H8*G8,2)</f>
        <v>0</v>
      </c>
    </row>
    <row r="9" spans="1:9" s="59" customFormat="1" ht="51">
      <c r="A9" s="60">
        <f t="shared" si="2"/>
        <v>7</v>
      </c>
      <c r="B9" s="61" t="s">
        <v>208</v>
      </c>
      <c r="C9" s="60">
        <v>50</v>
      </c>
      <c r="D9" s="485"/>
      <c r="E9" s="62"/>
      <c r="F9" s="63">
        <v>0</v>
      </c>
      <c r="G9" s="66"/>
      <c r="H9" s="65">
        <f t="shared" si="0"/>
        <v>0</v>
      </c>
      <c r="I9" s="65">
        <f t="shared" si="1"/>
        <v>0</v>
      </c>
    </row>
    <row r="10" spans="1:9" s="59" customFormat="1" ht="51">
      <c r="A10" s="60">
        <f t="shared" si="2"/>
        <v>8</v>
      </c>
      <c r="B10" s="61" t="s">
        <v>205</v>
      </c>
      <c r="C10" s="60">
        <v>6</v>
      </c>
      <c r="D10" s="485"/>
      <c r="E10" s="62"/>
      <c r="F10" s="63">
        <v>0</v>
      </c>
      <c r="G10" s="66"/>
      <c r="H10" s="65">
        <f t="shared" si="0"/>
        <v>0</v>
      </c>
      <c r="I10" s="65">
        <f t="shared" si="1"/>
        <v>0</v>
      </c>
    </row>
    <row r="11" spans="1:9" s="59" customFormat="1" ht="51">
      <c r="A11" s="60">
        <f t="shared" si="2"/>
        <v>9</v>
      </c>
      <c r="B11" s="61" t="s">
        <v>206</v>
      </c>
      <c r="C11" s="60">
        <v>50</v>
      </c>
      <c r="D11" s="485"/>
      <c r="E11" s="62"/>
      <c r="F11" s="63">
        <v>0</v>
      </c>
      <c r="G11" s="66"/>
      <c r="H11" s="65">
        <f t="shared" si="0"/>
        <v>0</v>
      </c>
      <c r="I11" s="65">
        <f t="shared" si="1"/>
        <v>0</v>
      </c>
    </row>
    <row r="12" spans="1:9" s="59" customFormat="1" ht="25.5">
      <c r="A12" s="60">
        <f t="shared" si="2"/>
        <v>10</v>
      </c>
      <c r="B12" s="61" t="s">
        <v>211</v>
      </c>
      <c r="C12" s="60">
        <v>2</v>
      </c>
      <c r="D12" s="485"/>
      <c r="E12" s="62"/>
      <c r="F12" s="63">
        <v>0</v>
      </c>
      <c r="G12" s="66"/>
      <c r="H12" s="65">
        <f t="shared" si="0"/>
        <v>0</v>
      </c>
      <c r="I12" s="65">
        <f t="shared" si="1"/>
        <v>0</v>
      </c>
    </row>
    <row r="13" spans="1:9" s="59" customFormat="1" ht="25.5">
      <c r="A13" s="60">
        <f t="shared" si="2"/>
        <v>11</v>
      </c>
      <c r="B13" s="61" t="s">
        <v>210</v>
      </c>
      <c r="C13" s="60">
        <v>15</v>
      </c>
      <c r="D13" s="485"/>
      <c r="E13" s="62"/>
      <c r="F13" s="63">
        <v>0</v>
      </c>
      <c r="G13" s="66"/>
      <c r="H13" s="65">
        <f t="shared" si="0"/>
        <v>0</v>
      </c>
      <c r="I13" s="65">
        <f t="shared" si="1"/>
        <v>0</v>
      </c>
    </row>
    <row r="14" spans="1:9" s="59" customFormat="1" ht="25.5">
      <c r="A14" s="60">
        <f t="shared" si="2"/>
        <v>12</v>
      </c>
      <c r="B14" s="61" t="s">
        <v>209</v>
      </c>
      <c r="C14" s="60">
        <v>35</v>
      </c>
      <c r="D14" s="485"/>
      <c r="E14" s="62"/>
      <c r="F14" s="63">
        <v>0</v>
      </c>
      <c r="G14" s="66"/>
      <c r="H14" s="65">
        <f t="shared" si="0"/>
        <v>0</v>
      </c>
      <c r="I14" s="65">
        <f t="shared" si="1"/>
        <v>0</v>
      </c>
    </row>
    <row r="15" spans="1:9" s="59" customFormat="1" ht="12.75">
      <c r="A15" s="60">
        <f t="shared" si="2"/>
        <v>13</v>
      </c>
      <c r="B15" s="61" t="s">
        <v>207</v>
      </c>
      <c r="C15" s="60">
        <v>10</v>
      </c>
      <c r="D15" s="485"/>
      <c r="E15" s="62"/>
      <c r="F15" s="63">
        <v>0</v>
      </c>
      <c r="G15" s="66"/>
      <c r="H15" s="65">
        <f t="shared" si="0"/>
        <v>0</v>
      </c>
      <c r="I15" s="65">
        <f t="shared" si="1"/>
        <v>0</v>
      </c>
    </row>
    <row r="16" spans="1:9" s="59" customFormat="1" ht="12.75">
      <c r="A16" s="60">
        <f t="shared" si="2"/>
        <v>14</v>
      </c>
      <c r="B16" s="61" t="s">
        <v>172</v>
      </c>
      <c r="C16" s="60">
        <v>50</v>
      </c>
      <c r="D16" s="485"/>
      <c r="E16" s="62"/>
      <c r="F16" s="63">
        <v>0</v>
      </c>
      <c r="G16" s="66"/>
      <c r="H16" s="65">
        <f t="shared" si="0"/>
        <v>0</v>
      </c>
      <c r="I16" s="65">
        <f t="shared" si="1"/>
        <v>0</v>
      </c>
    </row>
    <row r="17" spans="1:9" s="59" customFormat="1" ht="12.75">
      <c r="A17" s="60">
        <f t="shared" si="2"/>
        <v>15</v>
      </c>
      <c r="B17" s="61" t="s">
        <v>173</v>
      </c>
      <c r="C17" s="60">
        <v>10</v>
      </c>
      <c r="D17" s="486"/>
      <c r="E17" s="62"/>
      <c r="F17" s="63">
        <v>0</v>
      </c>
      <c r="G17" s="66"/>
      <c r="H17" s="65">
        <f t="shared" si="0"/>
        <v>0</v>
      </c>
      <c r="I17" s="65">
        <f t="shared" si="1"/>
        <v>0</v>
      </c>
    </row>
    <row r="18" spans="1:9" s="59" customFormat="1" ht="12.75">
      <c r="A18" s="473" t="s">
        <v>12</v>
      </c>
      <c r="B18" s="473"/>
      <c r="C18" s="473"/>
      <c r="D18" s="473"/>
      <c r="E18" s="473"/>
      <c r="F18" s="473"/>
      <c r="G18" s="473"/>
      <c r="H18" s="473"/>
      <c r="I18" s="67">
        <f>SUM(I3:I17)</f>
        <v>0</v>
      </c>
    </row>
    <row r="19" s="59" customFormat="1" ht="12.75">
      <c r="I19" s="131"/>
    </row>
    <row r="20" spans="2:9" ht="15.75">
      <c r="B20" s="479" t="s">
        <v>212</v>
      </c>
      <c r="C20" s="479"/>
      <c r="D20" s="479"/>
      <c r="E20" s="479"/>
      <c r="F20" s="479"/>
      <c r="G20" s="479"/>
      <c r="H20" s="479"/>
      <c r="I20" s="479"/>
    </row>
    <row r="21" s="59" customFormat="1" ht="12.75"/>
    <row r="22" spans="2:9" s="59" customFormat="1" ht="26.25" customHeight="1">
      <c r="B22" s="483" t="s">
        <v>174</v>
      </c>
      <c r="C22" s="483"/>
      <c r="D22" s="483"/>
      <c r="E22" s="483"/>
      <c r="F22" s="483"/>
      <c r="G22" s="483"/>
      <c r="H22" s="483"/>
      <c r="I22" s="483"/>
    </row>
    <row r="23" s="59" customFormat="1" ht="12.75"/>
  </sheetData>
  <sheetProtection/>
  <mergeCells count="10">
    <mergeCell ref="B20:I20"/>
    <mergeCell ref="I3:I6"/>
    <mergeCell ref="A18:H18"/>
    <mergeCell ref="B22:I22"/>
    <mergeCell ref="B2:H2"/>
    <mergeCell ref="C3:C6"/>
    <mergeCell ref="D3:D17"/>
    <mergeCell ref="F3:F6"/>
    <mergeCell ref="G3:G6"/>
    <mergeCell ref="H3:H6"/>
  </mergeCells>
  <printOptions/>
  <pageMargins left="0.39" right="0.1968503937007874" top="0.984251968503937" bottom="1.3385826771653544" header="0.5118110236220472" footer="0.5118110236220472"/>
  <pageSetup fitToWidth="0" fitToHeight="1" horizontalDpi="600" verticalDpi="600" orientation="landscape" paperSize="9" scale="70" r:id="rId1"/>
  <headerFooter alignWithMargins="0">
    <oddHeader>&amp;L&amp;A</oddHeader>
    <oddFooter>&amp;C&amp;P z &amp;N</oddFooter>
  </headerFooter>
</worksheet>
</file>

<file path=xl/worksheets/sheet30.xml><?xml version="1.0" encoding="utf-8"?>
<worksheet xmlns="http://schemas.openxmlformats.org/spreadsheetml/2006/main" xmlns:r="http://schemas.openxmlformats.org/officeDocument/2006/relationships">
  <dimension ref="A1:I7"/>
  <sheetViews>
    <sheetView zoomScalePageLayoutView="0" workbookViewId="0" topLeftCell="A1">
      <selection activeCell="D3" sqref="D3"/>
    </sheetView>
  </sheetViews>
  <sheetFormatPr defaultColWidth="9.140625" defaultRowHeight="15"/>
  <cols>
    <col min="1" max="1" width="3.57421875" style="35" customWidth="1"/>
    <col min="2" max="2" width="67.421875" style="35" customWidth="1"/>
    <col min="3" max="3" width="6.7109375" style="37" customWidth="1"/>
    <col min="4" max="4" width="11.7109375" style="37" customWidth="1"/>
    <col min="5" max="5" width="12.7109375" style="37" customWidth="1"/>
    <col min="6" max="6" width="12.57421875" style="35" customWidth="1"/>
    <col min="7" max="7" width="6.7109375" style="35" customWidth="1"/>
    <col min="8" max="9" width="11.7109375" style="35" customWidth="1"/>
    <col min="10" max="10" width="0.85546875" style="35" customWidth="1"/>
    <col min="11" max="16384" width="9.140625" style="35" customWidth="1"/>
  </cols>
  <sheetData>
    <row r="1" spans="1:9" ht="38.25">
      <c r="A1" s="34" t="s">
        <v>0</v>
      </c>
      <c r="B1" s="34" t="s">
        <v>13</v>
      </c>
      <c r="C1" s="34" t="s">
        <v>1</v>
      </c>
      <c r="D1" s="34" t="s">
        <v>2</v>
      </c>
      <c r="E1" s="34" t="s">
        <v>3</v>
      </c>
      <c r="F1" s="34" t="s">
        <v>168</v>
      </c>
      <c r="G1" s="34" t="s">
        <v>5</v>
      </c>
      <c r="H1" s="34" t="s">
        <v>6</v>
      </c>
      <c r="I1" s="34" t="s">
        <v>7</v>
      </c>
    </row>
    <row r="2" spans="1:9" s="96" customFormat="1" ht="178.5">
      <c r="A2" s="93">
        <v>1</v>
      </c>
      <c r="B2" s="112" t="s">
        <v>359</v>
      </c>
      <c r="C2" s="443">
        <v>20</v>
      </c>
      <c r="D2" s="93"/>
      <c r="E2" s="93"/>
      <c r="F2" s="94"/>
      <c r="G2" s="4"/>
      <c r="H2" s="94"/>
      <c r="I2" s="95"/>
    </row>
    <row r="3" spans="1:9" s="96" customFormat="1" ht="165.75">
      <c r="A3" s="93">
        <v>2</v>
      </c>
      <c r="B3" s="112" t="s">
        <v>360</v>
      </c>
      <c r="C3" s="443">
        <v>20</v>
      </c>
      <c r="D3" s="93"/>
      <c r="E3" s="93"/>
      <c r="F3" s="94"/>
      <c r="G3" s="4"/>
      <c r="H3" s="94"/>
      <c r="I3" s="95"/>
    </row>
    <row r="4" spans="1:9" ht="25.5">
      <c r="A4" s="93">
        <v>3</v>
      </c>
      <c r="B4" s="112" t="s">
        <v>361</v>
      </c>
      <c r="C4" s="93">
        <v>8</v>
      </c>
      <c r="D4" s="93"/>
      <c r="E4" s="93"/>
      <c r="F4" s="94"/>
      <c r="G4" s="4"/>
      <c r="H4" s="94"/>
      <c r="I4" s="95"/>
    </row>
    <row r="5" spans="1:9" ht="25.5">
      <c r="A5" s="37">
        <v>4</v>
      </c>
      <c r="B5" s="112" t="s">
        <v>362</v>
      </c>
      <c r="C5" s="93">
        <v>10</v>
      </c>
      <c r="D5" s="93"/>
      <c r="E5" s="93"/>
      <c r="F5" s="94"/>
      <c r="G5" s="4"/>
      <c r="H5" s="94"/>
      <c r="I5" s="95"/>
    </row>
    <row r="6" spans="1:9" ht="12.75">
      <c r="A6" s="37">
        <v>5</v>
      </c>
      <c r="B6" s="112" t="s">
        <v>363</v>
      </c>
      <c r="C6" s="93">
        <v>16</v>
      </c>
      <c r="D6" s="93"/>
      <c r="E6" s="93"/>
      <c r="F6" s="94"/>
      <c r="G6" s="4"/>
      <c r="H6" s="94"/>
      <c r="I6" s="95"/>
    </row>
    <row r="7" spans="1:9" ht="12.75">
      <c r="A7" s="558" t="s">
        <v>12</v>
      </c>
      <c r="B7" s="558"/>
      <c r="C7" s="558"/>
      <c r="D7" s="558"/>
      <c r="E7" s="558"/>
      <c r="F7" s="558"/>
      <c r="G7" s="558"/>
      <c r="H7" s="32">
        <f>SUM(H2:H6)</f>
        <v>0</v>
      </c>
      <c r="I7" s="32">
        <f>SUM(I2:I6)</f>
        <v>0</v>
      </c>
    </row>
  </sheetData>
  <sheetProtection/>
  <mergeCells count="1">
    <mergeCell ref="A7:G7"/>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I8"/>
  <sheetViews>
    <sheetView zoomScale="70" zoomScaleNormal="70" zoomScalePageLayoutView="0" workbookViewId="0" topLeftCell="A1">
      <selection activeCell="I2" sqref="I2"/>
    </sheetView>
  </sheetViews>
  <sheetFormatPr defaultColWidth="9.140625" defaultRowHeight="15"/>
  <cols>
    <col min="1" max="1" width="9.140625" style="208" customWidth="1"/>
    <col min="2" max="2" width="56.421875" style="208" customWidth="1"/>
    <col min="3" max="4" width="9.140625" style="208" customWidth="1"/>
    <col min="5" max="5" width="15.421875" style="208" customWidth="1"/>
    <col min="6" max="7" width="9.140625" style="208" customWidth="1"/>
    <col min="8" max="8" width="12.8515625" style="208" customWidth="1"/>
    <col min="9" max="9" width="12.28125" style="208" customWidth="1"/>
    <col min="10" max="16384" width="9.140625" style="208" customWidth="1"/>
  </cols>
  <sheetData>
    <row r="1" spans="1:9" ht="51">
      <c r="A1" s="99" t="s">
        <v>0</v>
      </c>
      <c r="B1" s="99" t="s">
        <v>13</v>
      </c>
      <c r="C1" s="99" t="s">
        <v>1</v>
      </c>
      <c r="D1" s="99" t="s">
        <v>2</v>
      </c>
      <c r="E1" s="99" t="s">
        <v>3</v>
      </c>
      <c r="F1" s="99" t="s">
        <v>168</v>
      </c>
      <c r="G1" s="99" t="s">
        <v>5</v>
      </c>
      <c r="H1" s="99" t="s">
        <v>6</v>
      </c>
      <c r="I1" s="99" t="s">
        <v>7</v>
      </c>
    </row>
    <row r="2" spans="1:9" ht="216.75">
      <c r="A2" s="93">
        <v>1</v>
      </c>
      <c r="B2" s="112" t="s">
        <v>374</v>
      </c>
      <c r="C2" s="93">
        <v>4</v>
      </c>
      <c r="D2" s="93"/>
      <c r="E2" s="367"/>
      <c r="F2" s="94"/>
      <c r="G2" s="4"/>
      <c r="H2" s="94"/>
      <c r="I2" s="95"/>
    </row>
    <row r="3" spans="1:9" ht="102">
      <c r="A3" s="93">
        <v>2</v>
      </c>
      <c r="B3" s="372" t="s">
        <v>543</v>
      </c>
      <c r="C3" s="93">
        <v>4</v>
      </c>
      <c r="D3" s="373"/>
      <c r="E3" s="373"/>
      <c r="F3" s="94"/>
      <c r="G3" s="4"/>
      <c r="H3" s="94"/>
      <c r="I3" s="95"/>
    </row>
    <row r="4" spans="1:9" ht="89.25">
      <c r="A4" s="93">
        <v>3</v>
      </c>
      <c r="B4" s="372" t="s">
        <v>544</v>
      </c>
      <c r="C4" s="93">
        <v>4</v>
      </c>
      <c r="D4" s="373"/>
      <c r="E4" s="373"/>
      <c r="F4" s="94"/>
      <c r="G4" s="4"/>
      <c r="H4" s="94"/>
      <c r="I4" s="95"/>
    </row>
    <row r="5" spans="1:9" ht="38.25">
      <c r="A5" s="368">
        <v>4</v>
      </c>
      <c r="B5" s="374" t="s">
        <v>545</v>
      </c>
      <c r="C5" s="368">
        <v>4</v>
      </c>
      <c r="D5" s="375"/>
      <c r="E5" s="375"/>
      <c r="F5" s="369"/>
      <c r="G5" s="366"/>
      <c r="H5" s="94"/>
      <c r="I5" s="95"/>
    </row>
    <row r="6" spans="1:9" ht="14.25">
      <c r="A6" s="559" t="s">
        <v>504</v>
      </c>
      <c r="B6" s="560"/>
      <c r="C6" s="560"/>
      <c r="D6" s="560"/>
      <c r="E6" s="560"/>
      <c r="F6" s="560"/>
      <c r="G6" s="561"/>
      <c r="H6" s="376">
        <f>SUM(H2:H5)</f>
        <v>0</v>
      </c>
      <c r="I6" s="377">
        <f>SUM(I2:I5)</f>
        <v>0</v>
      </c>
    </row>
    <row r="7" ht="14.25">
      <c r="A7" s="370"/>
    </row>
    <row r="8" ht="14.25">
      <c r="B8" s="371"/>
    </row>
  </sheetData>
  <sheetProtection/>
  <mergeCells count="1">
    <mergeCell ref="A6:G6"/>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7">
      <selection activeCell="C7" sqref="C7"/>
    </sheetView>
  </sheetViews>
  <sheetFormatPr defaultColWidth="9.140625" defaultRowHeight="15"/>
  <cols>
    <col min="1" max="1" width="3.57421875" style="35" customWidth="1"/>
    <col min="2" max="2" width="60.7109375" style="35" customWidth="1"/>
    <col min="3" max="3" width="15.8515625" style="35" customWidth="1"/>
    <col min="4" max="4" width="6.7109375" style="37" customWidth="1"/>
    <col min="5" max="5" width="11.7109375" style="37" customWidth="1"/>
    <col min="6" max="6" width="12.7109375" style="37" customWidth="1"/>
    <col min="7" max="7" width="12.57421875" style="35" customWidth="1"/>
    <col min="8" max="8" width="6.7109375" style="35" customWidth="1"/>
    <col min="9" max="10" width="11.7109375" style="35" customWidth="1"/>
    <col min="11" max="11" width="0.85546875" style="35" customWidth="1"/>
    <col min="12" max="16384" width="9.140625" style="35" customWidth="1"/>
  </cols>
  <sheetData>
    <row r="1" spans="1:10" ht="38.25">
      <c r="A1" s="34" t="s">
        <v>0</v>
      </c>
      <c r="B1" s="34" t="s">
        <v>13</v>
      </c>
      <c r="C1" s="34" t="s">
        <v>391</v>
      </c>
      <c r="D1" s="34" t="s">
        <v>1</v>
      </c>
      <c r="E1" s="34" t="s">
        <v>2</v>
      </c>
      <c r="F1" s="34" t="s">
        <v>3</v>
      </c>
      <c r="G1" s="34" t="s">
        <v>168</v>
      </c>
      <c r="H1" s="34" t="s">
        <v>5</v>
      </c>
      <c r="I1" s="34" t="s">
        <v>6</v>
      </c>
      <c r="J1" s="34" t="s">
        <v>7</v>
      </c>
    </row>
    <row r="2" spans="1:10" s="78" customFormat="1" ht="60">
      <c r="A2" s="60">
        <v>1</v>
      </c>
      <c r="B2" s="135" t="s">
        <v>565</v>
      </c>
      <c r="C2" s="134" t="s">
        <v>569</v>
      </c>
      <c r="D2" s="60">
        <v>6</v>
      </c>
      <c r="E2" s="60"/>
      <c r="F2" s="60"/>
      <c r="G2" s="65"/>
      <c r="H2" s="69"/>
      <c r="I2" s="65"/>
      <c r="J2" s="65"/>
    </row>
    <row r="3" spans="1:10" ht="60">
      <c r="A3" s="36">
        <f>A2+1</f>
        <v>2</v>
      </c>
      <c r="B3" s="135" t="s">
        <v>566</v>
      </c>
      <c r="C3" s="134" t="s">
        <v>569</v>
      </c>
      <c r="D3" s="60">
        <v>3</v>
      </c>
      <c r="E3" s="36"/>
      <c r="F3" s="36"/>
      <c r="G3" s="65"/>
      <c r="H3" s="69"/>
      <c r="I3" s="65"/>
      <c r="J3" s="65"/>
    </row>
    <row r="4" spans="1:10" ht="85.5" customHeight="1">
      <c r="A4" s="36">
        <v>3</v>
      </c>
      <c r="B4" s="563" t="s">
        <v>567</v>
      </c>
      <c r="C4" s="138" t="s">
        <v>569</v>
      </c>
      <c r="D4" s="60">
        <v>60</v>
      </c>
      <c r="E4" s="36"/>
      <c r="F4" s="36"/>
      <c r="G4" s="65"/>
      <c r="H4" s="69"/>
      <c r="I4" s="65"/>
      <c r="J4" s="65"/>
    </row>
    <row r="5" spans="1:10" ht="12.75" customHeight="1" hidden="1">
      <c r="A5" s="36">
        <v>3</v>
      </c>
      <c r="B5" s="564"/>
      <c r="C5" s="136"/>
      <c r="D5" s="104"/>
      <c r="E5" s="36"/>
      <c r="F5" s="36"/>
      <c r="G5" s="97"/>
      <c r="H5" s="69"/>
      <c r="I5" s="65"/>
      <c r="J5" s="65"/>
    </row>
    <row r="6" spans="1:10" ht="12.75" customHeight="1" hidden="1">
      <c r="A6" s="36">
        <v>3</v>
      </c>
      <c r="B6" s="565"/>
      <c r="C6" s="137"/>
      <c r="D6" s="104"/>
      <c r="E6" s="36"/>
      <c r="F6" s="36"/>
      <c r="G6" s="97"/>
      <c r="H6" s="69"/>
      <c r="I6" s="65"/>
      <c r="J6" s="65"/>
    </row>
    <row r="7" spans="1:10" ht="101.25" customHeight="1">
      <c r="A7" s="36">
        <v>4</v>
      </c>
      <c r="B7" s="135" t="s">
        <v>568</v>
      </c>
      <c r="C7" s="567" t="s">
        <v>392</v>
      </c>
      <c r="D7" s="104">
        <v>40</v>
      </c>
      <c r="E7" s="36"/>
      <c r="F7" s="36"/>
      <c r="G7" s="97"/>
      <c r="H7" s="69"/>
      <c r="I7" s="65"/>
      <c r="J7" s="65"/>
    </row>
    <row r="8" spans="1:10" ht="111" customHeight="1">
      <c r="A8" s="36">
        <v>5</v>
      </c>
      <c r="B8" s="135" t="s">
        <v>386</v>
      </c>
      <c r="C8" s="134">
        <v>80</v>
      </c>
      <c r="D8" s="104">
        <v>80</v>
      </c>
      <c r="E8" s="36"/>
      <c r="F8" s="36"/>
      <c r="G8" s="97"/>
      <c r="H8" s="69"/>
      <c r="I8" s="65"/>
      <c r="J8" s="65"/>
    </row>
    <row r="9" spans="1:10" ht="186" customHeight="1">
      <c r="A9" s="36">
        <v>6</v>
      </c>
      <c r="B9" s="135" t="s">
        <v>387</v>
      </c>
      <c r="C9" s="134" t="s">
        <v>393</v>
      </c>
      <c r="D9" s="104">
        <v>6</v>
      </c>
      <c r="E9" s="36"/>
      <c r="F9" s="36"/>
      <c r="G9" s="97"/>
      <c r="H9" s="69"/>
      <c r="I9" s="65"/>
      <c r="J9" s="65"/>
    </row>
    <row r="10" spans="1:10" ht="18" customHeight="1">
      <c r="A10" s="36" t="s">
        <v>558</v>
      </c>
      <c r="B10" s="139" t="s">
        <v>390</v>
      </c>
      <c r="C10" s="140"/>
      <c r="D10" s="140"/>
      <c r="E10" s="140"/>
      <c r="F10" s="140"/>
      <c r="G10" s="140"/>
      <c r="H10" s="140"/>
      <c r="I10" s="140"/>
      <c r="J10" s="141"/>
    </row>
    <row r="11" spans="1:10" ht="18" customHeight="1">
      <c r="A11" s="36" t="s">
        <v>559</v>
      </c>
      <c r="B11" s="139" t="s">
        <v>389</v>
      </c>
      <c r="C11" s="140"/>
      <c r="D11" s="140"/>
      <c r="E11" s="140"/>
      <c r="F11" s="140"/>
      <c r="G11" s="140"/>
      <c r="H11" s="140"/>
      <c r="I11" s="140"/>
      <c r="J11" s="141"/>
    </row>
    <row r="12" spans="1:10" ht="19.5" customHeight="1">
      <c r="A12" s="36" t="s">
        <v>560</v>
      </c>
      <c r="B12" s="139" t="s">
        <v>388</v>
      </c>
      <c r="C12" s="140"/>
      <c r="D12" s="140"/>
      <c r="E12" s="140"/>
      <c r="F12" s="140"/>
      <c r="G12" s="140"/>
      <c r="H12" s="140"/>
      <c r="I12" s="140"/>
      <c r="J12" s="142"/>
    </row>
    <row r="13" spans="1:10" s="8" customFormat="1" ht="12.75" customHeight="1">
      <c r="A13" s="562" t="s">
        <v>12</v>
      </c>
      <c r="B13" s="562"/>
      <c r="C13" s="562"/>
      <c r="D13" s="562"/>
      <c r="E13" s="562"/>
      <c r="F13" s="562"/>
      <c r="G13" s="562"/>
      <c r="H13" s="562"/>
      <c r="I13" s="18">
        <f>SUM(I2:I12)</f>
        <v>0</v>
      </c>
      <c r="J13" s="18">
        <f>SUM(J2:J12)</f>
        <v>0</v>
      </c>
    </row>
  </sheetData>
  <sheetProtection/>
  <mergeCells count="2">
    <mergeCell ref="A13:H13"/>
    <mergeCell ref="B4:B6"/>
  </mergeCells>
  <printOptions/>
  <pageMargins left="0.7" right="0.7" top="0.75" bottom="0.75" header="0.3" footer="0.3"/>
  <pageSetup fitToHeight="1" fitToWidth="1" horizontalDpi="600" verticalDpi="600" orientation="portrait" paperSize="9" scale="56" r:id="rId1"/>
</worksheet>
</file>

<file path=xl/worksheets/sheet33.xml><?xml version="1.0" encoding="utf-8"?>
<worksheet xmlns="http://schemas.openxmlformats.org/spreadsheetml/2006/main" xmlns:r="http://schemas.openxmlformats.org/officeDocument/2006/relationships">
  <dimension ref="A1:I6"/>
  <sheetViews>
    <sheetView zoomScalePageLayoutView="0" workbookViewId="0" topLeftCell="A1">
      <selection activeCell="I2" sqref="I2"/>
    </sheetView>
  </sheetViews>
  <sheetFormatPr defaultColWidth="9.140625" defaultRowHeight="15"/>
  <cols>
    <col min="1" max="1" width="9.140625" style="347" customWidth="1"/>
    <col min="2" max="2" width="56.421875" style="347" customWidth="1"/>
    <col min="3" max="4" width="9.140625" style="347" customWidth="1"/>
    <col min="5" max="5" width="15.421875" style="347" customWidth="1"/>
    <col min="6" max="16384" width="9.140625" style="347" customWidth="1"/>
  </cols>
  <sheetData>
    <row r="1" spans="1:9" ht="51">
      <c r="A1" s="143" t="s">
        <v>0</v>
      </c>
      <c r="B1" s="143" t="s">
        <v>13</v>
      </c>
      <c r="C1" s="143" t="s">
        <v>1</v>
      </c>
      <c r="D1" s="143" t="s">
        <v>2</v>
      </c>
      <c r="E1" s="143" t="s">
        <v>3</v>
      </c>
      <c r="F1" s="143" t="s">
        <v>168</v>
      </c>
      <c r="G1" s="143" t="s">
        <v>5</v>
      </c>
      <c r="H1" s="143" t="s">
        <v>6</v>
      </c>
      <c r="I1" s="143" t="s">
        <v>7</v>
      </c>
    </row>
    <row r="2" spans="1:9" ht="71.25" customHeight="1">
      <c r="A2" s="348">
        <v>1</v>
      </c>
      <c r="B2" s="144" t="s">
        <v>475</v>
      </c>
      <c r="C2" s="348">
        <v>40</v>
      </c>
      <c r="D2" s="348"/>
      <c r="E2" s="349"/>
      <c r="F2" s="350"/>
      <c r="G2" s="351"/>
      <c r="H2" s="350"/>
      <c r="I2" s="350">
        <f>ROUND(H2+H2*G2,2)</f>
        <v>0</v>
      </c>
    </row>
    <row r="6" ht="14.25">
      <c r="B6" s="352"/>
    </row>
  </sheetData>
  <sheetProtection/>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I13"/>
  <sheetViews>
    <sheetView zoomScale="110" zoomScaleNormal="110" zoomScalePageLayoutView="0" workbookViewId="0" topLeftCell="A1">
      <selection activeCell="I7" sqref="I7:I8"/>
    </sheetView>
  </sheetViews>
  <sheetFormatPr defaultColWidth="9.140625" defaultRowHeight="15"/>
  <cols>
    <col min="1" max="1" width="3.57421875" style="194" customWidth="1"/>
    <col min="2" max="2" width="60.7109375" style="194" customWidth="1"/>
    <col min="3" max="3" width="6.7109375" style="194" customWidth="1"/>
    <col min="4" max="4" width="11.7109375" style="194" customWidth="1"/>
    <col min="5" max="5" width="12.7109375" style="194" customWidth="1"/>
    <col min="6" max="6" width="12.57421875" style="194" customWidth="1"/>
    <col min="7" max="7" width="6.7109375" style="194" customWidth="1"/>
    <col min="8" max="9" width="11.7109375" style="194" customWidth="1"/>
    <col min="10" max="10" width="0.85546875" style="194" customWidth="1"/>
    <col min="11" max="16384" width="9.140625" style="194" customWidth="1"/>
  </cols>
  <sheetData>
    <row r="1" spans="1:9" ht="38.25">
      <c r="A1" s="193" t="s">
        <v>0</v>
      </c>
      <c r="B1" s="193" t="s">
        <v>13</v>
      </c>
      <c r="C1" s="193" t="s">
        <v>1</v>
      </c>
      <c r="D1" s="193" t="s">
        <v>2</v>
      </c>
      <c r="E1" s="193" t="s">
        <v>3</v>
      </c>
      <c r="F1" s="193" t="s">
        <v>168</v>
      </c>
      <c r="G1" s="193" t="s">
        <v>5</v>
      </c>
      <c r="H1" s="193" t="s">
        <v>6</v>
      </c>
      <c r="I1" s="193" t="s">
        <v>7</v>
      </c>
    </row>
    <row r="2" spans="1:9" s="198" customFormat="1" ht="51">
      <c r="A2" s="195">
        <v>1</v>
      </c>
      <c r="B2" s="201" t="s">
        <v>571</v>
      </c>
      <c r="C2" s="93">
        <v>6</v>
      </c>
      <c r="D2" s="195"/>
      <c r="E2" s="195"/>
      <c r="F2" s="196">
        <v>0</v>
      </c>
      <c r="G2" s="197"/>
      <c r="H2" s="196">
        <f aca="true" t="shared" si="0" ref="H2:H8">F2*C2</f>
        <v>0</v>
      </c>
      <c r="I2" s="196">
        <f aca="true" t="shared" si="1" ref="I2:I8">ROUND(H2+H2*G2,2)</f>
        <v>0</v>
      </c>
    </row>
    <row r="3" spans="1:9" s="198" customFormat="1" ht="63.75">
      <c r="A3" s="195">
        <v>2</v>
      </c>
      <c r="B3" s="201" t="s">
        <v>572</v>
      </c>
      <c r="C3" s="93">
        <v>10</v>
      </c>
      <c r="D3" s="195"/>
      <c r="E3" s="195"/>
      <c r="F3" s="196">
        <v>0</v>
      </c>
      <c r="G3" s="197"/>
      <c r="H3" s="196">
        <f t="shared" si="0"/>
        <v>0</v>
      </c>
      <c r="I3" s="196">
        <f t="shared" si="1"/>
        <v>0</v>
      </c>
    </row>
    <row r="4" spans="1:9" s="198" customFormat="1" ht="63.75">
      <c r="A4" s="195">
        <v>3</v>
      </c>
      <c r="B4" s="201" t="s">
        <v>574</v>
      </c>
      <c r="C4" s="93">
        <v>6</v>
      </c>
      <c r="D4" s="195"/>
      <c r="E4" s="195"/>
      <c r="F4" s="196">
        <v>0</v>
      </c>
      <c r="G4" s="197"/>
      <c r="H4" s="196">
        <f t="shared" si="0"/>
        <v>0</v>
      </c>
      <c r="I4" s="196">
        <f t="shared" si="1"/>
        <v>0</v>
      </c>
    </row>
    <row r="5" spans="1:9" s="198" customFormat="1" ht="140.25">
      <c r="A5" s="195">
        <v>4</v>
      </c>
      <c r="B5" s="202" t="s">
        <v>573</v>
      </c>
      <c r="C5" s="93">
        <v>8</v>
      </c>
      <c r="D5" s="195"/>
      <c r="E5" s="195"/>
      <c r="F5" s="196">
        <v>0</v>
      </c>
      <c r="G5" s="197"/>
      <c r="H5" s="196">
        <f t="shared" si="0"/>
        <v>0</v>
      </c>
      <c r="I5" s="196">
        <f t="shared" si="1"/>
        <v>0</v>
      </c>
    </row>
    <row r="6" spans="1:9" s="198" customFormat="1" ht="153">
      <c r="A6" s="195">
        <v>5</v>
      </c>
      <c r="B6" s="202" t="s">
        <v>575</v>
      </c>
      <c r="C6" s="93">
        <v>8</v>
      </c>
      <c r="D6" s="195"/>
      <c r="E6" s="195"/>
      <c r="F6" s="196">
        <v>0</v>
      </c>
      <c r="G6" s="197"/>
      <c r="H6" s="196">
        <f t="shared" si="0"/>
        <v>0</v>
      </c>
      <c r="I6" s="196">
        <f t="shared" si="1"/>
        <v>0</v>
      </c>
    </row>
    <row r="7" spans="1:9" s="198" customFormat="1" ht="127.5">
      <c r="A7" s="195">
        <v>6</v>
      </c>
      <c r="B7" s="202" t="s">
        <v>503</v>
      </c>
      <c r="C7" s="93">
        <v>8</v>
      </c>
      <c r="D7" s="195"/>
      <c r="E7" s="195"/>
      <c r="F7" s="196">
        <v>0</v>
      </c>
      <c r="G7" s="197"/>
      <c r="H7" s="196">
        <f t="shared" si="0"/>
        <v>0</v>
      </c>
      <c r="I7" s="196">
        <f t="shared" si="1"/>
        <v>0</v>
      </c>
    </row>
    <row r="8" spans="1:9" ht="25.5">
      <c r="A8" s="195">
        <v>7</v>
      </c>
      <c r="B8" s="203" t="s">
        <v>570</v>
      </c>
      <c r="C8" s="93">
        <v>8</v>
      </c>
      <c r="D8" s="195"/>
      <c r="E8" s="195"/>
      <c r="F8" s="196">
        <v>0</v>
      </c>
      <c r="G8" s="197"/>
      <c r="H8" s="196">
        <f t="shared" si="0"/>
        <v>0</v>
      </c>
      <c r="I8" s="196">
        <f t="shared" si="1"/>
        <v>0</v>
      </c>
    </row>
    <row r="9" spans="1:9" ht="12.75">
      <c r="A9" s="199"/>
      <c r="B9" s="200"/>
      <c r="C9" s="200"/>
      <c r="D9" s="200"/>
      <c r="E9" s="200" t="s">
        <v>504</v>
      </c>
      <c r="F9" s="200"/>
      <c r="G9" s="200"/>
      <c r="H9" s="205">
        <f>SUM(H2:H8)</f>
        <v>0</v>
      </c>
      <c r="I9" s="204">
        <f>SUM(I2:I8)</f>
        <v>0</v>
      </c>
    </row>
    <row r="13" spans="2:9" ht="12.75">
      <c r="B13" s="566" t="s">
        <v>231</v>
      </c>
      <c r="C13" s="566"/>
      <c r="D13" s="566"/>
      <c r="E13" s="566"/>
      <c r="F13" s="566"/>
      <c r="G13" s="566"/>
      <c r="H13" s="566"/>
      <c r="I13" s="566"/>
    </row>
  </sheetData>
  <sheetProtection/>
  <mergeCells count="1">
    <mergeCell ref="B13:I13"/>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I4"/>
  <sheetViews>
    <sheetView tabSelected="1" zoomScalePageLayoutView="0" workbookViewId="0" topLeftCell="A1">
      <selection activeCell="I2" sqref="I2"/>
    </sheetView>
  </sheetViews>
  <sheetFormatPr defaultColWidth="9.140625" defaultRowHeight="15"/>
  <cols>
    <col min="1" max="1" width="3.57421875" style="102" customWidth="1"/>
    <col min="2" max="2" width="60.7109375" style="102" customWidth="1"/>
    <col min="3" max="3" width="6.7109375" style="101" customWidth="1"/>
    <col min="4" max="4" width="11.7109375" style="101" customWidth="1"/>
    <col min="5" max="5" width="12.7109375" style="101" customWidth="1"/>
    <col min="6" max="6" width="12.57421875" style="102" customWidth="1"/>
    <col min="7" max="7" width="6.7109375" style="102" customWidth="1"/>
    <col min="8" max="9" width="11.7109375" style="102" customWidth="1"/>
    <col min="10" max="10" width="0.85546875" style="102" customWidth="1"/>
    <col min="11" max="16384" width="9.140625" style="102" customWidth="1"/>
  </cols>
  <sheetData>
    <row r="1" spans="1:9" ht="38.25">
      <c r="A1" s="99" t="s">
        <v>0</v>
      </c>
      <c r="B1" s="99" t="s">
        <v>286</v>
      </c>
      <c r="C1" s="99" t="s">
        <v>234</v>
      </c>
      <c r="D1" s="99" t="s">
        <v>2</v>
      </c>
      <c r="E1" s="99" t="s">
        <v>3</v>
      </c>
      <c r="F1" s="99" t="s">
        <v>168</v>
      </c>
      <c r="G1" s="99" t="s">
        <v>5</v>
      </c>
      <c r="H1" s="99" t="s">
        <v>6</v>
      </c>
      <c r="I1" s="99" t="s">
        <v>7</v>
      </c>
    </row>
    <row r="2" spans="1:9" s="78" customFormat="1" ht="153">
      <c r="A2" s="60">
        <v>1</v>
      </c>
      <c r="B2" s="378" t="s">
        <v>502</v>
      </c>
      <c r="C2" s="60">
        <v>6</v>
      </c>
      <c r="D2" s="60"/>
      <c r="E2" s="60"/>
      <c r="F2" s="79"/>
      <c r="G2" s="4"/>
      <c r="H2" s="79">
        <f>C2*F2</f>
        <v>0</v>
      </c>
      <c r="I2" s="80">
        <f>ROUND(H2+H2*G2,2)</f>
        <v>0</v>
      </c>
    </row>
    <row r="4" spans="2:9" ht="15.75">
      <c r="B4" s="497" t="s">
        <v>231</v>
      </c>
      <c r="C4" s="497"/>
      <c r="D4" s="497"/>
      <c r="E4" s="497"/>
      <c r="F4" s="497"/>
      <c r="G4" s="497"/>
      <c r="H4" s="497"/>
      <c r="I4" s="497"/>
    </row>
  </sheetData>
  <sheetProtection/>
  <mergeCells count="1">
    <mergeCell ref="B4: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2:O111"/>
  <sheetViews>
    <sheetView zoomScale="70" zoomScaleNormal="70" zoomScalePageLayoutView="85" workbookViewId="0" topLeftCell="A70">
      <selection activeCell="C56" sqref="C56"/>
    </sheetView>
  </sheetViews>
  <sheetFormatPr defaultColWidth="9.140625" defaultRowHeight="15"/>
  <cols>
    <col min="1" max="1" width="5.28125" style="209" customWidth="1"/>
    <col min="2" max="2" width="75.7109375" style="210" bestFit="1" customWidth="1"/>
    <col min="3" max="4" width="10.28125" style="209" customWidth="1"/>
    <col min="5" max="5" width="14.28125" style="209" bestFit="1" customWidth="1"/>
    <col min="6" max="6" width="10.8515625" style="209" customWidth="1"/>
    <col min="7" max="7" width="10.00390625" style="209" customWidth="1"/>
    <col min="8" max="8" width="10.28125" style="209" customWidth="1"/>
    <col min="9" max="9" width="13.00390625" style="209" customWidth="1"/>
    <col min="10" max="195" width="10.28125" style="211" customWidth="1"/>
    <col min="196" max="16384" width="9.140625" style="212" customWidth="1"/>
  </cols>
  <sheetData>
    <row r="2" spans="2:9" ht="12.75">
      <c r="B2" s="213"/>
      <c r="C2" s="493"/>
      <c r="D2" s="494"/>
      <c r="E2" s="494"/>
      <c r="F2" s="494"/>
      <c r="G2" s="494"/>
      <c r="H2" s="494"/>
      <c r="I2" s="494"/>
    </row>
    <row r="4" spans="1:9" ht="69" customHeight="1">
      <c r="A4" s="495" t="s">
        <v>394</v>
      </c>
      <c r="B4" s="495" t="s">
        <v>395</v>
      </c>
      <c r="C4" s="495" t="s">
        <v>396</v>
      </c>
      <c r="D4" s="495" t="s">
        <v>167</v>
      </c>
      <c r="E4" s="495" t="s">
        <v>397</v>
      </c>
      <c r="F4" s="495" t="s">
        <v>398</v>
      </c>
      <c r="G4" s="214" t="s">
        <v>399</v>
      </c>
      <c r="H4" s="214" t="s">
        <v>400</v>
      </c>
      <c r="I4" s="214" t="s">
        <v>401</v>
      </c>
    </row>
    <row r="5" spans="1:9" ht="12.75">
      <c r="A5" s="495"/>
      <c r="B5" s="495"/>
      <c r="C5" s="495"/>
      <c r="D5" s="495"/>
      <c r="E5" s="495"/>
      <c r="F5" s="495"/>
      <c r="G5" s="214"/>
      <c r="H5" s="214"/>
      <c r="I5" s="214"/>
    </row>
    <row r="6" spans="1:9" ht="12.75">
      <c r="A6" s="215" t="s">
        <v>402</v>
      </c>
      <c r="B6" s="216" t="s">
        <v>403</v>
      </c>
      <c r="C6" s="215" t="s">
        <v>404</v>
      </c>
      <c r="D6" s="215" t="s">
        <v>405</v>
      </c>
      <c r="E6" s="215" t="s">
        <v>406</v>
      </c>
      <c r="F6" s="215" t="s">
        <v>407</v>
      </c>
      <c r="G6" s="215" t="s">
        <v>408</v>
      </c>
      <c r="H6" s="217" t="s">
        <v>409</v>
      </c>
      <c r="I6" s="218" t="s">
        <v>410</v>
      </c>
    </row>
    <row r="7" spans="1:9" ht="60.75" customHeight="1">
      <c r="A7" s="219">
        <v>1</v>
      </c>
      <c r="B7" s="220" t="s">
        <v>505</v>
      </c>
      <c r="C7" s="219" t="s">
        <v>411</v>
      </c>
      <c r="D7" s="221">
        <v>200</v>
      </c>
      <c r="E7" s="222">
        <v>0</v>
      </c>
      <c r="F7" s="222">
        <v>0</v>
      </c>
      <c r="G7" s="223"/>
      <c r="H7" s="222">
        <f aca="true" t="shared" si="0" ref="H7:H70">F7*0.08</f>
        <v>0</v>
      </c>
      <c r="I7" s="224">
        <f aca="true" t="shared" si="1" ref="I7:I70">F7+H7</f>
        <v>0</v>
      </c>
    </row>
    <row r="8" spans="1:9" ht="63" customHeight="1">
      <c r="A8" s="219">
        <f>A7+1</f>
        <v>2</v>
      </c>
      <c r="B8" s="220" t="s">
        <v>506</v>
      </c>
      <c r="C8" s="219" t="s">
        <v>411</v>
      </c>
      <c r="D8" s="221">
        <v>40</v>
      </c>
      <c r="E8" s="222">
        <v>0</v>
      </c>
      <c r="F8" s="222">
        <v>0</v>
      </c>
      <c r="G8" s="223"/>
      <c r="H8" s="222">
        <f t="shared" si="0"/>
        <v>0</v>
      </c>
      <c r="I8" s="222">
        <f t="shared" si="1"/>
        <v>0</v>
      </c>
    </row>
    <row r="9" spans="1:9" ht="60" customHeight="1">
      <c r="A9" s="219">
        <v>3</v>
      </c>
      <c r="B9" s="220" t="s">
        <v>507</v>
      </c>
      <c r="C9" s="219" t="s">
        <v>411</v>
      </c>
      <c r="D9" s="221">
        <v>10</v>
      </c>
      <c r="E9" s="222">
        <v>0</v>
      </c>
      <c r="F9" s="222">
        <v>0</v>
      </c>
      <c r="G9" s="223"/>
      <c r="H9" s="222">
        <f t="shared" si="0"/>
        <v>0</v>
      </c>
      <c r="I9" s="222">
        <f t="shared" si="1"/>
        <v>0</v>
      </c>
    </row>
    <row r="10" spans="1:9" ht="72" customHeight="1">
      <c r="A10" s="219">
        <f>A9+1</f>
        <v>4</v>
      </c>
      <c r="B10" s="220" t="s">
        <v>508</v>
      </c>
      <c r="C10" s="219" t="s">
        <v>411</v>
      </c>
      <c r="D10" s="221">
        <v>100</v>
      </c>
      <c r="E10" s="222">
        <v>0</v>
      </c>
      <c r="F10" s="222">
        <v>0</v>
      </c>
      <c r="G10" s="223"/>
      <c r="H10" s="222">
        <f t="shared" si="0"/>
        <v>0</v>
      </c>
      <c r="I10" s="222">
        <f t="shared" si="1"/>
        <v>0</v>
      </c>
    </row>
    <row r="11" spans="1:9" ht="38.25">
      <c r="A11" s="219">
        <v>5</v>
      </c>
      <c r="B11" s="220" t="s">
        <v>509</v>
      </c>
      <c r="C11" s="219" t="s">
        <v>411</v>
      </c>
      <c r="D11" s="221">
        <v>20</v>
      </c>
      <c r="E11" s="222">
        <v>0</v>
      </c>
      <c r="F11" s="222">
        <v>0</v>
      </c>
      <c r="G11" s="223"/>
      <c r="H11" s="222">
        <f t="shared" si="0"/>
        <v>0</v>
      </c>
      <c r="I11" s="222">
        <f t="shared" si="1"/>
        <v>0</v>
      </c>
    </row>
    <row r="12" spans="1:9" ht="38.25">
      <c r="A12" s="219">
        <f>A11+1</f>
        <v>6</v>
      </c>
      <c r="B12" s="225" t="s">
        <v>510</v>
      </c>
      <c r="C12" s="226" t="s">
        <v>411</v>
      </c>
      <c r="D12" s="227">
        <v>10</v>
      </c>
      <c r="E12" s="222">
        <v>0</v>
      </c>
      <c r="F12" s="222">
        <v>0</v>
      </c>
      <c r="G12" s="229"/>
      <c r="H12" s="228">
        <f t="shared" si="0"/>
        <v>0</v>
      </c>
      <c r="I12" s="228">
        <f t="shared" si="1"/>
        <v>0</v>
      </c>
    </row>
    <row r="13" spans="1:9" ht="51">
      <c r="A13" s="219">
        <v>7</v>
      </c>
      <c r="B13" s="230" t="s">
        <v>412</v>
      </c>
      <c r="C13" s="231" t="s">
        <v>411</v>
      </c>
      <c r="D13" s="231">
        <v>2</v>
      </c>
      <c r="E13" s="222">
        <v>0</v>
      </c>
      <c r="F13" s="222">
        <v>0</v>
      </c>
      <c r="G13" s="233"/>
      <c r="H13" s="232">
        <f t="shared" si="0"/>
        <v>0</v>
      </c>
      <c r="I13" s="232">
        <f t="shared" si="1"/>
        <v>0</v>
      </c>
    </row>
    <row r="14" spans="1:9" ht="73.5" customHeight="1">
      <c r="A14" s="219">
        <f>A13+1</f>
        <v>8</v>
      </c>
      <c r="B14" s="230" t="s">
        <v>413</v>
      </c>
      <c r="C14" s="231" t="s">
        <v>411</v>
      </c>
      <c r="D14" s="231">
        <v>2</v>
      </c>
      <c r="E14" s="222">
        <v>0</v>
      </c>
      <c r="F14" s="222">
        <v>0</v>
      </c>
      <c r="G14" s="233"/>
      <c r="H14" s="232">
        <f t="shared" si="0"/>
        <v>0</v>
      </c>
      <c r="I14" s="232">
        <f t="shared" si="1"/>
        <v>0</v>
      </c>
    </row>
    <row r="15" spans="1:9" ht="51">
      <c r="A15" s="219">
        <v>9</v>
      </c>
      <c r="B15" s="234" t="s">
        <v>368</v>
      </c>
      <c r="C15" s="215" t="s">
        <v>411</v>
      </c>
      <c r="D15" s="235">
        <v>2</v>
      </c>
      <c r="E15" s="222">
        <v>0</v>
      </c>
      <c r="F15" s="222">
        <v>0</v>
      </c>
      <c r="G15" s="236"/>
      <c r="H15" s="224">
        <f t="shared" si="0"/>
        <v>0</v>
      </c>
      <c r="I15" s="224">
        <f t="shared" si="1"/>
        <v>0</v>
      </c>
    </row>
    <row r="16" spans="1:9" ht="90" customHeight="1">
      <c r="A16" s="219">
        <f>A15+1</f>
        <v>10</v>
      </c>
      <c r="B16" s="237" t="s">
        <v>369</v>
      </c>
      <c r="C16" s="219" t="s">
        <v>411</v>
      </c>
      <c r="D16" s="221">
        <v>2</v>
      </c>
      <c r="E16" s="222">
        <v>0</v>
      </c>
      <c r="F16" s="222">
        <v>0</v>
      </c>
      <c r="G16" s="223"/>
      <c r="H16" s="222">
        <f t="shared" si="0"/>
        <v>0</v>
      </c>
      <c r="I16" s="222">
        <f t="shared" si="1"/>
        <v>0</v>
      </c>
    </row>
    <row r="17" spans="1:9" ht="91.5" customHeight="1">
      <c r="A17" s="219">
        <v>11</v>
      </c>
      <c r="B17" s="237" t="s">
        <v>370</v>
      </c>
      <c r="C17" s="219" t="s">
        <v>411</v>
      </c>
      <c r="D17" s="221">
        <v>4</v>
      </c>
      <c r="E17" s="222">
        <v>0</v>
      </c>
      <c r="F17" s="222">
        <v>0</v>
      </c>
      <c r="G17" s="223"/>
      <c r="H17" s="222">
        <f t="shared" si="0"/>
        <v>0</v>
      </c>
      <c r="I17" s="222">
        <f t="shared" si="1"/>
        <v>0</v>
      </c>
    </row>
    <row r="18" spans="1:9" ht="93" customHeight="1">
      <c r="A18" s="219">
        <v>12</v>
      </c>
      <c r="B18" s="237" t="s">
        <v>414</v>
      </c>
      <c r="C18" s="219" t="s">
        <v>411</v>
      </c>
      <c r="D18" s="238">
        <v>4</v>
      </c>
      <c r="E18" s="222">
        <v>0</v>
      </c>
      <c r="F18" s="222">
        <v>0</v>
      </c>
      <c r="G18" s="223"/>
      <c r="H18" s="222">
        <f t="shared" si="0"/>
        <v>0</v>
      </c>
      <c r="I18" s="228">
        <f t="shared" si="1"/>
        <v>0</v>
      </c>
    </row>
    <row r="19" spans="1:9" ht="76.5">
      <c r="A19" s="219">
        <v>13</v>
      </c>
      <c r="B19" s="225" t="s">
        <v>415</v>
      </c>
      <c r="C19" s="226" t="s">
        <v>411</v>
      </c>
      <c r="D19" s="227">
        <v>10</v>
      </c>
      <c r="E19" s="222">
        <v>0</v>
      </c>
      <c r="F19" s="222">
        <v>0</v>
      </c>
      <c r="G19" s="229"/>
      <c r="H19" s="239">
        <f t="shared" si="0"/>
        <v>0</v>
      </c>
      <c r="I19" s="232">
        <f t="shared" si="1"/>
        <v>0</v>
      </c>
    </row>
    <row r="20" spans="1:9" ht="105" customHeight="1">
      <c r="A20" s="219">
        <f>A19+1</f>
        <v>14</v>
      </c>
      <c r="B20" s="240" t="s">
        <v>416</v>
      </c>
      <c r="C20" s="218" t="s">
        <v>411</v>
      </c>
      <c r="D20" s="231">
        <v>1</v>
      </c>
      <c r="E20" s="222">
        <v>0</v>
      </c>
      <c r="F20" s="222">
        <v>0</v>
      </c>
      <c r="G20" s="233"/>
      <c r="H20" s="232">
        <f t="shared" si="0"/>
        <v>0</v>
      </c>
      <c r="I20" s="232">
        <f t="shared" si="1"/>
        <v>0</v>
      </c>
    </row>
    <row r="21" spans="1:9" ht="85.5" customHeight="1">
      <c r="A21" s="219">
        <v>15</v>
      </c>
      <c r="B21" s="241" t="s">
        <v>417</v>
      </c>
      <c r="C21" s="242" t="s">
        <v>411</v>
      </c>
      <c r="D21" s="242">
        <v>2</v>
      </c>
      <c r="E21" s="222">
        <v>0</v>
      </c>
      <c r="F21" s="222">
        <v>0</v>
      </c>
      <c r="G21" s="244"/>
      <c r="H21" s="243">
        <f t="shared" si="0"/>
        <v>0</v>
      </c>
      <c r="I21" s="243">
        <f t="shared" si="1"/>
        <v>0</v>
      </c>
    </row>
    <row r="22" spans="1:9" ht="95.25" customHeight="1">
      <c r="A22" s="219">
        <f>A21+1</f>
        <v>16</v>
      </c>
      <c r="B22" s="230" t="s">
        <v>418</v>
      </c>
      <c r="C22" s="231" t="s">
        <v>411</v>
      </c>
      <c r="D22" s="231">
        <v>2</v>
      </c>
      <c r="E22" s="222">
        <v>0</v>
      </c>
      <c r="F22" s="222">
        <v>0</v>
      </c>
      <c r="G22" s="233"/>
      <c r="H22" s="232">
        <f t="shared" si="0"/>
        <v>0</v>
      </c>
      <c r="I22" s="232">
        <f t="shared" si="1"/>
        <v>0</v>
      </c>
    </row>
    <row r="23" spans="1:9" ht="119.25" customHeight="1">
      <c r="A23" s="219">
        <v>17</v>
      </c>
      <c r="B23" s="245" t="s">
        <v>419</v>
      </c>
      <c r="C23" s="231" t="s">
        <v>411</v>
      </c>
      <c r="D23" s="231">
        <v>2</v>
      </c>
      <c r="E23" s="222">
        <v>0</v>
      </c>
      <c r="F23" s="222">
        <v>0</v>
      </c>
      <c r="G23" s="233"/>
      <c r="H23" s="232">
        <f t="shared" si="0"/>
        <v>0</v>
      </c>
      <c r="I23" s="232">
        <f t="shared" si="1"/>
        <v>0</v>
      </c>
    </row>
    <row r="24" spans="1:9" ht="96" customHeight="1">
      <c r="A24" s="219">
        <f>A23+1</f>
        <v>18</v>
      </c>
      <c r="B24" s="245" t="s">
        <v>420</v>
      </c>
      <c r="C24" s="231" t="s">
        <v>411</v>
      </c>
      <c r="D24" s="231">
        <v>2</v>
      </c>
      <c r="E24" s="222">
        <v>0</v>
      </c>
      <c r="F24" s="222">
        <v>0</v>
      </c>
      <c r="G24" s="233"/>
      <c r="H24" s="232">
        <f t="shared" si="0"/>
        <v>0</v>
      </c>
      <c r="I24" s="232">
        <f t="shared" si="1"/>
        <v>0</v>
      </c>
    </row>
    <row r="25" spans="1:9" ht="90.75" customHeight="1">
      <c r="A25" s="219">
        <v>19</v>
      </c>
      <c r="B25" s="245" t="s">
        <v>421</v>
      </c>
      <c r="C25" s="231" t="s">
        <v>411</v>
      </c>
      <c r="D25" s="231">
        <v>2</v>
      </c>
      <c r="E25" s="222">
        <v>0</v>
      </c>
      <c r="F25" s="222">
        <v>0</v>
      </c>
      <c r="G25" s="233"/>
      <c r="H25" s="232">
        <f t="shared" si="0"/>
        <v>0</v>
      </c>
      <c r="I25" s="232">
        <f t="shared" si="1"/>
        <v>0</v>
      </c>
    </row>
    <row r="26" spans="1:9" ht="104.25" customHeight="1">
      <c r="A26" s="219">
        <f>A25+1</f>
        <v>20</v>
      </c>
      <c r="B26" s="245" t="s">
        <v>422</v>
      </c>
      <c r="C26" s="231" t="s">
        <v>411</v>
      </c>
      <c r="D26" s="231">
        <v>2</v>
      </c>
      <c r="E26" s="222">
        <v>0</v>
      </c>
      <c r="F26" s="222">
        <v>0</v>
      </c>
      <c r="G26" s="233"/>
      <c r="H26" s="232">
        <f t="shared" si="0"/>
        <v>0</v>
      </c>
      <c r="I26" s="232">
        <f t="shared" si="1"/>
        <v>0</v>
      </c>
    </row>
    <row r="27" spans="1:9" ht="89.25">
      <c r="A27" s="219">
        <v>21</v>
      </c>
      <c r="B27" s="246" t="s">
        <v>423</v>
      </c>
      <c r="C27" s="247" t="s">
        <v>411</v>
      </c>
      <c r="D27" s="247">
        <v>20</v>
      </c>
      <c r="E27" s="222">
        <v>0</v>
      </c>
      <c r="F27" s="222">
        <v>0</v>
      </c>
      <c r="G27" s="249"/>
      <c r="H27" s="248">
        <f t="shared" si="0"/>
        <v>0</v>
      </c>
      <c r="I27" s="248">
        <f t="shared" si="1"/>
        <v>0</v>
      </c>
    </row>
    <row r="28" spans="1:9" ht="77.25" customHeight="1">
      <c r="A28" s="219">
        <v>23</v>
      </c>
      <c r="B28" s="220" t="s">
        <v>424</v>
      </c>
      <c r="C28" s="219" t="s">
        <v>411</v>
      </c>
      <c r="D28" s="221">
        <v>2</v>
      </c>
      <c r="E28" s="222">
        <v>0</v>
      </c>
      <c r="F28" s="222">
        <v>0</v>
      </c>
      <c r="G28" s="223"/>
      <c r="H28" s="222">
        <f t="shared" si="0"/>
        <v>0</v>
      </c>
      <c r="I28" s="222">
        <f t="shared" si="1"/>
        <v>0</v>
      </c>
    </row>
    <row r="29" spans="1:9" ht="112.5" customHeight="1">
      <c r="A29" s="219">
        <v>24</v>
      </c>
      <c r="B29" s="220" t="s">
        <v>425</v>
      </c>
      <c r="C29" s="219" t="s">
        <v>411</v>
      </c>
      <c r="D29" s="221">
        <v>2</v>
      </c>
      <c r="E29" s="222">
        <v>0</v>
      </c>
      <c r="F29" s="222">
        <v>0</v>
      </c>
      <c r="G29" s="223"/>
      <c r="H29" s="222">
        <f t="shared" si="0"/>
        <v>0</v>
      </c>
      <c r="I29" s="222">
        <f t="shared" si="1"/>
        <v>0</v>
      </c>
    </row>
    <row r="30" spans="1:9" ht="108" customHeight="1">
      <c r="A30" s="219">
        <v>25</v>
      </c>
      <c r="B30" s="230" t="s">
        <v>426</v>
      </c>
      <c r="C30" s="219" t="s">
        <v>411</v>
      </c>
      <c r="D30" s="221">
        <v>2</v>
      </c>
      <c r="E30" s="222">
        <v>0</v>
      </c>
      <c r="F30" s="222">
        <v>0</v>
      </c>
      <c r="G30" s="223"/>
      <c r="H30" s="222">
        <f t="shared" si="0"/>
        <v>0</v>
      </c>
      <c r="I30" s="222">
        <f t="shared" si="1"/>
        <v>0</v>
      </c>
    </row>
    <row r="31" spans="1:9" ht="102.75" customHeight="1">
      <c r="A31" s="219">
        <f>A30+1</f>
        <v>26</v>
      </c>
      <c r="B31" s="220" t="s">
        <v>427</v>
      </c>
      <c r="C31" s="219" t="s">
        <v>411</v>
      </c>
      <c r="D31" s="221">
        <v>2</v>
      </c>
      <c r="E31" s="222">
        <v>0</v>
      </c>
      <c r="F31" s="222">
        <v>0</v>
      </c>
      <c r="G31" s="223"/>
      <c r="H31" s="222">
        <f t="shared" si="0"/>
        <v>0</v>
      </c>
      <c r="I31" s="222">
        <f t="shared" si="1"/>
        <v>0</v>
      </c>
    </row>
    <row r="32" spans="1:9" ht="89.25">
      <c r="A32" s="219">
        <v>27</v>
      </c>
      <c r="B32" s="220" t="s">
        <v>428</v>
      </c>
      <c r="C32" s="219" t="s">
        <v>411</v>
      </c>
      <c r="D32" s="221">
        <v>5</v>
      </c>
      <c r="E32" s="222">
        <v>0</v>
      </c>
      <c r="F32" s="222">
        <v>0</v>
      </c>
      <c r="G32" s="223"/>
      <c r="H32" s="222">
        <f t="shared" si="0"/>
        <v>0</v>
      </c>
      <c r="I32" s="222">
        <f t="shared" si="1"/>
        <v>0</v>
      </c>
    </row>
    <row r="33" spans="1:9" ht="129" customHeight="1">
      <c r="A33" s="219">
        <f>A32+1</f>
        <v>28</v>
      </c>
      <c r="B33" s="220" t="s">
        <v>430</v>
      </c>
      <c r="C33" s="219" t="s">
        <v>411</v>
      </c>
      <c r="D33" s="221">
        <v>2</v>
      </c>
      <c r="E33" s="222">
        <v>0</v>
      </c>
      <c r="F33" s="222">
        <v>0</v>
      </c>
      <c r="G33" s="223"/>
      <c r="H33" s="222">
        <f t="shared" si="0"/>
        <v>0</v>
      </c>
      <c r="I33" s="222">
        <f t="shared" si="1"/>
        <v>0</v>
      </c>
    </row>
    <row r="34" spans="1:9" ht="107.25" customHeight="1">
      <c r="A34" s="219">
        <v>29</v>
      </c>
      <c r="B34" s="250" t="s">
        <v>431</v>
      </c>
      <c r="C34" s="219" t="s">
        <v>411</v>
      </c>
      <c r="D34" s="238">
        <v>3</v>
      </c>
      <c r="E34" s="222">
        <v>0</v>
      </c>
      <c r="F34" s="222">
        <v>0</v>
      </c>
      <c r="G34" s="223"/>
      <c r="H34" s="222">
        <f t="shared" si="0"/>
        <v>0</v>
      </c>
      <c r="I34" s="222">
        <f t="shared" si="1"/>
        <v>0</v>
      </c>
    </row>
    <row r="35" spans="1:9" ht="119.25" customHeight="1">
      <c r="A35" s="219">
        <f>A34+1</f>
        <v>30</v>
      </c>
      <c r="B35" s="250" t="s">
        <v>432</v>
      </c>
      <c r="C35" s="219" t="s">
        <v>411</v>
      </c>
      <c r="D35" s="238">
        <v>2</v>
      </c>
      <c r="E35" s="222">
        <v>0</v>
      </c>
      <c r="F35" s="222">
        <v>0</v>
      </c>
      <c r="G35" s="223"/>
      <c r="H35" s="222">
        <f t="shared" si="0"/>
        <v>0</v>
      </c>
      <c r="I35" s="222">
        <f t="shared" si="1"/>
        <v>0</v>
      </c>
    </row>
    <row r="36" spans="1:9" ht="119.25" customHeight="1">
      <c r="A36" s="219">
        <v>31</v>
      </c>
      <c r="B36" s="250" t="s">
        <v>433</v>
      </c>
      <c r="C36" s="219" t="s">
        <v>411</v>
      </c>
      <c r="D36" s="238">
        <v>1</v>
      </c>
      <c r="E36" s="222">
        <v>0</v>
      </c>
      <c r="F36" s="222">
        <v>0</v>
      </c>
      <c r="G36" s="223"/>
      <c r="H36" s="222">
        <f t="shared" si="0"/>
        <v>0</v>
      </c>
      <c r="I36" s="222">
        <f t="shared" si="1"/>
        <v>0</v>
      </c>
    </row>
    <row r="37" spans="1:9" ht="119.25" customHeight="1">
      <c r="A37" s="219">
        <v>32</v>
      </c>
      <c r="B37" s="250" t="s">
        <v>434</v>
      </c>
      <c r="C37" s="219" t="s">
        <v>411</v>
      </c>
      <c r="D37" s="238">
        <v>3</v>
      </c>
      <c r="E37" s="222">
        <v>0</v>
      </c>
      <c r="F37" s="222">
        <v>0</v>
      </c>
      <c r="G37" s="223"/>
      <c r="H37" s="222">
        <f t="shared" si="0"/>
        <v>0</v>
      </c>
      <c r="I37" s="222">
        <f t="shared" si="1"/>
        <v>0</v>
      </c>
    </row>
    <row r="38" spans="1:9" ht="119.25" customHeight="1">
      <c r="A38" s="219">
        <v>33</v>
      </c>
      <c r="B38" s="250" t="s">
        <v>435</v>
      </c>
      <c r="C38" s="219" t="s">
        <v>411</v>
      </c>
      <c r="D38" s="238">
        <v>2</v>
      </c>
      <c r="E38" s="222">
        <v>0</v>
      </c>
      <c r="F38" s="222">
        <v>0</v>
      </c>
      <c r="G38" s="223"/>
      <c r="H38" s="222">
        <f t="shared" si="0"/>
        <v>0</v>
      </c>
      <c r="I38" s="222">
        <f t="shared" si="1"/>
        <v>0</v>
      </c>
    </row>
    <row r="39" spans="1:9" ht="119.25" customHeight="1">
      <c r="A39" s="219">
        <v>34</v>
      </c>
      <c r="B39" s="250" t="s">
        <v>436</v>
      </c>
      <c r="C39" s="219" t="s">
        <v>411</v>
      </c>
      <c r="D39" s="238">
        <v>1</v>
      </c>
      <c r="E39" s="222">
        <v>0</v>
      </c>
      <c r="F39" s="222">
        <v>0</v>
      </c>
      <c r="G39" s="223"/>
      <c r="H39" s="222">
        <f t="shared" si="0"/>
        <v>0</v>
      </c>
      <c r="I39" s="222">
        <f t="shared" si="1"/>
        <v>0</v>
      </c>
    </row>
    <row r="40" spans="1:9" ht="119.25" customHeight="1">
      <c r="A40" s="219">
        <v>35</v>
      </c>
      <c r="B40" s="250" t="s">
        <v>437</v>
      </c>
      <c r="C40" s="219" t="s">
        <v>411</v>
      </c>
      <c r="D40" s="238">
        <v>1</v>
      </c>
      <c r="E40" s="222">
        <v>0</v>
      </c>
      <c r="F40" s="222">
        <v>0</v>
      </c>
      <c r="G40" s="223"/>
      <c r="H40" s="222">
        <f t="shared" si="0"/>
        <v>0</v>
      </c>
      <c r="I40" s="222">
        <f t="shared" si="1"/>
        <v>0</v>
      </c>
    </row>
    <row r="41" spans="1:9" ht="66.75" customHeight="1">
      <c r="A41" s="219">
        <f>A40+1</f>
        <v>36</v>
      </c>
      <c r="B41" s="216" t="s">
        <v>438</v>
      </c>
      <c r="C41" s="219" t="s">
        <v>411</v>
      </c>
      <c r="D41" s="221">
        <v>80</v>
      </c>
      <c r="E41" s="222">
        <v>0</v>
      </c>
      <c r="F41" s="222">
        <v>0</v>
      </c>
      <c r="G41" s="223"/>
      <c r="H41" s="222">
        <f t="shared" si="0"/>
        <v>0</v>
      </c>
      <c r="I41" s="222">
        <f t="shared" si="1"/>
        <v>0</v>
      </c>
    </row>
    <row r="42" spans="1:9" ht="69.75" customHeight="1">
      <c r="A42" s="219">
        <v>37</v>
      </c>
      <c r="B42" s="216" t="s">
        <v>439</v>
      </c>
      <c r="C42" s="219" t="s">
        <v>411</v>
      </c>
      <c r="D42" s="221">
        <v>10</v>
      </c>
      <c r="E42" s="222">
        <v>0</v>
      </c>
      <c r="F42" s="222">
        <v>0</v>
      </c>
      <c r="G42" s="223"/>
      <c r="H42" s="222">
        <f t="shared" si="0"/>
        <v>0</v>
      </c>
      <c r="I42" s="222">
        <f t="shared" si="1"/>
        <v>0</v>
      </c>
    </row>
    <row r="43" spans="1:9" ht="92.25" customHeight="1">
      <c r="A43" s="219">
        <f>A42+1</f>
        <v>38</v>
      </c>
      <c r="B43" s="220" t="s">
        <v>440</v>
      </c>
      <c r="C43" s="219" t="s">
        <v>411</v>
      </c>
      <c r="D43" s="221">
        <v>25</v>
      </c>
      <c r="E43" s="222">
        <v>0</v>
      </c>
      <c r="F43" s="222">
        <v>0</v>
      </c>
      <c r="G43" s="223"/>
      <c r="H43" s="222">
        <f t="shared" si="0"/>
        <v>0</v>
      </c>
      <c r="I43" s="222">
        <f t="shared" si="1"/>
        <v>0</v>
      </c>
    </row>
    <row r="44" spans="1:9" ht="73.5" customHeight="1">
      <c r="A44" s="219">
        <v>40</v>
      </c>
      <c r="B44" s="220" t="s">
        <v>441</v>
      </c>
      <c r="C44" s="219" t="s">
        <v>411</v>
      </c>
      <c r="D44" s="221">
        <v>1</v>
      </c>
      <c r="E44" s="222">
        <v>0</v>
      </c>
      <c r="F44" s="222">
        <v>0</v>
      </c>
      <c r="G44" s="223"/>
      <c r="H44" s="222">
        <f t="shared" si="0"/>
        <v>0</v>
      </c>
      <c r="I44" s="222">
        <f t="shared" si="1"/>
        <v>0</v>
      </c>
    </row>
    <row r="45" spans="1:9" ht="78" customHeight="1">
      <c r="A45" s="219">
        <f>A44+1</f>
        <v>41</v>
      </c>
      <c r="B45" s="220" t="s">
        <v>442</v>
      </c>
      <c r="C45" s="215" t="s">
        <v>429</v>
      </c>
      <c r="D45" s="221">
        <v>1</v>
      </c>
      <c r="E45" s="222">
        <v>0</v>
      </c>
      <c r="F45" s="222">
        <v>0</v>
      </c>
      <c r="G45" s="223"/>
      <c r="H45" s="222">
        <f t="shared" si="0"/>
        <v>0</v>
      </c>
      <c r="I45" s="222">
        <f t="shared" si="1"/>
        <v>0</v>
      </c>
    </row>
    <row r="46" spans="1:9" ht="121.5" customHeight="1">
      <c r="A46" s="219">
        <v>42</v>
      </c>
      <c r="B46" s="220" t="s">
        <v>443</v>
      </c>
      <c r="C46" s="219" t="s">
        <v>411</v>
      </c>
      <c r="D46" s="221">
        <v>1</v>
      </c>
      <c r="E46" s="222">
        <v>0</v>
      </c>
      <c r="F46" s="222">
        <v>0</v>
      </c>
      <c r="G46" s="223"/>
      <c r="H46" s="222">
        <f t="shared" si="0"/>
        <v>0</v>
      </c>
      <c r="I46" s="222">
        <f t="shared" si="1"/>
        <v>0</v>
      </c>
    </row>
    <row r="47" spans="1:9" ht="115.5" customHeight="1">
      <c r="A47" s="219">
        <f>A46+1</f>
        <v>43</v>
      </c>
      <c r="B47" s="220" t="s">
        <v>444</v>
      </c>
      <c r="C47" s="219" t="s">
        <v>411</v>
      </c>
      <c r="D47" s="221">
        <v>1</v>
      </c>
      <c r="E47" s="222">
        <v>0</v>
      </c>
      <c r="F47" s="222">
        <v>0</v>
      </c>
      <c r="G47" s="223"/>
      <c r="H47" s="222">
        <f t="shared" si="0"/>
        <v>0</v>
      </c>
      <c r="I47" s="222">
        <f t="shared" si="1"/>
        <v>0</v>
      </c>
    </row>
    <row r="48" spans="1:9" ht="63.75">
      <c r="A48" s="219">
        <v>44</v>
      </c>
      <c r="B48" s="237" t="s">
        <v>511</v>
      </c>
      <c r="C48" s="219" t="s">
        <v>411</v>
      </c>
      <c r="D48" s="221">
        <v>1</v>
      </c>
      <c r="E48" s="222">
        <v>0</v>
      </c>
      <c r="F48" s="222">
        <v>0</v>
      </c>
      <c r="G48" s="223"/>
      <c r="H48" s="222">
        <f t="shared" si="0"/>
        <v>0</v>
      </c>
      <c r="I48" s="222">
        <f t="shared" si="1"/>
        <v>0</v>
      </c>
    </row>
    <row r="49" spans="1:9" ht="63.75">
      <c r="A49" s="219">
        <f>A48+1</f>
        <v>45</v>
      </c>
      <c r="B49" s="237" t="s">
        <v>512</v>
      </c>
      <c r="C49" s="219" t="s">
        <v>411</v>
      </c>
      <c r="D49" s="221">
        <v>1</v>
      </c>
      <c r="E49" s="222">
        <v>0</v>
      </c>
      <c r="F49" s="222">
        <v>0</v>
      </c>
      <c r="G49" s="223"/>
      <c r="H49" s="222">
        <f t="shared" si="0"/>
        <v>0</v>
      </c>
      <c r="I49" s="222">
        <f t="shared" si="1"/>
        <v>0</v>
      </c>
    </row>
    <row r="50" spans="1:9" ht="114" customHeight="1">
      <c r="A50" s="219">
        <v>46</v>
      </c>
      <c r="B50" s="220" t="s">
        <v>445</v>
      </c>
      <c r="C50" s="219" t="s">
        <v>411</v>
      </c>
      <c r="D50" s="221">
        <v>1</v>
      </c>
      <c r="E50" s="222">
        <v>0</v>
      </c>
      <c r="F50" s="222">
        <v>0</v>
      </c>
      <c r="G50" s="223"/>
      <c r="H50" s="222">
        <f t="shared" si="0"/>
        <v>0</v>
      </c>
      <c r="I50" s="222">
        <f t="shared" si="1"/>
        <v>0</v>
      </c>
    </row>
    <row r="51" spans="1:9" ht="156" customHeight="1">
      <c r="A51" s="219">
        <f>A50+1</f>
        <v>47</v>
      </c>
      <c r="B51" s="220" t="s">
        <v>446</v>
      </c>
      <c r="C51" s="219" t="s">
        <v>411</v>
      </c>
      <c r="D51" s="221">
        <v>20</v>
      </c>
      <c r="E51" s="222">
        <v>0</v>
      </c>
      <c r="F51" s="222">
        <v>0</v>
      </c>
      <c r="G51" s="223"/>
      <c r="H51" s="222">
        <f t="shared" si="0"/>
        <v>0</v>
      </c>
      <c r="I51" s="222">
        <f t="shared" si="1"/>
        <v>0</v>
      </c>
    </row>
    <row r="52" spans="1:9" ht="121.5" customHeight="1">
      <c r="A52" s="219">
        <v>48</v>
      </c>
      <c r="B52" s="220" t="s">
        <v>447</v>
      </c>
      <c r="C52" s="219" t="s">
        <v>411</v>
      </c>
      <c r="D52" s="221">
        <v>1</v>
      </c>
      <c r="E52" s="222">
        <v>0</v>
      </c>
      <c r="F52" s="222">
        <v>0</v>
      </c>
      <c r="G52" s="223"/>
      <c r="H52" s="222">
        <f t="shared" si="0"/>
        <v>0</v>
      </c>
      <c r="I52" s="222">
        <f t="shared" si="1"/>
        <v>0</v>
      </c>
    </row>
    <row r="53" spans="1:9" ht="103.5" customHeight="1">
      <c r="A53" s="219">
        <f>A52+1</f>
        <v>49</v>
      </c>
      <c r="B53" s="220" t="s">
        <v>448</v>
      </c>
      <c r="C53" s="219" t="s">
        <v>411</v>
      </c>
      <c r="D53" s="221">
        <v>1</v>
      </c>
      <c r="E53" s="222">
        <v>0</v>
      </c>
      <c r="F53" s="222">
        <v>0</v>
      </c>
      <c r="G53" s="223"/>
      <c r="H53" s="222">
        <f t="shared" si="0"/>
        <v>0</v>
      </c>
      <c r="I53" s="222">
        <f t="shared" si="1"/>
        <v>0</v>
      </c>
    </row>
    <row r="54" spans="1:9" ht="146.25" customHeight="1">
      <c r="A54" s="219">
        <v>50</v>
      </c>
      <c r="B54" s="220" t="s">
        <v>513</v>
      </c>
      <c r="C54" s="219" t="s">
        <v>429</v>
      </c>
      <c r="D54" s="221">
        <v>1</v>
      </c>
      <c r="E54" s="222">
        <v>0</v>
      </c>
      <c r="F54" s="222">
        <v>0</v>
      </c>
      <c r="G54" s="223"/>
      <c r="H54" s="222">
        <f>F54*0.08</f>
        <v>0</v>
      </c>
      <c r="I54" s="222">
        <f>F54+H54</f>
        <v>0</v>
      </c>
    </row>
    <row r="55" spans="1:9" ht="147" customHeight="1">
      <c r="A55" s="219">
        <f>A54+1</f>
        <v>51</v>
      </c>
      <c r="B55" s="220" t="s">
        <v>449</v>
      </c>
      <c r="C55" s="221" t="s">
        <v>450</v>
      </c>
      <c r="D55" s="221">
        <v>80</v>
      </c>
      <c r="E55" s="222">
        <v>0</v>
      </c>
      <c r="F55" s="222">
        <v>0</v>
      </c>
      <c r="G55" s="223"/>
      <c r="H55" s="222">
        <f t="shared" si="0"/>
        <v>0</v>
      </c>
      <c r="I55" s="222">
        <f t="shared" si="1"/>
        <v>0</v>
      </c>
    </row>
    <row r="56" spans="1:15" ht="121.5" customHeight="1">
      <c r="A56" s="219">
        <v>52</v>
      </c>
      <c r="B56" s="220" t="s">
        <v>451</v>
      </c>
      <c r="C56" s="219" t="s">
        <v>411</v>
      </c>
      <c r="D56" s="221">
        <v>25</v>
      </c>
      <c r="E56" s="222">
        <v>0</v>
      </c>
      <c r="F56" s="222">
        <v>0</v>
      </c>
      <c r="G56" s="223"/>
      <c r="H56" s="222">
        <f t="shared" si="0"/>
        <v>0</v>
      </c>
      <c r="I56" s="222">
        <f t="shared" si="1"/>
        <v>0</v>
      </c>
      <c r="O56" s="212"/>
    </row>
    <row r="57" spans="1:9" ht="59.25" customHeight="1">
      <c r="A57" s="219">
        <v>53</v>
      </c>
      <c r="B57" s="220" t="s">
        <v>452</v>
      </c>
      <c r="C57" s="219" t="s">
        <v>411</v>
      </c>
      <c r="D57" s="221">
        <v>10</v>
      </c>
      <c r="E57" s="222">
        <v>0</v>
      </c>
      <c r="F57" s="222">
        <v>0</v>
      </c>
      <c r="G57" s="223"/>
      <c r="H57" s="222">
        <f t="shared" si="0"/>
        <v>0</v>
      </c>
      <c r="I57" s="228">
        <f t="shared" si="1"/>
        <v>0</v>
      </c>
    </row>
    <row r="58" spans="1:9" ht="24" customHeight="1">
      <c r="A58" s="219">
        <v>54</v>
      </c>
      <c r="B58" s="220" t="s">
        <v>453</v>
      </c>
      <c r="C58" s="219" t="s">
        <v>411</v>
      </c>
      <c r="D58" s="221">
        <v>30</v>
      </c>
      <c r="E58" s="222">
        <v>0</v>
      </c>
      <c r="F58" s="222">
        <v>0</v>
      </c>
      <c r="G58" s="223"/>
      <c r="H58" s="251">
        <f t="shared" si="0"/>
        <v>0</v>
      </c>
      <c r="I58" s="232">
        <f t="shared" si="1"/>
        <v>0</v>
      </c>
    </row>
    <row r="59" spans="1:9" ht="24.75" customHeight="1">
      <c r="A59" s="219">
        <v>55</v>
      </c>
      <c r="B59" s="220" t="s">
        <v>454</v>
      </c>
      <c r="C59" s="219" t="s">
        <v>411</v>
      </c>
      <c r="D59" s="221">
        <v>5</v>
      </c>
      <c r="E59" s="222">
        <v>0</v>
      </c>
      <c r="F59" s="222">
        <v>0</v>
      </c>
      <c r="G59" s="223"/>
      <c r="H59" s="251">
        <f t="shared" si="0"/>
        <v>0</v>
      </c>
      <c r="I59" s="232">
        <f t="shared" si="1"/>
        <v>0</v>
      </c>
    </row>
    <row r="60" spans="1:9" ht="54.75" customHeight="1">
      <c r="A60" s="219">
        <v>56</v>
      </c>
      <c r="B60" s="220" t="s">
        <v>67</v>
      </c>
      <c r="C60" s="221" t="s">
        <v>411</v>
      </c>
      <c r="D60" s="221">
        <v>10</v>
      </c>
      <c r="E60" s="222">
        <v>0</v>
      </c>
      <c r="F60" s="222">
        <v>0</v>
      </c>
      <c r="G60" s="223"/>
      <c r="H60" s="222">
        <f t="shared" si="0"/>
        <v>0</v>
      </c>
      <c r="I60" s="224">
        <f t="shared" si="1"/>
        <v>0</v>
      </c>
    </row>
    <row r="61" spans="1:9" ht="54" customHeight="1">
      <c r="A61" s="219">
        <f>A60+1</f>
        <v>57</v>
      </c>
      <c r="B61" s="252" t="s">
        <v>68</v>
      </c>
      <c r="C61" s="253" t="s">
        <v>411</v>
      </c>
      <c r="D61" s="253">
        <v>4</v>
      </c>
      <c r="E61" s="222">
        <v>0</v>
      </c>
      <c r="F61" s="222">
        <v>0</v>
      </c>
      <c r="G61" s="255"/>
      <c r="H61" s="254">
        <f t="shared" si="0"/>
        <v>0</v>
      </c>
      <c r="I61" s="254">
        <f t="shared" si="1"/>
        <v>0</v>
      </c>
    </row>
    <row r="62" spans="1:9" ht="60" customHeight="1">
      <c r="A62" s="219">
        <v>58</v>
      </c>
      <c r="B62" s="220" t="s">
        <v>514</v>
      </c>
      <c r="C62" s="219" t="s">
        <v>411</v>
      </c>
      <c r="D62" s="221">
        <v>60</v>
      </c>
      <c r="E62" s="222">
        <v>0</v>
      </c>
      <c r="F62" s="222">
        <v>0</v>
      </c>
      <c r="G62" s="223"/>
      <c r="H62" s="222">
        <f t="shared" si="0"/>
        <v>0</v>
      </c>
      <c r="I62" s="222">
        <f t="shared" si="1"/>
        <v>0</v>
      </c>
    </row>
    <row r="63" spans="1:9" ht="62.25" customHeight="1">
      <c r="A63" s="219">
        <f>A62+1</f>
        <v>59</v>
      </c>
      <c r="B63" s="220" t="s">
        <v>515</v>
      </c>
      <c r="C63" s="219" t="s">
        <v>411</v>
      </c>
      <c r="D63" s="221">
        <v>5</v>
      </c>
      <c r="E63" s="222">
        <v>0</v>
      </c>
      <c r="F63" s="222">
        <v>0</v>
      </c>
      <c r="G63" s="223"/>
      <c r="H63" s="222">
        <f>F63*0.08</f>
        <v>0</v>
      </c>
      <c r="I63" s="222">
        <f>F63+H63</f>
        <v>0</v>
      </c>
    </row>
    <row r="64" spans="1:9" ht="59.25" customHeight="1">
      <c r="A64" s="219">
        <v>60</v>
      </c>
      <c r="B64" s="220" t="s">
        <v>516</v>
      </c>
      <c r="C64" s="219" t="s">
        <v>411</v>
      </c>
      <c r="D64" s="221">
        <v>5</v>
      </c>
      <c r="E64" s="222">
        <v>0</v>
      </c>
      <c r="F64" s="222">
        <v>0</v>
      </c>
      <c r="G64" s="223"/>
      <c r="H64" s="222">
        <f t="shared" si="0"/>
        <v>0</v>
      </c>
      <c r="I64" s="222">
        <f t="shared" si="1"/>
        <v>0</v>
      </c>
    </row>
    <row r="65" spans="1:9" ht="59.25" customHeight="1">
      <c r="A65" s="219">
        <f>A64+1</f>
        <v>61</v>
      </c>
      <c r="B65" s="220" t="s">
        <v>517</v>
      </c>
      <c r="C65" s="219" t="s">
        <v>411</v>
      </c>
      <c r="D65" s="221">
        <v>5</v>
      </c>
      <c r="E65" s="222">
        <v>0</v>
      </c>
      <c r="F65" s="222">
        <v>0</v>
      </c>
      <c r="G65" s="223"/>
      <c r="H65" s="222">
        <f>F65*0.08</f>
        <v>0</v>
      </c>
      <c r="I65" s="222">
        <f>F65+H65</f>
        <v>0</v>
      </c>
    </row>
    <row r="66" spans="1:9" ht="63.75" customHeight="1">
      <c r="A66" s="219">
        <v>62</v>
      </c>
      <c r="B66" s="220" t="s">
        <v>518</v>
      </c>
      <c r="C66" s="219" t="s">
        <v>411</v>
      </c>
      <c r="D66" s="221">
        <v>80</v>
      </c>
      <c r="E66" s="222">
        <v>0</v>
      </c>
      <c r="F66" s="222">
        <v>0</v>
      </c>
      <c r="G66" s="223"/>
      <c r="H66" s="222">
        <f t="shared" si="0"/>
        <v>0</v>
      </c>
      <c r="I66" s="222">
        <f t="shared" si="1"/>
        <v>0</v>
      </c>
    </row>
    <row r="67" spans="1:9" ht="63" customHeight="1">
      <c r="A67" s="219">
        <f>A66+1</f>
        <v>63</v>
      </c>
      <c r="B67" s="220" t="s">
        <v>519</v>
      </c>
      <c r="C67" s="219" t="s">
        <v>411</v>
      </c>
      <c r="D67" s="221">
        <v>5</v>
      </c>
      <c r="E67" s="222">
        <v>0</v>
      </c>
      <c r="F67" s="222">
        <v>0</v>
      </c>
      <c r="G67" s="223"/>
      <c r="H67" s="222">
        <f>F67*0.08</f>
        <v>0</v>
      </c>
      <c r="I67" s="222">
        <f>F67+H67</f>
        <v>0</v>
      </c>
    </row>
    <row r="68" spans="1:9" ht="60" customHeight="1">
      <c r="A68" s="219">
        <v>64</v>
      </c>
      <c r="B68" s="220" t="s">
        <v>520</v>
      </c>
      <c r="C68" s="219" t="s">
        <v>411</v>
      </c>
      <c r="D68" s="221">
        <v>5</v>
      </c>
      <c r="E68" s="222">
        <v>0</v>
      </c>
      <c r="F68" s="222">
        <v>0</v>
      </c>
      <c r="G68" s="223"/>
      <c r="H68" s="222">
        <f t="shared" si="0"/>
        <v>0</v>
      </c>
      <c r="I68" s="222">
        <f t="shared" si="1"/>
        <v>0</v>
      </c>
    </row>
    <row r="69" spans="1:9" ht="60.75" customHeight="1">
      <c r="A69" s="219">
        <f>A68+1</f>
        <v>65</v>
      </c>
      <c r="B69" s="220" t="s">
        <v>521</v>
      </c>
      <c r="C69" s="219" t="s">
        <v>411</v>
      </c>
      <c r="D69" s="221">
        <v>5</v>
      </c>
      <c r="E69" s="222">
        <v>0</v>
      </c>
      <c r="F69" s="222">
        <v>0</v>
      </c>
      <c r="G69" s="223"/>
      <c r="H69" s="222">
        <f>F69*0.08</f>
        <v>0</v>
      </c>
      <c r="I69" s="222">
        <f>F69+H69</f>
        <v>0</v>
      </c>
    </row>
    <row r="70" spans="1:13" ht="75.75" customHeight="1">
      <c r="A70" s="219">
        <v>66</v>
      </c>
      <c r="B70" s="220" t="s">
        <v>455</v>
      </c>
      <c r="C70" s="219" t="s">
        <v>411</v>
      </c>
      <c r="D70" s="221">
        <v>5</v>
      </c>
      <c r="E70" s="222">
        <v>0</v>
      </c>
      <c r="F70" s="222">
        <v>0</v>
      </c>
      <c r="G70" s="223"/>
      <c r="H70" s="222">
        <f t="shared" si="0"/>
        <v>0</v>
      </c>
      <c r="I70" s="222">
        <f t="shared" si="1"/>
        <v>0</v>
      </c>
      <c r="M70" s="212"/>
    </row>
    <row r="71" spans="1:9" ht="78" customHeight="1">
      <c r="A71" s="219">
        <f>A70+1</f>
        <v>67</v>
      </c>
      <c r="B71" s="220" t="s">
        <v>456</v>
      </c>
      <c r="C71" s="219" t="s">
        <v>411</v>
      </c>
      <c r="D71" s="221">
        <v>5</v>
      </c>
      <c r="E71" s="222">
        <v>0</v>
      </c>
      <c r="F71" s="222">
        <v>0</v>
      </c>
      <c r="G71" s="223"/>
      <c r="H71" s="222">
        <f aca="true" t="shared" si="2" ref="H71:H88">F71*0.08</f>
        <v>0</v>
      </c>
      <c r="I71" s="222">
        <f aca="true" t="shared" si="3" ref="I71:I88">F71+H71</f>
        <v>0</v>
      </c>
    </row>
    <row r="72" spans="1:9" ht="74.25" customHeight="1">
      <c r="A72" s="219">
        <v>68</v>
      </c>
      <c r="B72" s="220" t="s">
        <v>457</v>
      </c>
      <c r="C72" s="219" t="s">
        <v>411</v>
      </c>
      <c r="D72" s="221">
        <v>20</v>
      </c>
      <c r="E72" s="222">
        <v>0</v>
      </c>
      <c r="F72" s="222">
        <v>0</v>
      </c>
      <c r="G72" s="223"/>
      <c r="H72" s="222">
        <f t="shared" si="2"/>
        <v>0</v>
      </c>
      <c r="I72" s="222">
        <f t="shared" si="3"/>
        <v>0</v>
      </c>
    </row>
    <row r="73" spans="1:9" ht="38.25">
      <c r="A73" s="219">
        <f>A72+1</f>
        <v>69</v>
      </c>
      <c r="B73" s="225" t="s">
        <v>458</v>
      </c>
      <c r="C73" s="226" t="s">
        <v>411</v>
      </c>
      <c r="D73" s="227">
        <v>8</v>
      </c>
      <c r="E73" s="222">
        <v>0</v>
      </c>
      <c r="F73" s="222">
        <v>0</v>
      </c>
      <c r="G73" s="229"/>
      <c r="H73" s="228">
        <f t="shared" si="2"/>
        <v>0</v>
      </c>
      <c r="I73" s="228">
        <f t="shared" si="3"/>
        <v>0</v>
      </c>
    </row>
    <row r="74" spans="1:9" ht="38.25">
      <c r="A74" s="421">
        <v>70</v>
      </c>
      <c r="B74" s="240" t="s">
        <v>459</v>
      </c>
      <c r="C74" s="218" t="s">
        <v>411</v>
      </c>
      <c r="D74" s="231">
        <v>1</v>
      </c>
      <c r="E74" s="222">
        <v>0</v>
      </c>
      <c r="F74" s="222">
        <v>0</v>
      </c>
      <c r="G74" s="233"/>
      <c r="H74" s="232">
        <f t="shared" si="2"/>
        <v>0</v>
      </c>
      <c r="I74" s="232">
        <f t="shared" si="3"/>
        <v>0</v>
      </c>
    </row>
    <row r="75" spans="1:9" ht="38.25">
      <c r="A75" s="421">
        <f>A74+1</f>
        <v>71</v>
      </c>
      <c r="B75" s="240" t="s">
        <v>460</v>
      </c>
      <c r="C75" s="218" t="s">
        <v>411</v>
      </c>
      <c r="D75" s="231">
        <v>1</v>
      </c>
      <c r="E75" s="222">
        <v>0</v>
      </c>
      <c r="F75" s="222">
        <v>0</v>
      </c>
      <c r="G75" s="233"/>
      <c r="H75" s="232">
        <f t="shared" si="2"/>
        <v>0</v>
      </c>
      <c r="I75" s="232">
        <f t="shared" si="3"/>
        <v>0</v>
      </c>
    </row>
    <row r="76" spans="1:9" ht="38.25">
      <c r="A76" s="219">
        <v>72</v>
      </c>
      <c r="B76" s="216" t="s">
        <v>461</v>
      </c>
      <c r="C76" s="215" t="s">
        <v>411</v>
      </c>
      <c r="D76" s="235">
        <v>1</v>
      </c>
      <c r="E76" s="222">
        <v>0</v>
      </c>
      <c r="F76" s="222">
        <v>0</v>
      </c>
      <c r="G76" s="236"/>
      <c r="H76" s="224">
        <f t="shared" si="2"/>
        <v>0</v>
      </c>
      <c r="I76" s="224">
        <f t="shared" si="3"/>
        <v>0</v>
      </c>
    </row>
    <row r="77" spans="1:9" ht="12.75">
      <c r="A77" s="219">
        <f>A76+1</f>
        <v>73</v>
      </c>
      <c r="B77" s="220" t="s">
        <v>462</v>
      </c>
      <c r="C77" s="219" t="s">
        <v>411</v>
      </c>
      <c r="D77" s="221">
        <v>2</v>
      </c>
      <c r="E77" s="222">
        <v>0</v>
      </c>
      <c r="F77" s="222">
        <v>0</v>
      </c>
      <c r="G77" s="223"/>
      <c r="H77" s="222">
        <f t="shared" si="2"/>
        <v>0</v>
      </c>
      <c r="I77" s="222">
        <f t="shared" si="3"/>
        <v>0</v>
      </c>
    </row>
    <row r="78" spans="1:9" ht="12.75">
      <c r="A78" s="219">
        <v>74</v>
      </c>
      <c r="B78" s="220" t="s">
        <v>463</v>
      </c>
      <c r="C78" s="219" t="s">
        <v>411</v>
      </c>
      <c r="D78" s="221">
        <v>1</v>
      </c>
      <c r="E78" s="222">
        <v>0</v>
      </c>
      <c r="F78" s="222">
        <v>0</v>
      </c>
      <c r="G78" s="223"/>
      <c r="H78" s="222">
        <f t="shared" si="2"/>
        <v>0</v>
      </c>
      <c r="I78" s="222">
        <f t="shared" si="3"/>
        <v>0</v>
      </c>
    </row>
    <row r="79" spans="1:9" ht="12.75">
      <c r="A79" s="219">
        <f>A78+1</f>
        <v>75</v>
      </c>
      <c r="B79" s="220" t="s">
        <v>464</v>
      </c>
      <c r="C79" s="219" t="s">
        <v>411</v>
      </c>
      <c r="D79" s="221">
        <v>1</v>
      </c>
      <c r="E79" s="222">
        <v>0</v>
      </c>
      <c r="F79" s="222">
        <v>0</v>
      </c>
      <c r="G79" s="223"/>
      <c r="H79" s="222">
        <f t="shared" si="2"/>
        <v>0</v>
      </c>
      <c r="I79" s="222">
        <f t="shared" si="3"/>
        <v>0</v>
      </c>
    </row>
    <row r="80" spans="1:9" ht="12.75">
      <c r="A80" s="219">
        <v>76</v>
      </c>
      <c r="B80" s="256" t="s">
        <v>465</v>
      </c>
      <c r="C80" s="219" t="s">
        <v>411</v>
      </c>
      <c r="D80" s="221">
        <v>5</v>
      </c>
      <c r="E80" s="222">
        <v>0</v>
      </c>
      <c r="F80" s="222">
        <v>0</v>
      </c>
      <c r="G80" s="223"/>
      <c r="H80" s="222">
        <f t="shared" si="2"/>
        <v>0</v>
      </c>
      <c r="I80" s="222">
        <f t="shared" si="3"/>
        <v>0</v>
      </c>
    </row>
    <row r="81" spans="1:9" ht="12.75">
      <c r="A81" s="219">
        <v>77</v>
      </c>
      <c r="B81" s="256" t="s">
        <v>466</v>
      </c>
      <c r="C81" s="219" t="s">
        <v>411</v>
      </c>
      <c r="D81" s="221">
        <v>5</v>
      </c>
      <c r="E81" s="222">
        <v>0</v>
      </c>
      <c r="F81" s="222">
        <v>0</v>
      </c>
      <c r="G81" s="223"/>
      <c r="H81" s="222">
        <f t="shared" si="2"/>
        <v>0</v>
      </c>
      <c r="I81" s="222">
        <f t="shared" si="3"/>
        <v>0</v>
      </c>
    </row>
    <row r="82" spans="1:9" ht="12.75">
      <c r="A82" s="219">
        <v>78</v>
      </c>
      <c r="B82" s="256" t="s">
        <v>467</v>
      </c>
      <c r="C82" s="219" t="s">
        <v>411</v>
      </c>
      <c r="D82" s="221">
        <v>1</v>
      </c>
      <c r="E82" s="222">
        <v>0</v>
      </c>
      <c r="F82" s="222">
        <v>0</v>
      </c>
      <c r="G82" s="223"/>
      <c r="H82" s="222">
        <f t="shared" si="2"/>
        <v>0</v>
      </c>
      <c r="I82" s="222">
        <f t="shared" si="3"/>
        <v>0</v>
      </c>
    </row>
    <row r="83" spans="1:9" ht="12.75">
      <c r="A83" s="219">
        <v>79</v>
      </c>
      <c r="B83" s="256" t="s">
        <v>468</v>
      </c>
      <c r="C83" s="219" t="s">
        <v>411</v>
      </c>
      <c r="D83" s="221">
        <v>1</v>
      </c>
      <c r="E83" s="222">
        <v>0</v>
      </c>
      <c r="F83" s="222">
        <v>0</v>
      </c>
      <c r="G83" s="223"/>
      <c r="H83" s="222">
        <f t="shared" si="2"/>
        <v>0</v>
      </c>
      <c r="I83" s="222">
        <f t="shared" si="3"/>
        <v>0</v>
      </c>
    </row>
    <row r="84" spans="1:9" ht="12.75">
      <c r="A84" s="219">
        <v>80</v>
      </c>
      <c r="B84" s="256" t="s">
        <v>469</v>
      </c>
      <c r="C84" s="219" t="s">
        <v>411</v>
      </c>
      <c r="D84" s="221">
        <v>1</v>
      </c>
      <c r="E84" s="222">
        <v>0</v>
      </c>
      <c r="F84" s="222">
        <v>0</v>
      </c>
      <c r="G84" s="223"/>
      <c r="H84" s="222">
        <f t="shared" si="2"/>
        <v>0</v>
      </c>
      <c r="I84" s="222">
        <f t="shared" si="3"/>
        <v>0</v>
      </c>
    </row>
    <row r="85" spans="1:9" ht="12.75">
      <c r="A85" s="219">
        <f>A84+1</f>
        <v>81</v>
      </c>
      <c r="B85" s="256" t="s">
        <v>470</v>
      </c>
      <c r="C85" s="219" t="s">
        <v>411</v>
      </c>
      <c r="D85" s="221">
        <v>1</v>
      </c>
      <c r="E85" s="222">
        <v>0</v>
      </c>
      <c r="F85" s="222">
        <v>0</v>
      </c>
      <c r="G85" s="223"/>
      <c r="H85" s="222">
        <f t="shared" si="2"/>
        <v>0</v>
      </c>
      <c r="I85" s="222">
        <f t="shared" si="3"/>
        <v>0</v>
      </c>
    </row>
    <row r="86" spans="1:9" ht="12.75">
      <c r="A86" s="219">
        <v>82</v>
      </c>
      <c r="B86" s="256" t="s">
        <v>471</v>
      </c>
      <c r="C86" s="219" t="s">
        <v>411</v>
      </c>
      <c r="D86" s="221">
        <v>1</v>
      </c>
      <c r="E86" s="222">
        <v>0</v>
      </c>
      <c r="F86" s="222">
        <v>0</v>
      </c>
      <c r="G86" s="223"/>
      <c r="H86" s="222">
        <f t="shared" si="2"/>
        <v>0</v>
      </c>
      <c r="I86" s="222">
        <f t="shared" si="3"/>
        <v>0</v>
      </c>
    </row>
    <row r="87" spans="1:9" ht="12.75">
      <c r="A87" s="219">
        <f>A86+1</f>
        <v>83</v>
      </c>
      <c r="B87" s="256" t="s">
        <v>472</v>
      </c>
      <c r="C87" s="219" t="s">
        <v>411</v>
      </c>
      <c r="D87" s="221">
        <v>1</v>
      </c>
      <c r="E87" s="222">
        <v>0</v>
      </c>
      <c r="F87" s="222">
        <v>0</v>
      </c>
      <c r="G87" s="223"/>
      <c r="H87" s="222">
        <f t="shared" si="2"/>
        <v>0</v>
      </c>
      <c r="I87" s="222">
        <f t="shared" si="3"/>
        <v>0</v>
      </c>
    </row>
    <row r="88" spans="1:9" ht="12.75">
      <c r="A88" s="219">
        <v>84</v>
      </c>
      <c r="B88" s="256" t="s">
        <v>473</v>
      </c>
      <c r="C88" s="219" t="s">
        <v>411</v>
      </c>
      <c r="D88" s="221">
        <v>1</v>
      </c>
      <c r="E88" s="222">
        <v>0</v>
      </c>
      <c r="F88" s="222">
        <v>0</v>
      </c>
      <c r="G88" s="223"/>
      <c r="H88" s="222">
        <f t="shared" si="2"/>
        <v>0</v>
      </c>
      <c r="I88" s="222">
        <f t="shared" si="3"/>
        <v>0</v>
      </c>
    </row>
    <row r="89" spans="1:9" ht="12.75">
      <c r="A89" s="257"/>
      <c r="C89" s="257"/>
      <c r="D89" s="257"/>
      <c r="E89" s="257"/>
      <c r="F89" s="257"/>
      <c r="G89" s="257"/>
      <c r="H89" s="257"/>
      <c r="I89" s="258">
        <f>SUM(I7:I88)</f>
        <v>0</v>
      </c>
    </row>
    <row r="90" spans="1:9" ht="12.75">
      <c r="A90" s="257"/>
      <c r="C90" s="257"/>
      <c r="D90" s="257"/>
      <c r="E90" s="257"/>
      <c r="F90" s="257"/>
      <c r="G90" s="257"/>
      <c r="H90" s="257"/>
      <c r="I90" s="257"/>
    </row>
    <row r="91" spans="1:9" ht="12.75">
      <c r="A91" s="257"/>
      <c r="C91" s="257"/>
      <c r="D91" s="257"/>
      <c r="E91" s="257"/>
      <c r="F91" s="257"/>
      <c r="G91" s="257"/>
      <c r="H91" s="257"/>
      <c r="I91" s="257"/>
    </row>
    <row r="92" spans="1:9" ht="12.75">
      <c r="A92" s="257"/>
      <c r="C92" s="257"/>
      <c r="D92" s="257"/>
      <c r="E92" s="257"/>
      <c r="F92" s="257"/>
      <c r="G92" s="257"/>
      <c r="H92" s="257"/>
      <c r="I92" s="257"/>
    </row>
    <row r="93" spans="1:9" ht="12.75">
      <c r="A93" s="257"/>
      <c r="C93" s="257"/>
      <c r="D93" s="257"/>
      <c r="E93" s="257"/>
      <c r="F93" s="257"/>
      <c r="G93" s="257"/>
      <c r="H93" s="257"/>
      <c r="I93" s="257"/>
    </row>
    <row r="94" spans="1:9" ht="12.75">
      <c r="A94" s="257"/>
      <c r="C94" s="257"/>
      <c r="D94" s="257"/>
      <c r="E94" s="257"/>
      <c r="F94" s="257"/>
      <c r="G94" s="257"/>
      <c r="H94" s="257"/>
      <c r="I94" s="257"/>
    </row>
    <row r="95" spans="1:9" ht="12.75">
      <c r="A95" s="257"/>
      <c r="C95" s="257"/>
      <c r="D95" s="257"/>
      <c r="E95" s="257"/>
      <c r="F95" s="257"/>
      <c r="G95" s="257"/>
      <c r="H95" s="257"/>
      <c r="I95" s="257"/>
    </row>
    <row r="96" spans="1:9" ht="12.75">
      <c r="A96" s="257"/>
      <c r="C96" s="257"/>
      <c r="D96" s="257"/>
      <c r="E96" s="257"/>
      <c r="F96" s="257"/>
      <c r="G96" s="257"/>
      <c r="H96" s="257"/>
      <c r="I96" s="257"/>
    </row>
    <row r="97" spans="1:9" ht="12.75">
      <c r="A97" s="257"/>
      <c r="C97" s="257"/>
      <c r="D97" s="257"/>
      <c r="E97" s="257"/>
      <c r="F97" s="257"/>
      <c r="G97" s="257"/>
      <c r="H97" s="257"/>
      <c r="I97" s="257"/>
    </row>
    <row r="98" spans="1:9" ht="12.75">
      <c r="A98" s="257"/>
      <c r="C98" s="257"/>
      <c r="D98" s="257"/>
      <c r="E98" s="257"/>
      <c r="F98" s="257"/>
      <c r="G98" s="257"/>
      <c r="H98" s="257"/>
      <c r="I98" s="257"/>
    </row>
    <row r="99" spans="1:9" ht="12.75">
      <c r="A99" s="257"/>
      <c r="C99" s="257"/>
      <c r="D99" s="257"/>
      <c r="E99" s="257"/>
      <c r="F99" s="257"/>
      <c r="G99" s="257"/>
      <c r="H99" s="257"/>
      <c r="I99" s="257"/>
    </row>
    <row r="100" spans="1:9" ht="12.75">
      <c r="A100" s="257"/>
      <c r="C100" s="257"/>
      <c r="D100" s="257"/>
      <c r="E100" s="257"/>
      <c r="F100" s="257"/>
      <c r="G100" s="257"/>
      <c r="H100" s="257"/>
      <c r="I100" s="257"/>
    </row>
    <row r="101" spans="1:9" ht="12.75">
      <c r="A101" s="257"/>
      <c r="C101" s="257"/>
      <c r="D101" s="257"/>
      <c r="E101" s="257"/>
      <c r="F101" s="257"/>
      <c r="G101" s="257"/>
      <c r="H101" s="257"/>
      <c r="I101" s="257"/>
    </row>
    <row r="102" spans="1:9" ht="12.75">
      <c r="A102" s="257"/>
      <c r="C102" s="257"/>
      <c r="D102" s="257"/>
      <c r="E102" s="257"/>
      <c r="F102" s="257"/>
      <c r="G102" s="257"/>
      <c r="H102" s="257"/>
      <c r="I102" s="257"/>
    </row>
    <row r="103" spans="1:9" ht="12.75">
      <c r="A103" s="257"/>
      <c r="C103" s="257"/>
      <c r="D103" s="257"/>
      <c r="E103" s="257"/>
      <c r="F103" s="257"/>
      <c r="G103" s="257"/>
      <c r="H103" s="257"/>
      <c r="I103" s="257"/>
    </row>
    <row r="104" spans="1:9" ht="12.75">
      <c r="A104" s="257"/>
      <c r="C104" s="257"/>
      <c r="D104" s="257"/>
      <c r="E104" s="257"/>
      <c r="F104" s="257"/>
      <c r="G104" s="257"/>
      <c r="H104" s="257"/>
      <c r="I104" s="257"/>
    </row>
    <row r="105" spans="1:9" ht="12.75">
      <c r="A105" s="257"/>
      <c r="C105" s="257"/>
      <c r="D105" s="257"/>
      <c r="E105" s="257"/>
      <c r="F105" s="257"/>
      <c r="G105" s="257"/>
      <c r="H105" s="257"/>
      <c r="I105" s="257"/>
    </row>
    <row r="106" spans="1:9" ht="12.75">
      <c r="A106" s="257"/>
      <c r="C106" s="257"/>
      <c r="D106" s="257"/>
      <c r="E106" s="257"/>
      <c r="F106" s="257"/>
      <c r="G106" s="257"/>
      <c r="H106" s="257"/>
      <c r="I106" s="257"/>
    </row>
    <row r="107" spans="1:9" ht="12.75">
      <c r="A107" s="257"/>
      <c r="C107" s="257"/>
      <c r="D107" s="257"/>
      <c r="E107" s="257"/>
      <c r="F107" s="257"/>
      <c r="G107" s="257"/>
      <c r="H107" s="257"/>
      <c r="I107" s="257"/>
    </row>
    <row r="108" spans="1:9" ht="12.75">
      <c r="A108" s="257"/>
      <c r="C108" s="257"/>
      <c r="D108" s="257"/>
      <c r="E108" s="257"/>
      <c r="F108" s="257"/>
      <c r="G108" s="257"/>
      <c r="H108" s="257"/>
      <c r="I108" s="257"/>
    </row>
    <row r="109" spans="1:9" ht="12.75">
      <c r="A109" s="257"/>
      <c r="C109" s="257"/>
      <c r="D109" s="257"/>
      <c r="E109" s="257"/>
      <c r="F109" s="257"/>
      <c r="G109" s="257"/>
      <c r="H109" s="257"/>
      <c r="I109" s="257"/>
    </row>
    <row r="110" spans="1:9" ht="12.75">
      <c r="A110" s="257"/>
      <c r="C110" s="257"/>
      <c r="D110" s="257"/>
      <c r="E110" s="257"/>
      <c r="F110" s="257"/>
      <c r="G110" s="257"/>
      <c r="H110" s="257"/>
      <c r="I110" s="257"/>
    </row>
    <row r="111" spans="1:9" ht="12.75">
      <c r="A111" s="257"/>
      <c r="C111" s="257"/>
      <c r="D111" s="257"/>
      <c r="E111" s="257"/>
      <c r="F111" s="257"/>
      <c r="G111" s="257"/>
      <c r="H111" s="257"/>
      <c r="I111" s="257"/>
    </row>
  </sheetData>
  <sheetProtection selectLockedCells="1" selectUnlockedCells="1"/>
  <mergeCells count="7">
    <mergeCell ref="C2:I2"/>
    <mergeCell ref="A4:A5"/>
    <mergeCell ref="B4:B5"/>
    <mergeCell ref="C4:C5"/>
    <mergeCell ref="D4:D5"/>
    <mergeCell ref="E4:E5"/>
    <mergeCell ref="F4:F5"/>
  </mergeCells>
  <printOptions/>
  <pageMargins left="0.39" right="0.1968503937007874" top="0.984251968503937" bottom="1.3385826771653544" header="0.5118110236220472" footer="0.5118110236220472"/>
  <pageSetup fitToWidth="0" fitToHeight="1" horizontalDpi="600" verticalDpi="600" orientation="portrait" paperSize="9" scale="11" r:id="rId1"/>
  <headerFooter alignWithMargins="0">
    <oddHeader>&amp;L&amp;A</oddHeader>
    <oddFooter>&amp;C&amp;P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F5" sqref="F5"/>
    </sheetView>
  </sheetViews>
  <sheetFormatPr defaultColWidth="9.140625" defaultRowHeight="15"/>
  <cols>
    <col min="1" max="1" width="3.57421875" style="102" customWidth="1"/>
    <col min="2" max="2" width="60.7109375" style="102" customWidth="1"/>
    <col min="3" max="3" width="6.7109375" style="101" customWidth="1"/>
    <col min="4" max="4" width="11.7109375" style="101" customWidth="1"/>
    <col min="5" max="5" width="12.7109375" style="101" customWidth="1"/>
    <col min="6" max="6" width="12.57421875" style="102" customWidth="1"/>
    <col min="7" max="7" width="6.7109375" style="102" customWidth="1"/>
    <col min="8" max="9" width="11.7109375" style="102" customWidth="1"/>
    <col min="10" max="10" width="0.85546875" style="102" customWidth="1"/>
    <col min="11" max="16384" width="9.140625" style="102" customWidth="1"/>
  </cols>
  <sheetData>
    <row r="1" spans="1:9" ht="38.25">
      <c r="A1" s="99" t="s">
        <v>0</v>
      </c>
      <c r="B1" s="99" t="s">
        <v>286</v>
      </c>
      <c r="C1" s="99" t="s">
        <v>1</v>
      </c>
      <c r="D1" s="99" t="s">
        <v>2</v>
      </c>
      <c r="E1" s="99" t="s">
        <v>3</v>
      </c>
      <c r="F1" s="99" t="s">
        <v>4</v>
      </c>
      <c r="G1" s="99" t="s">
        <v>5</v>
      </c>
      <c r="H1" s="99" t="s">
        <v>6</v>
      </c>
      <c r="I1" s="99" t="s">
        <v>7</v>
      </c>
    </row>
    <row r="2" spans="1:9" ht="25.5">
      <c r="A2" s="98">
        <v>1</v>
      </c>
      <c r="B2" s="308" t="s">
        <v>536</v>
      </c>
      <c r="C2" s="309">
        <v>3</v>
      </c>
      <c r="D2" s="98"/>
      <c r="E2" s="98"/>
      <c r="F2" s="310">
        <v>0</v>
      </c>
      <c r="G2" s="4"/>
      <c r="H2" s="310">
        <f aca="true" t="shared" si="0" ref="H2:H8">C2*F2</f>
        <v>0</v>
      </c>
      <c r="I2" s="311">
        <f aca="true" t="shared" si="1" ref="I2:I8">H2+H2*G2</f>
        <v>0</v>
      </c>
    </row>
    <row r="3" spans="1:9" ht="51">
      <c r="A3" s="108">
        <v>2</v>
      </c>
      <c r="B3" s="308" t="s">
        <v>284</v>
      </c>
      <c r="C3" s="309">
        <v>2</v>
      </c>
      <c r="D3" s="98"/>
      <c r="E3" s="98"/>
      <c r="F3" s="310">
        <v>0</v>
      </c>
      <c r="G3" s="4"/>
      <c r="H3" s="310">
        <f t="shared" si="0"/>
        <v>0</v>
      </c>
      <c r="I3" s="311">
        <f t="shared" si="1"/>
        <v>0</v>
      </c>
    </row>
    <row r="4" spans="1:9" ht="89.25">
      <c r="A4" s="98">
        <v>3</v>
      </c>
      <c r="B4" s="308" t="s">
        <v>285</v>
      </c>
      <c r="C4" s="309">
        <v>2</v>
      </c>
      <c r="D4" s="98"/>
      <c r="E4" s="98"/>
      <c r="F4" s="310">
        <v>0</v>
      </c>
      <c r="G4" s="4"/>
      <c r="H4" s="310">
        <f t="shared" si="0"/>
        <v>0</v>
      </c>
      <c r="I4" s="311">
        <f t="shared" si="1"/>
        <v>0</v>
      </c>
    </row>
    <row r="5" spans="1:9" ht="51">
      <c r="A5" s="98">
        <v>4</v>
      </c>
      <c r="B5" s="308" t="s">
        <v>287</v>
      </c>
      <c r="C5" s="309">
        <v>2</v>
      </c>
      <c r="D5" s="98"/>
      <c r="E5" s="98"/>
      <c r="F5" s="310">
        <v>0</v>
      </c>
      <c r="G5" s="4"/>
      <c r="H5" s="310">
        <f t="shared" si="0"/>
        <v>0</v>
      </c>
      <c r="I5" s="311">
        <f t="shared" si="1"/>
        <v>0</v>
      </c>
    </row>
    <row r="6" spans="1:9" ht="89.25">
      <c r="A6" s="98">
        <v>5</v>
      </c>
      <c r="B6" s="312" t="s">
        <v>350</v>
      </c>
      <c r="C6" s="309">
        <v>3</v>
      </c>
      <c r="D6" s="98"/>
      <c r="E6" s="98"/>
      <c r="F6" s="310">
        <v>0</v>
      </c>
      <c r="G6" s="4"/>
      <c r="H6" s="310">
        <f t="shared" si="0"/>
        <v>0</v>
      </c>
      <c r="I6" s="311">
        <f t="shared" si="1"/>
        <v>0</v>
      </c>
    </row>
    <row r="7" spans="1:9" ht="12.75">
      <c r="A7" s="98">
        <v>6</v>
      </c>
      <c r="B7" s="308" t="s">
        <v>351</v>
      </c>
      <c r="C7" s="309">
        <v>1</v>
      </c>
      <c r="D7" s="98"/>
      <c r="E7" s="98"/>
      <c r="F7" s="310">
        <v>0</v>
      </c>
      <c r="G7" s="4"/>
      <c r="H7" s="310">
        <f t="shared" si="0"/>
        <v>0</v>
      </c>
      <c r="I7" s="311">
        <f t="shared" si="1"/>
        <v>0</v>
      </c>
    </row>
    <row r="8" spans="1:9" ht="12.75">
      <c r="A8" s="98">
        <v>7</v>
      </c>
      <c r="B8" s="308" t="s">
        <v>352</v>
      </c>
      <c r="C8" s="309">
        <v>1</v>
      </c>
      <c r="D8" s="98"/>
      <c r="E8" s="98"/>
      <c r="F8" s="310">
        <v>0</v>
      </c>
      <c r="G8" s="4"/>
      <c r="H8" s="310">
        <f t="shared" si="0"/>
        <v>0</v>
      </c>
      <c r="I8" s="311">
        <f t="shared" si="1"/>
        <v>0</v>
      </c>
    </row>
    <row r="9" spans="1:9" s="41" customFormat="1" ht="12.75">
      <c r="A9" s="496" t="s">
        <v>12</v>
      </c>
      <c r="B9" s="496"/>
      <c r="C9" s="496"/>
      <c r="D9" s="496"/>
      <c r="E9" s="496"/>
      <c r="F9" s="496"/>
      <c r="G9" s="496"/>
      <c r="H9" s="70" t="str">
        <f>A9</f>
        <v>RAZEM</v>
      </c>
      <c r="I9" s="70">
        <f>SUM(I2:I8)</f>
        <v>0</v>
      </c>
    </row>
    <row r="10" spans="6:9" ht="12.75">
      <c r="F10" s="103"/>
      <c r="H10" s="103"/>
      <c r="I10" s="103"/>
    </row>
    <row r="11" spans="2:9" ht="15.75">
      <c r="B11" s="497" t="s">
        <v>212</v>
      </c>
      <c r="C11" s="497"/>
      <c r="D11" s="497"/>
      <c r="E11" s="497"/>
      <c r="F11" s="497"/>
      <c r="G11" s="497"/>
      <c r="H11" s="497"/>
      <c r="I11" s="497"/>
    </row>
  </sheetData>
  <sheetProtection/>
  <mergeCells count="2">
    <mergeCell ref="A9:G9"/>
    <mergeCell ref="B11:I11"/>
  </mergeCells>
  <printOptions/>
  <pageMargins left="0.7" right="0.7" top="0.75" bottom="0.75" header="0.3" footer="0.3"/>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A1:I16"/>
  <sheetViews>
    <sheetView zoomScalePageLayoutView="85" workbookViewId="0" topLeftCell="A7">
      <selection activeCell="H10" sqref="H10"/>
    </sheetView>
  </sheetViews>
  <sheetFormatPr defaultColWidth="9.140625" defaultRowHeight="15"/>
  <cols>
    <col min="1" max="1" width="3.57421875" style="102" customWidth="1"/>
    <col min="2" max="2" width="60.7109375" style="102" customWidth="1"/>
    <col min="3" max="3" width="6.7109375" style="101" customWidth="1"/>
    <col min="4" max="4" width="11.7109375" style="101" customWidth="1"/>
    <col min="5" max="5" width="12.7109375" style="101" customWidth="1"/>
    <col min="6" max="6" width="12.57421875" style="102" customWidth="1"/>
    <col min="7" max="7" width="6.7109375" style="102" customWidth="1"/>
    <col min="8" max="9" width="11.7109375" style="102" customWidth="1"/>
    <col min="10" max="10" width="0.85546875" style="102" customWidth="1"/>
    <col min="11" max="16384" width="9.140625" style="102" customWidth="1"/>
  </cols>
  <sheetData>
    <row r="1" spans="1:9" ht="51">
      <c r="A1" s="99" t="s">
        <v>0</v>
      </c>
      <c r="B1" s="99" t="s">
        <v>13</v>
      </c>
      <c r="C1" s="99" t="s">
        <v>69</v>
      </c>
      <c r="D1" s="99" t="s">
        <v>2</v>
      </c>
      <c r="E1" s="99" t="s">
        <v>3</v>
      </c>
      <c r="F1" s="99" t="s">
        <v>70</v>
      </c>
      <c r="G1" s="99" t="s">
        <v>5</v>
      </c>
      <c r="H1" s="99" t="s">
        <v>6</v>
      </c>
      <c r="I1" s="99" t="s">
        <v>7</v>
      </c>
    </row>
    <row r="2" spans="1:9" ht="25.5">
      <c r="A2" s="503"/>
      <c r="B2" s="294" t="s">
        <v>71</v>
      </c>
      <c r="C2" s="498"/>
      <c r="D2" s="503"/>
      <c r="E2" s="498"/>
      <c r="F2" s="498"/>
      <c r="G2" s="498"/>
      <c r="H2" s="498"/>
      <c r="I2" s="498"/>
    </row>
    <row r="3" spans="1:9" ht="12.75">
      <c r="A3" s="504"/>
      <c r="B3" s="295" t="s">
        <v>72</v>
      </c>
      <c r="C3" s="499"/>
      <c r="D3" s="504"/>
      <c r="E3" s="499"/>
      <c r="F3" s="499"/>
      <c r="G3" s="499"/>
      <c r="H3" s="499"/>
      <c r="I3" s="499"/>
    </row>
    <row r="4" spans="1:9" ht="38.25">
      <c r="A4" s="504"/>
      <c r="B4" s="296" t="s">
        <v>73</v>
      </c>
      <c r="C4" s="499"/>
      <c r="D4" s="504"/>
      <c r="E4" s="499"/>
      <c r="F4" s="499"/>
      <c r="G4" s="499"/>
      <c r="H4" s="499"/>
      <c r="I4" s="499"/>
    </row>
    <row r="5" spans="1:9" ht="25.5">
      <c r="A5" s="504"/>
      <c r="B5" s="296" t="s">
        <v>74</v>
      </c>
      <c r="C5" s="499"/>
      <c r="D5" s="504"/>
      <c r="E5" s="499"/>
      <c r="F5" s="499"/>
      <c r="G5" s="499"/>
      <c r="H5" s="499"/>
      <c r="I5" s="499"/>
    </row>
    <row r="6" spans="1:9" ht="25.5">
      <c r="A6" s="504"/>
      <c r="B6" s="296" t="s">
        <v>75</v>
      </c>
      <c r="C6" s="499"/>
      <c r="D6" s="504"/>
      <c r="E6" s="499"/>
      <c r="F6" s="499"/>
      <c r="G6" s="499"/>
      <c r="H6" s="499"/>
      <c r="I6" s="499"/>
    </row>
    <row r="7" spans="1:9" ht="25.5">
      <c r="A7" s="504"/>
      <c r="B7" s="296" t="s">
        <v>76</v>
      </c>
      <c r="C7" s="499"/>
      <c r="D7" s="504"/>
      <c r="E7" s="499"/>
      <c r="F7" s="499"/>
      <c r="G7" s="499"/>
      <c r="H7" s="499"/>
      <c r="I7" s="499"/>
    </row>
    <row r="8" spans="1:9" ht="38.25">
      <c r="A8" s="504"/>
      <c r="B8" s="297" t="s">
        <v>77</v>
      </c>
      <c r="C8" s="499"/>
      <c r="D8" s="504"/>
      <c r="E8" s="500"/>
      <c r="F8" s="500"/>
      <c r="G8" s="500"/>
      <c r="H8" s="500"/>
      <c r="I8" s="500"/>
    </row>
    <row r="9" spans="1:9" ht="12.75">
      <c r="A9" s="505"/>
      <c r="B9" s="298" t="s">
        <v>78</v>
      </c>
      <c r="C9" s="500"/>
      <c r="D9" s="504"/>
      <c r="E9" s="299"/>
      <c r="F9" s="300"/>
      <c r="G9" s="2"/>
      <c r="H9" s="300"/>
      <c r="I9" s="301"/>
    </row>
    <row r="10" spans="1:9" ht="24.75" customHeight="1">
      <c r="A10" s="98">
        <v>1</v>
      </c>
      <c r="B10" s="302" t="s">
        <v>79</v>
      </c>
      <c r="C10" s="98">
        <v>4</v>
      </c>
      <c r="D10" s="504"/>
      <c r="E10" s="98"/>
      <c r="F10" s="303">
        <v>0</v>
      </c>
      <c r="G10" s="4"/>
      <c r="H10" s="303">
        <f>C10*F10</f>
        <v>0</v>
      </c>
      <c r="I10" s="80">
        <f>H10+H10*G10</f>
        <v>0</v>
      </c>
    </row>
    <row r="11" spans="1:9" ht="25.5">
      <c r="A11" s="98">
        <v>2</v>
      </c>
      <c r="B11" s="302" t="s">
        <v>228</v>
      </c>
      <c r="C11" s="98">
        <v>4</v>
      </c>
      <c r="D11" s="505"/>
      <c r="E11" s="98"/>
      <c r="F11" s="303">
        <v>0</v>
      </c>
      <c r="G11" s="4"/>
      <c r="H11" s="303">
        <f>C11*F11</f>
        <v>0</v>
      </c>
      <c r="I11" s="80">
        <f>H11+H11*G11</f>
        <v>0</v>
      </c>
    </row>
    <row r="12" spans="1:9" ht="12.75">
      <c r="A12" s="501" t="s">
        <v>12</v>
      </c>
      <c r="B12" s="502"/>
      <c r="C12" s="502"/>
      <c r="D12" s="502"/>
      <c r="E12" s="502"/>
      <c r="F12" s="502"/>
      <c r="G12" s="502"/>
      <c r="H12" s="304">
        <f>H10+H11</f>
        <v>0</v>
      </c>
      <c r="I12" s="304">
        <f>I10+I11</f>
        <v>0</v>
      </c>
    </row>
    <row r="13" spans="2:9" ht="12.75">
      <c r="B13" s="305"/>
      <c r="F13" s="103"/>
      <c r="H13" s="103"/>
      <c r="I13" s="306"/>
    </row>
    <row r="14" spans="1:9" s="100" customFormat="1" ht="15.75">
      <c r="A14" s="101"/>
      <c r="B14" s="497" t="s">
        <v>80</v>
      </c>
      <c r="C14" s="497"/>
      <c r="D14" s="497"/>
      <c r="E14" s="497"/>
      <c r="F14" s="497"/>
      <c r="G14" s="497"/>
      <c r="H14" s="497"/>
      <c r="I14" s="497"/>
    </row>
    <row r="15" spans="1:9" s="100" customFormat="1" ht="12.75">
      <c r="A15" s="101"/>
      <c r="B15" s="102"/>
      <c r="C15" s="102"/>
      <c r="D15" s="101"/>
      <c r="E15" s="101"/>
      <c r="F15" s="103"/>
      <c r="G15" s="102"/>
      <c r="H15" s="103"/>
      <c r="I15" s="103"/>
    </row>
    <row r="16" spans="2:9" ht="15">
      <c r="B16" s="102" t="s">
        <v>81</v>
      </c>
      <c r="F16" s="103"/>
      <c r="H16" s="103"/>
      <c r="I16" s="307"/>
    </row>
  </sheetData>
  <sheetProtection/>
  <mergeCells count="10">
    <mergeCell ref="H2:H8"/>
    <mergeCell ref="I2:I8"/>
    <mergeCell ref="A12:G12"/>
    <mergeCell ref="B14:I14"/>
    <mergeCell ref="A2:A9"/>
    <mergeCell ref="C2:C9"/>
    <mergeCell ref="D2:D11"/>
    <mergeCell ref="E2:E8"/>
    <mergeCell ref="F2:F8"/>
    <mergeCell ref="G2:G8"/>
  </mergeCells>
  <printOptions/>
  <pageMargins left="0.39" right="0.1968503937007874" top="0.984251968503937" bottom="1.3385826771653544" header="0.5118110236220472" footer="0.5118110236220472"/>
  <pageSetup horizontalDpi="600" verticalDpi="600" orientation="landscape" paperSize="9" r:id="rId1"/>
  <headerFooter alignWithMargins="0">
    <oddHeader>&amp;L&amp;A</oddHeader>
    <oddFooter>&amp;C&amp;P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H5" sqref="H5"/>
    </sheetView>
  </sheetViews>
  <sheetFormatPr defaultColWidth="9.140625" defaultRowHeight="15"/>
  <cols>
    <col min="1" max="1" width="3.57421875" style="102" customWidth="1"/>
    <col min="2" max="2" width="60.7109375" style="102" customWidth="1"/>
    <col min="3" max="3" width="6.7109375" style="101" customWidth="1"/>
    <col min="4" max="4" width="11.7109375" style="101" customWidth="1"/>
    <col min="5" max="5" width="12.7109375" style="101" customWidth="1"/>
    <col min="6" max="6" width="12.57421875" style="102" customWidth="1"/>
    <col min="7" max="7" width="6.7109375" style="102" customWidth="1"/>
    <col min="8" max="9" width="11.7109375" style="102" customWidth="1"/>
    <col min="10" max="10" width="0.85546875" style="102" customWidth="1"/>
    <col min="11" max="16384" width="9.140625" style="102" customWidth="1"/>
  </cols>
  <sheetData>
    <row r="1" spans="1:9" ht="38.25">
      <c r="A1" s="99" t="s">
        <v>0</v>
      </c>
      <c r="B1" s="115"/>
      <c r="C1" s="99" t="s">
        <v>1</v>
      </c>
      <c r="D1" s="99" t="s">
        <v>2</v>
      </c>
      <c r="E1" s="99" t="s">
        <v>3</v>
      </c>
      <c r="F1" s="99" t="s">
        <v>4</v>
      </c>
      <c r="G1" s="99" t="s">
        <v>5</v>
      </c>
      <c r="H1" s="99" t="s">
        <v>6</v>
      </c>
      <c r="I1" s="99" t="s">
        <v>7</v>
      </c>
    </row>
    <row r="2" spans="1:9" s="100" customFormat="1" ht="165.75">
      <c r="A2" s="98">
        <v>1</v>
      </c>
      <c r="B2" s="132" t="s">
        <v>230</v>
      </c>
      <c r="C2" s="98">
        <v>10</v>
      </c>
      <c r="D2" s="98"/>
      <c r="E2" s="98"/>
      <c r="F2" s="110">
        <v>0</v>
      </c>
      <c r="G2" s="92"/>
      <c r="H2" s="110">
        <f aca="true" t="shared" si="0" ref="H2:H9">F2*C2</f>
        <v>0</v>
      </c>
      <c r="I2" s="110">
        <f aca="true" t="shared" si="1" ref="I2:I9">H2*G2+H2</f>
        <v>0</v>
      </c>
    </row>
    <row r="3" spans="1:9" s="100" customFormat="1" ht="12.75">
      <c r="A3" s="98">
        <f>A2+1</f>
        <v>2</v>
      </c>
      <c r="B3" s="132" t="s">
        <v>229</v>
      </c>
      <c r="C3" s="98">
        <v>10</v>
      </c>
      <c r="D3" s="98"/>
      <c r="E3" s="98"/>
      <c r="F3" s="110">
        <v>0</v>
      </c>
      <c r="G3" s="92"/>
      <c r="H3" s="110">
        <f t="shared" si="0"/>
        <v>0</v>
      </c>
      <c r="I3" s="110">
        <f t="shared" si="1"/>
        <v>0</v>
      </c>
    </row>
    <row r="4" spans="1:9" s="100" customFormat="1" ht="63.75">
      <c r="A4" s="98">
        <v>3</v>
      </c>
      <c r="B4" s="132" t="s">
        <v>353</v>
      </c>
      <c r="C4" s="133">
        <v>1</v>
      </c>
      <c r="D4" s="98"/>
      <c r="E4" s="98"/>
      <c r="F4" s="110">
        <v>0</v>
      </c>
      <c r="G4" s="92"/>
      <c r="H4" s="110">
        <f t="shared" si="0"/>
        <v>0</v>
      </c>
      <c r="I4" s="110">
        <f t="shared" si="1"/>
        <v>0</v>
      </c>
    </row>
    <row r="5" spans="1:9" s="100" customFormat="1" ht="76.5">
      <c r="A5" s="98">
        <v>4</v>
      </c>
      <c r="B5" s="132" t="s">
        <v>354</v>
      </c>
      <c r="C5" s="133">
        <v>1</v>
      </c>
      <c r="D5" s="98"/>
      <c r="E5" s="98"/>
      <c r="F5" s="110">
        <v>0</v>
      </c>
      <c r="G5" s="92"/>
      <c r="H5" s="110">
        <f t="shared" si="0"/>
        <v>0</v>
      </c>
      <c r="I5" s="110">
        <f t="shared" si="1"/>
        <v>0</v>
      </c>
    </row>
    <row r="6" spans="1:9" s="100" customFormat="1" ht="12.75">
      <c r="A6" s="98">
        <v>5</v>
      </c>
      <c r="B6" s="132" t="s">
        <v>355</v>
      </c>
      <c r="C6" s="133">
        <v>1</v>
      </c>
      <c r="D6" s="98"/>
      <c r="E6" s="98"/>
      <c r="F6" s="110">
        <v>0</v>
      </c>
      <c r="G6" s="92"/>
      <c r="H6" s="110">
        <f t="shared" si="0"/>
        <v>0</v>
      </c>
      <c r="I6" s="110">
        <f t="shared" si="1"/>
        <v>0</v>
      </c>
    </row>
    <row r="7" spans="1:9" s="100" customFormat="1" ht="76.5">
      <c r="A7" s="98">
        <v>6</v>
      </c>
      <c r="B7" s="132" t="s">
        <v>356</v>
      </c>
      <c r="C7" s="133">
        <v>1</v>
      </c>
      <c r="D7" s="98"/>
      <c r="E7" s="98"/>
      <c r="F7" s="110">
        <v>0</v>
      </c>
      <c r="G7" s="92"/>
      <c r="H7" s="110">
        <f t="shared" si="0"/>
        <v>0</v>
      </c>
      <c r="I7" s="110">
        <f t="shared" si="1"/>
        <v>0</v>
      </c>
    </row>
    <row r="8" spans="1:9" s="100" customFormat="1" ht="12.75">
      <c r="A8" s="98">
        <v>7</v>
      </c>
      <c r="B8" s="132" t="s">
        <v>357</v>
      </c>
      <c r="C8" s="133">
        <v>1</v>
      </c>
      <c r="D8" s="98"/>
      <c r="E8" s="98"/>
      <c r="F8" s="110">
        <v>0</v>
      </c>
      <c r="G8" s="92"/>
      <c r="H8" s="110">
        <f t="shared" si="0"/>
        <v>0</v>
      </c>
      <c r="I8" s="110">
        <f t="shared" si="1"/>
        <v>0</v>
      </c>
    </row>
    <row r="9" spans="1:9" s="100" customFormat="1" ht="51">
      <c r="A9" s="98">
        <v>8</v>
      </c>
      <c r="B9" s="132" t="s">
        <v>358</v>
      </c>
      <c r="C9" s="133">
        <v>1</v>
      </c>
      <c r="D9" s="98"/>
      <c r="E9" s="98"/>
      <c r="F9" s="110">
        <v>0</v>
      </c>
      <c r="G9" s="92"/>
      <c r="H9" s="110">
        <f t="shared" si="0"/>
        <v>0</v>
      </c>
      <c r="I9" s="110">
        <f t="shared" si="1"/>
        <v>0</v>
      </c>
    </row>
    <row r="10" spans="1:9" ht="12.75">
      <c r="A10" s="506" t="s">
        <v>12</v>
      </c>
      <c r="B10" s="507"/>
      <c r="C10" s="507"/>
      <c r="D10" s="507"/>
      <c r="E10" s="507"/>
      <c r="F10" s="507"/>
      <c r="G10" s="507"/>
      <c r="H10" s="508"/>
      <c r="I10" s="105">
        <f>SUM(I2:I9)</f>
        <v>0</v>
      </c>
    </row>
    <row r="11" spans="1:9" ht="12.75">
      <c r="A11" s="106"/>
      <c r="B11" s="107"/>
      <c r="C11" s="108"/>
      <c r="D11" s="108"/>
      <c r="E11" s="108"/>
      <c r="F11" s="109"/>
      <c r="G11" s="106"/>
      <c r="H11" s="109"/>
      <c r="I11" s="109"/>
    </row>
    <row r="12" spans="1:9" ht="15.75">
      <c r="A12" s="106"/>
      <c r="B12" s="479" t="s">
        <v>231</v>
      </c>
      <c r="C12" s="479"/>
      <c r="D12" s="479"/>
      <c r="E12" s="479"/>
      <c r="F12" s="479"/>
      <c r="G12" s="479"/>
      <c r="H12" s="479"/>
      <c r="I12" s="479"/>
    </row>
    <row r="13" spans="6:9" ht="12.75">
      <c r="F13" s="103"/>
      <c r="H13" s="103"/>
      <c r="I13" s="103"/>
    </row>
    <row r="14" spans="6:9" ht="12.75">
      <c r="F14" s="103"/>
      <c r="H14" s="103"/>
      <c r="I14" s="103"/>
    </row>
    <row r="15" spans="6:9" ht="12.75">
      <c r="F15" s="103"/>
      <c r="H15" s="103"/>
      <c r="I15" s="103"/>
    </row>
    <row r="16" spans="6:9" ht="12.75">
      <c r="F16" s="103"/>
      <c r="H16" s="103"/>
      <c r="I16" s="103"/>
    </row>
    <row r="17" spans="6:9" ht="12.75">
      <c r="F17" s="103"/>
      <c r="H17" s="103"/>
      <c r="I17" s="103"/>
    </row>
    <row r="18" spans="6:9" ht="12.75">
      <c r="F18" s="103"/>
      <c r="H18" s="103"/>
      <c r="I18" s="103"/>
    </row>
    <row r="19" spans="6:9" ht="12.75">
      <c r="F19" s="103"/>
      <c r="H19" s="103"/>
      <c r="I19" s="103"/>
    </row>
    <row r="20" spans="6:9" ht="12.75">
      <c r="F20" s="103"/>
      <c r="H20" s="103"/>
      <c r="I20" s="103"/>
    </row>
    <row r="21" spans="6:9" ht="12.75">
      <c r="F21" s="103"/>
      <c r="H21" s="103"/>
      <c r="I21" s="103"/>
    </row>
    <row r="22" spans="6:9" ht="12.75">
      <c r="F22" s="103"/>
      <c r="H22" s="103"/>
      <c r="I22" s="103"/>
    </row>
    <row r="23" spans="6:9" ht="12.75">
      <c r="F23" s="103"/>
      <c r="H23" s="103"/>
      <c r="I23" s="103"/>
    </row>
    <row r="24" spans="8:9" ht="12.75">
      <c r="H24" s="103"/>
      <c r="I24" s="103"/>
    </row>
  </sheetData>
  <sheetProtection/>
  <mergeCells count="2">
    <mergeCell ref="A10:H10"/>
    <mergeCell ref="B12:I12"/>
  </mergeCells>
  <printOptions/>
  <pageMargins left="0.39" right="0.1968503937007874" top="1.19" bottom="0.5905511811023623" header="0.5118110236220472" footer="0.31496062992125984"/>
  <pageSetup fitToHeight="1" fitToWidth="1" horizontalDpi="600" verticalDpi="600" orientation="landscape" paperSize="9" scale="87" r:id="rId1"/>
  <headerFooter alignWithMargins="0">
    <oddHeader>&amp;L&amp;A</oddHeader>
    <oddFooter>&amp;C&amp;P z &amp;N</oddFooter>
  </headerFooter>
</worksheet>
</file>

<file path=xl/worksheets/sheet8.xml><?xml version="1.0" encoding="utf-8"?>
<worksheet xmlns="http://schemas.openxmlformats.org/spreadsheetml/2006/main" xmlns:r="http://schemas.openxmlformats.org/officeDocument/2006/relationships">
  <sheetPr>
    <tabColor theme="0"/>
  </sheetPr>
  <dimension ref="A1:I4"/>
  <sheetViews>
    <sheetView zoomScalePageLayoutView="0" workbookViewId="0" topLeftCell="A1">
      <selection activeCell="G2" sqref="G2"/>
    </sheetView>
  </sheetViews>
  <sheetFormatPr defaultColWidth="9.140625" defaultRowHeight="15"/>
  <cols>
    <col min="1" max="1" width="3.57421875" style="102" customWidth="1"/>
    <col min="2" max="2" width="60.7109375" style="102" customWidth="1"/>
    <col min="3" max="3" width="6.7109375" style="101" customWidth="1"/>
    <col min="4" max="4" width="11.7109375" style="101" customWidth="1"/>
    <col min="5" max="5" width="12.7109375" style="101" customWidth="1"/>
    <col min="6" max="6" width="12.57421875" style="102" customWidth="1"/>
    <col min="7" max="7" width="6.7109375" style="102" customWidth="1"/>
    <col min="8" max="9" width="11.7109375" style="102" customWidth="1"/>
    <col min="10" max="10" width="0.85546875" style="102" customWidth="1"/>
    <col min="11" max="16384" width="9.140625" style="102" customWidth="1"/>
  </cols>
  <sheetData>
    <row r="1" spans="1:9" ht="38.25">
      <c r="A1" s="99" t="s">
        <v>0</v>
      </c>
      <c r="B1" s="409" t="s">
        <v>286</v>
      </c>
      <c r="C1" s="99" t="s">
        <v>234</v>
      </c>
      <c r="D1" s="99" t="s">
        <v>2</v>
      </c>
      <c r="E1" s="99" t="s">
        <v>3</v>
      </c>
      <c r="F1" s="99" t="s">
        <v>168</v>
      </c>
      <c r="G1" s="99" t="s">
        <v>5</v>
      </c>
      <c r="H1" s="99" t="s">
        <v>6</v>
      </c>
      <c r="I1" s="99" t="s">
        <v>7</v>
      </c>
    </row>
    <row r="2" spans="1:9" s="78" customFormat="1" ht="140.25">
      <c r="A2" s="60">
        <v>1</v>
      </c>
      <c r="B2" s="207" t="s">
        <v>535</v>
      </c>
      <c r="C2" s="60">
        <v>10</v>
      </c>
      <c r="D2" s="60"/>
      <c r="E2" s="60"/>
      <c r="F2" s="79">
        <v>0</v>
      </c>
      <c r="G2" s="4"/>
      <c r="H2" s="79">
        <v>0</v>
      </c>
      <c r="I2" s="80">
        <f>ROUND(H2+H2*G2,2)</f>
        <v>0</v>
      </c>
    </row>
    <row r="4" spans="2:9" ht="15.75">
      <c r="B4" s="497" t="s">
        <v>231</v>
      </c>
      <c r="C4" s="497"/>
      <c r="D4" s="497"/>
      <c r="E4" s="497"/>
      <c r="F4" s="497"/>
      <c r="G4" s="497"/>
      <c r="H4" s="497"/>
      <c r="I4" s="497"/>
    </row>
  </sheetData>
  <sheetProtection/>
  <mergeCells count="1">
    <mergeCell ref="B4:I4"/>
  </mergeCells>
  <printOptions/>
  <pageMargins left="0.39" right="0.1968503937007874" top="0.984251968503937" bottom="1.3385826771653544" header="0.5118110236220472" footer="0.5118110236220472"/>
  <pageSetup horizontalDpi="600" verticalDpi="600" orientation="landscape" paperSize="9" r:id="rId1"/>
  <headerFooter alignWithMargins="0">
    <oddHeader>&amp;L&amp;A</oddHeader>
    <oddFooter>&amp;C&amp;P z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1">
      <selection activeCell="I7" sqref="I7"/>
    </sheetView>
  </sheetViews>
  <sheetFormatPr defaultColWidth="9.140625" defaultRowHeight="15"/>
  <cols>
    <col min="1" max="1" width="3.57421875" style="102" customWidth="1"/>
    <col min="2" max="2" width="60.7109375" style="102" customWidth="1"/>
    <col min="3" max="3" width="6.7109375" style="101" customWidth="1"/>
    <col min="4" max="4" width="11.7109375" style="101" customWidth="1"/>
    <col min="5" max="5" width="12.7109375" style="101" customWidth="1"/>
    <col min="6" max="6" width="12.57421875" style="102" customWidth="1"/>
    <col min="7" max="7" width="6.7109375" style="102" customWidth="1"/>
    <col min="8" max="9" width="11.7109375" style="102" customWidth="1"/>
    <col min="10" max="10" width="0.85546875" style="102" customWidth="1"/>
    <col min="11" max="16384" width="9.140625" style="102" customWidth="1"/>
  </cols>
  <sheetData>
    <row r="1" spans="1:9" ht="48">
      <c r="A1" s="99" t="s">
        <v>0</v>
      </c>
      <c r="B1" s="99" t="s">
        <v>13</v>
      </c>
      <c r="C1" s="293" t="s">
        <v>213</v>
      </c>
      <c r="D1" s="99" t="s">
        <v>2</v>
      </c>
      <c r="E1" s="99" t="s">
        <v>3</v>
      </c>
      <c r="F1" s="99" t="s">
        <v>168</v>
      </c>
      <c r="G1" s="99" t="s">
        <v>5</v>
      </c>
      <c r="H1" s="99" t="s">
        <v>6</v>
      </c>
      <c r="I1" s="99" t="s">
        <v>7</v>
      </c>
    </row>
    <row r="2" spans="1:9" s="78" customFormat="1" ht="25.5">
      <c r="A2" s="57">
        <v>1</v>
      </c>
      <c r="B2" s="74" t="s">
        <v>169</v>
      </c>
      <c r="C2" s="75"/>
      <c r="D2" s="75"/>
      <c r="E2" s="75"/>
      <c r="F2" s="81"/>
      <c r="G2" s="77"/>
      <c r="H2" s="76"/>
      <c r="I2" s="80">
        <f>SUM(I3:I4)</f>
        <v>0</v>
      </c>
    </row>
    <row r="3" spans="1:9" s="78" customFormat="1" ht="132">
      <c r="A3" s="60" t="s">
        <v>82</v>
      </c>
      <c r="B3" s="111" t="s">
        <v>534</v>
      </c>
      <c r="C3" s="82">
        <v>30</v>
      </c>
      <c r="D3" s="60"/>
      <c r="E3" s="60"/>
      <c r="F3" s="79">
        <v>0</v>
      </c>
      <c r="G3" s="4"/>
      <c r="H3" s="79">
        <f>C3*F3</f>
        <v>0</v>
      </c>
      <c r="I3" s="80">
        <f>ROUND(H3+H3*G3,2)</f>
        <v>0</v>
      </c>
    </row>
    <row r="4" spans="1:9" s="78" customFormat="1" ht="84">
      <c r="A4" s="60" t="s">
        <v>83</v>
      </c>
      <c r="B4" s="111" t="s">
        <v>232</v>
      </c>
      <c r="C4" s="82">
        <v>30</v>
      </c>
      <c r="D4" s="60"/>
      <c r="E4" s="60"/>
      <c r="F4" s="79">
        <v>0</v>
      </c>
      <c r="G4" s="4"/>
      <c r="H4" s="79">
        <f>C4*F4</f>
        <v>0</v>
      </c>
      <c r="I4" s="80">
        <f>ROUND(H4+H4*G4,2)</f>
        <v>0</v>
      </c>
    </row>
    <row r="5" spans="1:9" s="78" customFormat="1" ht="25.5">
      <c r="A5" s="57">
        <v>2</v>
      </c>
      <c r="B5" s="74" t="s">
        <v>170</v>
      </c>
      <c r="C5" s="75"/>
      <c r="D5" s="75"/>
      <c r="E5" s="75"/>
      <c r="F5" s="76"/>
      <c r="G5" s="2"/>
      <c r="H5" s="76"/>
      <c r="I5" s="80">
        <f>SUM(I6:I7)</f>
        <v>0</v>
      </c>
    </row>
    <row r="6" spans="1:9" s="78" customFormat="1" ht="38.25">
      <c r="A6" s="60" t="s">
        <v>82</v>
      </c>
      <c r="B6" s="61" t="s">
        <v>233</v>
      </c>
      <c r="C6" s="60">
        <v>4</v>
      </c>
      <c r="D6" s="60"/>
      <c r="E6" s="60"/>
      <c r="F6" s="79">
        <v>0</v>
      </c>
      <c r="G6" s="4"/>
      <c r="H6" s="79">
        <f>C6*F6</f>
        <v>0</v>
      </c>
      <c r="I6" s="80">
        <f>ROUND(H6+H6*G6,2)</f>
        <v>0</v>
      </c>
    </row>
    <row r="7" spans="1:9" s="78" customFormat="1" ht="84">
      <c r="A7" s="60" t="s">
        <v>83</v>
      </c>
      <c r="B7" s="111" t="s">
        <v>232</v>
      </c>
      <c r="C7" s="60">
        <v>4</v>
      </c>
      <c r="D7" s="60"/>
      <c r="E7" s="60"/>
      <c r="F7" s="79">
        <v>0</v>
      </c>
      <c r="G7" s="4"/>
      <c r="H7" s="79">
        <f>C7*F7</f>
        <v>0</v>
      </c>
      <c r="I7" s="80">
        <f>ROUND(H7+H7*G7,2)</f>
        <v>0</v>
      </c>
    </row>
    <row r="8" spans="1:9" s="78" customFormat="1" ht="12.75">
      <c r="A8" s="509" t="s">
        <v>12</v>
      </c>
      <c r="B8" s="509"/>
      <c r="C8" s="509"/>
      <c r="D8" s="509"/>
      <c r="E8" s="509"/>
      <c r="F8" s="509"/>
      <c r="G8" s="509"/>
      <c r="H8" s="509"/>
      <c r="I8" s="83">
        <f>I5+I2</f>
        <v>0</v>
      </c>
    </row>
    <row r="10" spans="2:9" ht="15.75">
      <c r="B10" s="497" t="s">
        <v>231</v>
      </c>
      <c r="C10" s="497"/>
      <c r="D10" s="497"/>
      <c r="E10" s="497"/>
      <c r="F10" s="497"/>
      <c r="G10" s="497"/>
      <c r="H10" s="497"/>
      <c r="I10" s="497"/>
    </row>
  </sheetData>
  <sheetProtection/>
  <mergeCells count="2">
    <mergeCell ref="A8:H8"/>
    <mergeCell ref="B10:I10"/>
  </mergeCells>
  <printOptions/>
  <pageMargins left="0.39" right="0.1968503937007874" top="0.984251968503937" bottom="1.3385826771653544" header="0.5118110236220472" footer="0.5118110236220472"/>
  <pageSetup fitToHeight="1" fitToWidth="1" horizontalDpi="600" verticalDpi="600" orientation="landscape" paperSize="9" scale="92" r:id="rId1"/>
  <headerFooter alignWithMargins="0">
    <oddHeader>&amp;L&amp;A</oddHeader>
    <oddFooter>&amp;C&amp;P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ZamPubliczne</dc:creator>
  <cp:keywords/>
  <dc:description/>
  <cp:lastModifiedBy>Magdalena Janicka</cp:lastModifiedBy>
  <cp:lastPrinted>2023-08-11T08:19:25Z</cp:lastPrinted>
  <dcterms:created xsi:type="dcterms:W3CDTF">2017-11-07T08:47:23Z</dcterms:created>
  <dcterms:modified xsi:type="dcterms:W3CDTF">2023-08-16T12:46:20Z</dcterms:modified>
  <cp:category/>
  <cp:version/>
  <cp:contentType/>
  <cp:contentStatus/>
</cp:coreProperties>
</file>